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681F0FA-2185-40BA-B505-6CCA7BE6A0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7" r:id="rId2"/>
    <sheet name="Active 2" sheetId="5" r:id="rId3"/>
    <sheet name="Graphs 2" sheetId="6" r:id="rId4"/>
    <sheet name="C" sheetId="2" r:id="rId5"/>
    <sheet name="Sheet2" sheetId="3" r:id="rId6"/>
    <sheet name="BAV" sheetId="4" r:id="rId7"/>
  </sheets>
  <definedNames>
    <definedName name="solver_adj" localSheetId="0" hidden="1">'Active 1'!$E$11:$E$13</definedName>
    <definedName name="solver_adj" localSheetId="2" hidden="1">'Active 2'!$AC$3:$AC$10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'Active 1'!$E$14</definedName>
    <definedName name="solver_opt" localSheetId="2" hidden="1">'Active 2'!$AC$11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1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Y18" i="1" l="1"/>
  <c r="Z18" i="1" s="1"/>
  <c r="Y17" i="1"/>
  <c r="E438" i="1"/>
  <c r="F438" i="1" s="1"/>
  <c r="Q438" i="1"/>
  <c r="S438" i="1"/>
  <c r="E439" i="1"/>
  <c r="F439" i="1"/>
  <c r="Q439" i="1"/>
  <c r="S439" i="1"/>
  <c r="AW79" i="5"/>
  <c r="AW80" i="5" s="1"/>
  <c r="AW78" i="5"/>
  <c r="E438" i="5"/>
  <c r="F438" i="5"/>
  <c r="G438" i="5" s="1"/>
  <c r="Q438" i="5"/>
  <c r="S438" i="5"/>
  <c r="E439" i="5"/>
  <c r="F439" i="5"/>
  <c r="AU439" i="5" s="1"/>
  <c r="Q439" i="5"/>
  <c r="S439" i="5"/>
  <c r="F4" i="5"/>
  <c r="Y19" i="1" l="1"/>
  <c r="G438" i="1"/>
  <c r="G439" i="1"/>
  <c r="AW81" i="5"/>
  <c r="AY80" i="5"/>
  <c r="BL80" i="5"/>
  <c r="BK80" i="5" s="1"/>
  <c r="BJ80" i="5" s="1"/>
  <c r="BI80" i="5" s="1"/>
  <c r="BH80" i="5" s="1"/>
  <c r="BG80" i="5" s="1"/>
  <c r="BF80" i="5" s="1"/>
  <c r="BE80" i="5" s="1"/>
  <c r="BD80" i="5" s="1"/>
  <c r="BC80" i="5" s="1"/>
  <c r="AT439" i="5"/>
  <c r="AS439" i="5" s="1"/>
  <c r="AR439" i="5" s="1"/>
  <c r="AQ439" i="5" s="1"/>
  <c r="AP439" i="5" s="1"/>
  <c r="AO439" i="5" s="1"/>
  <c r="AN439" i="5" s="1"/>
  <c r="AM439" i="5" s="1"/>
  <c r="AL439" i="5" s="1"/>
  <c r="K438" i="5"/>
  <c r="G439" i="5"/>
  <c r="Z439" i="5"/>
  <c r="P438" i="5"/>
  <c r="R438" i="5" s="1"/>
  <c r="T438" i="5" s="1"/>
  <c r="AF439" i="5"/>
  <c r="AU438" i="5"/>
  <c r="P439" i="5"/>
  <c r="Z438" i="5"/>
  <c r="F5" i="5"/>
  <c r="Y20" i="1" l="1"/>
  <c r="Z20" i="1" s="1"/>
  <c r="Z19" i="1"/>
  <c r="K439" i="1"/>
  <c r="K438" i="1"/>
  <c r="AW82" i="5"/>
  <c r="AY81" i="5"/>
  <c r="BL81" i="5"/>
  <c r="BA80" i="5"/>
  <c r="BB80" i="5"/>
  <c r="AJ439" i="5"/>
  <c r="AK439" i="5"/>
  <c r="AI439" i="5"/>
  <c r="AH439" i="5" s="1"/>
  <c r="AB439" i="5" s="1"/>
  <c r="AT438" i="5"/>
  <c r="AS438" i="5" s="1"/>
  <c r="AR438" i="5" s="1"/>
  <c r="AQ438" i="5" s="1"/>
  <c r="AP438" i="5" s="1"/>
  <c r="AO438" i="5" s="1"/>
  <c r="AN438" i="5" s="1"/>
  <c r="AM438" i="5" s="1"/>
  <c r="AL438" i="5" s="1"/>
  <c r="K439" i="5"/>
  <c r="AC439" i="5"/>
  <c r="AF438" i="5"/>
  <c r="R439" i="5"/>
  <c r="T439" i="5" s="1"/>
  <c r="AC438" i="5"/>
  <c r="BK81" i="5" l="1"/>
  <c r="BJ81" i="5" s="1"/>
  <c r="BI81" i="5" s="1"/>
  <c r="BH81" i="5" s="1"/>
  <c r="BG81" i="5" s="1"/>
  <c r="BF81" i="5" s="1"/>
  <c r="BE81" i="5" s="1"/>
  <c r="BD81" i="5" s="1"/>
  <c r="BC81" i="5" s="1"/>
  <c r="AW83" i="5"/>
  <c r="AY82" i="5"/>
  <c r="BL82" i="5"/>
  <c r="BK82" i="5" s="1"/>
  <c r="BJ82" i="5" s="1"/>
  <c r="BI82" i="5" s="1"/>
  <c r="BH82" i="5" s="1"/>
  <c r="BG82" i="5" s="1"/>
  <c r="BF82" i="5" s="1"/>
  <c r="BE82" i="5" s="1"/>
  <c r="BD82" i="5" s="1"/>
  <c r="BC82" i="5" s="1"/>
  <c r="AZ80" i="5"/>
  <c r="AX80" i="5" s="1"/>
  <c r="AI438" i="5"/>
  <c r="AH438" i="5" s="1"/>
  <c r="AJ438" i="5"/>
  <c r="AK438" i="5"/>
  <c r="AA439" i="5"/>
  <c r="E437" i="1"/>
  <c r="F437" i="1" s="1"/>
  <c r="Q437" i="1"/>
  <c r="S437" i="1"/>
  <c r="E437" i="5"/>
  <c r="F437" i="5" s="1"/>
  <c r="Q437" i="5"/>
  <c r="S437" i="5"/>
  <c r="E436" i="1"/>
  <c r="F436" i="1" s="1"/>
  <c r="Q436" i="1"/>
  <c r="S436" i="1"/>
  <c r="E436" i="5"/>
  <c r="F436" i="5" s="1"/>
  <c r="Q436" i="5"/>
  <c r="S436" i="5"/>
  <c r="E431" i="1"/>
  <c r="F431" i="1" s="1"/>
  <c r="Q431" i="1"/>
  <c r="S431" i="1"/>
  <c r="E431" i="5"/>
  <c r="F431" i="5" s="1"/>
  <c r="Q431" i="5"/>
  <c r="S431" i="5"/>
  <c r="Q429" i="5"/>
  <c r="S429" i="5"/>
  <c r="Q430" i="5"/>
  <c r="S430" i="5"/>
  <c r="E432" i="5"/>
  <c r="F432" i="5" s="1"/>
  <c r="G432" i="5" s="1"/>
  <c r="Q432" i="5"/>
  <c r="S432" i="5"/>
  <c r="Q433" i="5"/>
  <c r="S433" i="5"/>
  <c r="Q434" i="5"/>
  <c r="S434" i="5"/>
  <c r="Q435" i="5"/>
  <c r="S435" i="5"/>
  <c r="Q429" i="1"/>
  <c r="S429" i="1"/>
  <c r="Q430" i="1"/>
  <c r="S430" i="1"/>
  <c r="Q432" i="1"/>
  <c r="S432" i="1"/>
  <c r="Q433" i="1"/>
  <c r="S433" i="1"/>
  <c r="Q434" i="1"/>
  <c r="S434" i="1"/>
  <c r="Q435" i="1"/>
  <c r="S435" i="1"/>
  <c r="Q414" i="5"/>
  <c r="S414" i="5"/>
  <c r="Q415" i="5"/>
  <c r="S415" i="5"/>
  <c r="Q416" i="5"/>
  <c r="S416" i="5"/>
  <c r="Q418" i="5"/>
  <c r="S418" i="5"/>
  <c r="Q417" i="5"/>
  <c r="S417" i="5"/>
  <c r="Q419" i="5"/>
  <c r="S419" i="5"/>
  <c r="Q420" i="5"/>
  <c r="S420" i="5"/>
  <c r="Q421" i="5"/>
  <c r="S421" i="5"/>
  <c r="Q422" i="5"/>
  <c r="S422" i="5"/>
  <c r="Q423" i="5"/>
  <c r="S423" i="5"/>
  <c r="Q424" i="5"/>
  <c r="S424" i="5"/>
  <c r="Q425" i="5"/>
  <c r="S425" i="5"/>
  <c r="Q426" i="5"/>
  <c r="S426" i="5"/>
  <c r="Q427" i="5"/>
  <c r="S427" i="5"/>
  <c r="Q428" i="5"/>
  <c r="S428" i="5"/>
  <c r="Q425" i="1"/>
  <c r="S425" i="1"/>
  <c r="Q426" i="1"/>
  <c r="S426" i="1"/>
  <c r="Q427" i="1"/>
  <c r="S427" i="1"/>
  <c r="Q428" i="1"/>
  <c r="S428" i="1"/>
  <c r="D9" i="1"/>
  <c r="C9" i="1"/>
  <c r="Q419" i="1"/>
  <c r="S419" i="1"/>
  <c r="Q420" i="1"/>
  <c r="S420" i="1"/>
  <c r="Q421" i="1"/>
  <c r="S421" i="1"/>
  <c r="Q422" i="1"/>
  <c r="S422" i="1"/>
  <c r="Q423" i="1"/>
  <c r="S423" i="1"/>
  <c r="Q424" i="1"/>
  <c r="S424" i="1"/>
  <c r="D11" i="1"/>
  <c r="D12" i="1"/>
  <c r="Q417" i="1"/>
  <c r="S417" i="1"/>
  <c r="Q414" i="1"/>
  <c r="S414" i="1"/>
  <c r="Q415" i="1"/>
  <c r="S415" i="1"/>
  <c r="Q416" i="1"/>
  <c r="S416" i="1"/>
  <c r="Q418" i="1"/>
  <c r="S418" i="1"/>
  <c r="AB4" i="5"/>
  <c r="AB5" i="5"/>
  <c r="D13" i="5"/>
  <c r="AB3" i="5"/>
  <c r="AY32" i="5" s="1"/>
  <c r="AB9" i="5"/>
  <c r="AB8" i="5"/>
  <c r="AB10" i="5"/>
  <c r="AB7" i="5"/>
  <c r="AB12" i="5" s="1"/>
  <c r="AB6" i="5"/>
  <c r="AF1948" i="5"/>
  <c r="Z1948" i="5"/>
  <c r="AD1948" i="5"/>
  <c r="AC1948" i="5"/>
  <c r="AB1948" i="5"/>
  <c r="AF1946" i="5"/>
  <c r="Z1946" i="5"/>
  <c r="AD1946" i="5"/>
  <c r="AC1946" i="5"/>
  <c r="AB1946" i="5"/>
  <c r="AY40" i="5"/>
  <c r="AB13" i="5"/>
  <c r="AB16" i="5"/>
  <c r="Z10" i="5"/>
  <c r="E435" i="5"/>
  <c r="F435" i="5" s="1"/>
  <c r="AD2" i="5"/>
  <c r="C9" i="5"/>
  <c r="D9" i="5"/>
  <c r="C17" i="5"/>
  <c r="S21" i="5"/>
  <c r="S22" i="5"/>
  <c r="S23" i="5"/>
  <c r="S24" i="5"/>
  <c r="S25" i="5"/>
  <c r="Q26" i="5"/>
  <c r="S26" i="5"/>
  <c r="Q27" i="5"/>
  <c r="S27" i="5"/>
  <c r="E28" i="5"/>
  <c r="F28" i="5" s="1"/>
  <c r="Q28" i="5"/>
  <c r="S28" i="5"/>
  <c r="Q29" i="5"/>
  <c r="S29" i="5"/>
  <c r="Q30" i="5"/>
  <c r="S30" i="5"/>
  <c r="Q31" i="5"/>
  <c r="S31" i="5"/>
  <c r="Q32" i="5"/>
  <c r="S32" i="5"/>
  <c r="Q33" i="5"/>
  <c r="S33" i="5"/>
  <c r="Q34" i="5"/>
  <c r="S34" i="5"/>
  <c r="Q35" i="5"/>
  <c r="S35" i="5"/>
  <c r="Q36" i="5"/>
  <c r="S36" i="5"/>
  <c r="Q37" i="5"/>
  <c r="S37" i="5"/>
  <c r="Q38" i="5"/>
  <c r="S38" i="5"/>
  <c r="Q39" i="5"/>
  <c r="S39" i="5"/>
  <c r="Q40" i="5"/>
  <c r="S40" i="5"/>
  <c r="Q41" i="5"/>
  <c r="S41" i="5"/>
  <c r="E42" i="5"/>
  <c r="F42" i="5" s="1"/>
  <c r="Q42" i="5"/>
  <c r="S42" i="5"/>
  <c r="Q43" i="5"/>
  <c r="S43" i="5"/>
  <c r="Q44" i="5"/>
  <c r="S44" i="5"/>
  <c r="E45" i="5"/>
  <c r="F45" i="5" s="1"/>
  <c r="Q45" i="5"/>
  <c r="S45" i="5"/>
  <c r="Q46" i="5"/>
  <c r="S46" i="5"/>
  <c r="Q47" i="5"/>
  <c r="S47" i="5"/>
  <c r="E48" i="5"/>
  <c r="F48" i="5" s="1"/>
  <c r="Q48" i="5"/>
  <c r="S48" i="5"/>
  <c r="E49" i="5"/>
  <c r="F49" i="5" s="1"/>
  <c r="Q49" i="5"/>
  <c r="S49" i="5"/>
  <c r="Q50" i="5"/>
  <c r="S50" i="5"/>
  <c r="Q51" i="5"/>
  <c r="S51" i="5"/>
  <c r="Q52" i="5"/>
  <c r="S52" i="5"/>
  <c r="Q53" i="5"/>
  <c r="S53" i="5"/>
  <c r="Q54" i="5"/>
  <c r="S54" i="5"/>
  <c r="E55" i="5"/>
  <c r="F55" i="5" s="1"/>
  <c r="Z55" i="5" s="1"/>
  <c r="Q55" i="5"/>
  <c r="S55" i="5"/>
  <c r="Q56" i="5"/>
  <c r="S56" i="5"/>
  <c r="Q57" i="5"/>
  <c r="S57" i="5"/>
  <c r="E58" i="5"/>
  <c r="F58" i="5" s="1"/>
  <c r="G58" i="5" s="1"/>
  <c r="Q58" i="5"/>
  <c r="S58" i="5"/>
  <c r="E59" i="5"/>
  <c r="F59" i="5" s="1"/>
  <c r="Q59" i="5"/>
  <c r="S59" i="5"/>
  <c r="Q60" i="5"/>
  <c r="S60" i="5"/>
  <c r="Q61" i="5"/>
  <c r="S61" i="5"/>
  <c r="Q62" i="5"/>
  <c r="S62" i="5"/>
  <c r="Q63" i="5"/>
  <c r="S63" i="5"/>
  <c r="E64" i="5"/>
  <c r="F64" i="5" s="1"/>
  <c r="Z64" i="5" s="1"/>
  <c r="Q64" i="5"/>
  <c r="S64" i="5"/>
  <c r="E65" i="5"/>
  <c r="F65" i="5" s="1"/>
  <c r="G65" i="5" s="1"/>
  <c r="H65" i="5" s="1"/>
  <c r="Q65" i="5"/>
  <c r="S65" i="5"/>
  <c r="E66" i="5"/>
  <c r="F66" i="5" s="1"/>
  <c r="Q66" i="5"/>
  <c r="S66" i="5"/>
  <c r="E67" i="5"/>
  <c r="F67" i="5" s="1"/>
  <c r="Q67" i="5"/>
  <c r="S67" i="5"/>
  <c r="E68" i="5"/>
  <c r="F68" i="5" s="1"/>
  <c r="Q68" i="5"/>
  <c r="S68" i="5"/>
  <c r="Q69" i="5"/>
  <c r="S69" i="5"/>
  <c r="E70" i="5"/>
  <c r="F70" i="5" s="1"/>
  <c r="Q70" i="5"/>
  <c r="S70" i="5"/>
  <c r="E71" i="5"/>
  <c r="F71" i="5" s="1"/>
  <c r="Q71" i="5"/>
  <c r="S71" i="5"/>
  <c r="E72" i="5"/>
  <c r="F72" i="5" s="1"/>
  <c r="Q72" i="5"/>
  <c r="S72" i="5"/>
  <c r="Q73" i="5"/>
  <c r="S73" i="5"/>
  <c r="E74" i="5"/>
  <c r="F74" i="5" s="1"/>
  <c r="Z74" i="5" s="1"/>
  <c r="Q74" i="5"/>
  <c r="S74" i="5"/>
  <c r="Q75" i="5"/>
  <c r="S75" i="5"/>
  <c r="Q76" i="5"/>
  <c r="S76" i="5"/>
  <c r="E77" i="5"/>
  <c r="F77" i="5"/>
  <c r="Z77" i="5" s="1"/>
  <c r="Q77" i="5"/>
  <c r="S77" i="5"/>
  <c r="Q78" i="5"/>
  <c r="S78" i="5"/>
  <c r="E79" i="5"/>
  <c r="F79" i="5" s="1"/>
  <c r="Q79" i="5"/>
  <c r="S79" i="5"/>
  <c r="Q80" i="5"/>
  <c r="S80" i="5"/>
  <c r="E81" i="5"/>
  <c r="F81" i="5" s="1"/>
  <c r="Z81" i="5" s="1"/>
  <c r="Q81" i="5"/>
  <c r="S81" i="5"/>
  <c r="Q82" i="5"/>
  <c r="S82" i="5"/>
  <c r="Q83" i="5"/>
  <c r="S83" i="5"/>
  <c r="E84" i="5"/>
  <c r="F84" i="5" s="1"/>
  <c r="Q84" i="5"/>
  <c r="S84" i="5"/>
  <c r="E85" i="5"/>
  <c r="F85" i="5" s="1"/>
  <c r="Q85" i="5"/>
  <c r="S85" i="5"/>
  <c r="E86" i="5"/>
  <c r="F86" i="5" s="1"/>
  <c r="Q86" i="5"/>
  <c r="S86" i="5"/>
  <c r="Q87" i="5"/>
  <c r="S87" i="5"/>
  <c r="Q88" i="5"/>
  <c r="S88" i="5"/>
  <c r="Q89" i="5"/>
  <c r="S89" i="5"/>
  <c r="Q90" i="5"/>
  <c r="S90" i="5"/>
  <c r="E91" i="5"/>
  <c r="F91" i="5" s="1"/>
  <c r="G91" i="5" s="1"/>
  <c r="H91" i="5" s="1"/>
  <c r="Q91" i="5"/>
  <c r="S91" i="5"/>
  <c r="Q92" i="5"/>
  <c r="S92" i="5"/>
  <c r="E93" i="5"/>
  <c r="F93" i="5" s="1"/>
  <c r="Q93" i="5"/>
  <c r="S93" i="5"/>
  <c r="Q94" i="5"/>
  <c r="S94" i="5"/>
  <c r="E95" i="5"/>
  <c r="F95" i="5" s="1"/>
  <c r="Q95" i="5"/>
  <c r="S95" i="5"/>
  <c r="E96" i="5"/>
  <c r="F96" i="5" s="1"/>
  <c r="Q96" i="5"/>
  <c r="S96" i="5"/>
  <c r="Q97" i="5"/>
  <c r="S97" i="5"/>
  <c r="E98" i="5"/>
  <c r="F98" i="5" s="1"/>
  <c r="Q98" i="5"/>
  <c r="S98" i="5"/>
  <c r="E99" i="5"/>
  <c r="F99" i="5" s="1"/>
  <c r="Q99" i="5"/>
  <c r="S99" i="5"/>
  <c r="Q100" i="5"/>
  <c r="S100" i="5"/>
  <c r="Q101" i="5"/>
  <c r="S101" i="5"/>
  <c r="Q102" i="5"/>
  <c r="S102" i="5"/>
  <c r="E103" i="5"/>
  <c r="F103" i="5" s="1"/>
  <c r="Z103" i="5" s="1"/>
  <c r="Q103" i="5"/>
  <c r="S103" i="5"/>
  <c r="E104" i="5"/>
  <c r="F104" i="5" s="1"/>
  <c r="Z104" i="5" s="1"/>
  <c r="Q104" i="5"/>
  <c r="S104" i="5"/>
  <c r="E105" i="5"/>
  <c r="F105" i="5" s="1"/>
  <c r="Q105" i="5"/>
  <c r="S105" i="5"/>
  <c r="E106" i="5"/>
  <c r="F106" i="5" s="1"/>
  <c r="Z106" i="5" s="1"/>
  <c r="Q106" i="5"/>
  <c r="S106" i="5"/>
  <c r="Q107" i="5"/>
  <c r="S107" i="5"/>
  <c r="E108" i="5"/>
  <c r="F108" i="5" s="1"/>
  <c r="Q108" i="5"/>
  <c r="S108" i="5"/>
  <c r="Q109" i="5"/>
  <c r="S109" i="5"/>
  <c r="E110" i="5"/>
  <c r="F110" i="5" s="1"/>
  <c r="Q110" i="5"/>
  <c r="S110" i="5"/>
  <c r="Q111" i="5"/>
  <c r="S111" i="5"/>
  <c r="E112" i="5"/>
  <c r="F112" i="5" s="1"/>
  <c r="Q112" i="5"/>
  <c r="S112" i="5"/>
  <c r="Q113" i="5"/>
  <c r="S113" i="5"/>
  <c r="E114" i="5"/>
  <c r="F114" i="5" s="1"/>
  <c r="Q114" i="5"/>
  <c r="S114" i="5"/>
  <c r="Q115" i="5"/>
  <c r="S115" i="5"/>
  <c r="E116" i="5"/>
  <c r="F116" i="5" s="1"/>
  <c r="Q116" i="5"/>
  <c r="S116" i="5"/>
  <c r="E117" i="5"/>
  <c r="F117" i="5" s="1"/>
  <c r="Q117" i="5"/>
  <c r="S117" i="5"/>
  <c r="Q118" i="5"/>
  <c r="S118" i="5"/>
  <c r="E119" i="5"/>
  <c r="F119" i="5" s="1"/>
  <c r="Z119" i="5" s="1"/>
  <c r="Q119" i="5"/>
  <c r="S119" i="5"/>
  <c r="Q120" i="5"/>
  <c r="S120" i="5"/>
  <c r="Q121" i="5"/>
  <c r="S121" i="5"/>
  <c r="E122" i="5"/>
  <c r="F122" i="5" s="1"/>
  <c r="G122" i="5" s="1"/>
  <c r="H122" i="5" s="1"/>
  <c r="Q122" i="5"/>
  <c r="S122" i="5"/>
  <c r="Q123" i="5"/>
  <c r="S123" i="5"/>
  <c r="E124" i="5"/>
  <c r="F124" i="5" s="1"/>
  <c r="Q124" i="5"/>
  <c r="S124" i="5"/>
  <c r="E125" i="5"/>
  <c r="F125" i="5" s="1"/>
  <c r="Z125" i="5" s="1"/>
  <c r="Q125" i="5"/>
  <c r="S125" i="5"/>
  <c r="E126" i="5"/>
  <c r="F126" i="5" s="1"/>
  <c r="Q126" i="5"/>
  <c r="S126" i="5"/>
  <c r="Q127" i="5"/>
  <c r="S127" i="5"/>
  <c r="E128" i="5"/>
  <c r="F128" i="5" s="1"/>
  <c r="Z128" i="5" s="1"/>
  <c r="Q128" i="5"/>
  <c r="S128" i="5"/>
  <c r="Q129" i="5"/>
  <c r="S129" i="5"/>
  <c r="Q130" i="5"/>
  <c r="S130" i="5"/>
  <c r="Q131" i="5"/>
  <c r="S131" i="5"/>
  <c r="Q132" i="5"/>
  <c r="S132" i="5"/>
  <c r="E133" i="5"/>
  <c r="F133" i="5" s="1"/>
  <c r="Q133" i="5"/>
  <c r="S133" i="5"/>
  <c r="E134" i="5"/>
  <c r="F134" i="5" s="1"/>
  <c r="G134" i="5" s="1"/>
  <c r="I134" i="5" s="1"/>
  <c r="Q134" i="5"/>
  <c r="S134" i="5"/>
  <c r="E135" i="5"/>
  <c r="F135" i="5" s="1"/>
  <c r="Z135" i="5" s="1"/>
  <c r="Q135" i="5"/>
  <c r="S135" i="5"/>
  <c r="Q136" i="5"/>
  <c r="S136" i="5"/>
  <c r="E137" i="5"/>
  <c r="F137" i="5" s="1"/>
  <c r="Z137" i="5" s="1"/>
  <c r="Q137" i="5"/>
  <c r="S137" i="5"/>
  <c r="Q138" i="5"/>
  <c r="S138" i="5"/>
  <c r="Q139" i="5"/>
  <c r="S139" i="5"/>
  <c r="E140" i="5"/>
  <c r="F140" i="5"/>
  <c r="Z140" i="5" s="1"/>
  <c r="Q140" i="5"/>
  <c r="S140" i="5"/>
  <c r="E141" i="5"/>
  <c r="F141" i="5" s="1"/>
  <c r="Q141" i="5"/>
  <c r="S141" i="5"/>
  <c r="E142" i="5"/>
  <c r="F142" i="5" s="1"/>
  <c r="Q142" i="5"/>
  <c r="S142" i="5"/>
  <c r="E143" i="5"/>
  <c r="F143" i="5" s="1"/>
  <c r="Z143" i="5" s="1"/>
  <c r="Q143" i="5"/>
  <c r="S143" i="5"/>
  <c r="Q144" i="5"/>
  <c r="S144" i="5"/>
  <c r="Q145" i="5"/>
  <c r="S145" i="5"/>
  <c r="Q146" i="5"/>
  <c r="S146" i="5"/>
  <c r="E147" i="5"/>
  <c r="F147" i="5" s="1"/>
  <c r="Q147" i="5"/>
  <c r="S147" i="5"/>
  <c r="E148" i="5"/>
  <c r="F148" i="5" s="1"/>
  <c r="Q148" i="5"/>
  <c r="S148" i="5"/>
  <c r="E149" i="5"/>
  <c r="F149" i="5" s="1"/>
  <c r="Z149" i="5" s="1"/>
  <c r="Q149" i="5"/>
  <c r="S149" i="5"/>
  <c r="Q150" i="5"/>
  <c r="S150" i="5"/>
  <c r="E151" i="5"/>
  <c r="F151" i="5" s="1"/>
  <c r="Q151" i="5"/>
  <c r="S151" i="5"/>
  <c r="E152" i="5"/>
  <c r="F152" i="5" s="1"/>
  <c r="Q152" i="5"/>
  <c r="S152" i="5"/>
  <c r="Q153" i="5"/>
  <c r="S153" i="5"/>
  <c r="E154" i="5"/>
  <c r="F154" i="5" s="1"/>
  <c r="Q154" i="5"/>
  <c r="S154" i="5"/>
  <c r="E155" i="5"/>
  <c r="F155" i="5" s="1"/>
  <c r="Q155" i="5"/>
  <c r="S155" i="5"/>
  <c r="E156" i="5"/>
  <c r="F156" i="5" s="1"/>
  <c r="Q156" i="5"/>
  <c r="S156" i="5"/>
  <c r="E157" i="5"/>
  <c r="F157" i="5" s="1"/>
  <c r="Q157" i="5"/>
  <c r="S157" i="5"/>
  <c r="Q158" i="5"/>
  <c r="S158" i="5"/>
  <c r="Q159" i="5"/>
  <c r="S159" i="5"/>
  <c r="Q160" i="5"/>
  <c r="S160" i="5"/>
  <c r="E161" i="5"/>
  <c r="F161" i="5" s="1"/>
  <c r="Q161" i="5"/>
  <c r="S161" i="5"/>
  <c r="E162" i="5"/>
  <c r="F162" i="5" s="1"/>
  <c r="Q162" i="5"/>
  <c r="S162" i="5"/>
  <c r="E163" i="5"/>
  <c r="F163" i="5" s="1"/>
  <c r="Q163" i="5"/>
  <c r="S163" i="5"/>
  <c r="Q164" i="5"/>
  <c r="S164" i="5"/>
  <c r="Q165" i="5"/>
  <c r="S165" i="5"/>
  <c r="E166" i="5"/>
  <c r="F166" i="5" s="1"/>
  <c r="Q166" i="5"/>
  <c r="S166" i="5"/>
  <c r="Q167" i="5"/>
  <c r="S167" i="5"/>
  <c r="E168" i="5"/>
  <c r="F168" i="5" s="1"/>
  <c r="G168" i="5" s="1"/>
  <c r="Q168" i="5"/>
  <c r="S168" i="5"/>
  <c r="E169" i="5"/>
  <c r="F169" i="5" s="1"/>
  <c r="Q169" i="5"/>
  <c r="S169" i="5"/>
  <c r="E170" i="5"/>
  <c r="F170" i="5" s="1"/>
  <c r="Q170" i="5"/>
  <c r="S170" i="5"/>
  <c r="Q171" i="5"/>
  <c r="S171" i="5"/>
  <c r="E172" i="5"/>
  <c r="F172" i="5" s="1"/>
  <c r="Q172" i="5"/>
  <c r="S172" i="5"/>
  <c r="Q173" i="5"/>
  <c r="S173" i="5"/>
  <c r="Q174" i="5"/>
  <c r="S174" i="5"/>
  <c r="E175" i="5"/>
  <c r="F175" i="5" s="1"/>
  <c r="Q175" i="5"/>
  <c r="S175" i="5"/>
  <c r="Q176" i="5"/>
  <c r="S176" i="5"/>
  <c r="E177" i="5"/>
  <c r="F177" i="5" s="1"/>
  <c r="Q177" i="5"/>
  <c r="S177" i="5"/>
  <c r="Q178" i="5"/>
  <c r="S178" i="5"/>
  <c r="E179" i="5"/>
  <c r="F179" i="5" s="1"/>
  <c r="Q179" i="5"/>
  <c r="S179" i="5"/>
  <c r="Q180" i="5"/>
  <c r="S180" i="5"/>
  <c r="Q181" i="5"/>
  <c r="S181" i="5"/>
  <c r="Q182" i="5"/>
  <c r="S182" i="5"/>
  <c r="Q183" i="5"/>
  <c r="S183" i="5"/>
  <c r="Q184" i="5"/>
  <c r="S184" i="5"/>
  <c r="Q185" i="5"/>
  <c r="S185" i="5"/>
  <c r="E186" i="5"/>
  <c r="F186" i="5" s="1"/>
  <c r="Q186" i="5"/>
  <c r="S186" i="5"/>
  <c r="Q187" i="5"/>
  <c r="S187" i="5"/>
  <c r="E188" i="5"/>
  <c r="F188" i="5" s="1"/>
  <c r="Q188" i="5"/>
  <c r="S188" i="5"/>
  <c r="E189" i="5"/>
  <c r="F189" i="5" s="1"/>
  <c r="Q189" i="5"/>
  <c r="S189" i="5"/>
  <c r="E190" i="5"/>
  <c r="F190" i="5" s="1"/>
  <c r="Q190" i="5"/>
  <c r="S190" i="5"/>
  <c r="Q191" i="5"/>
  <c r="S191" i="5"/>
  <c r="E192" i="5"/>
  <c r="F192" i="5" s="1"/>
  <c r="Q192" i="5"/>
  <c r="S192" i="5"/>
  <c r="E193" i="5"/>
  <c r="F193" i="5" s="1"/>
  <c r="Q193" i="5"/>
  <c r="S193" i="5"/>
  <c r="Q194" i="5"/>
  <c r="S194" i="5"/>
  <c r="E195" i="5"/>
  <c r="F195" i="5" s="1"/>
  <c r="Q195" i="5"/>
  <c r="S195" i="5"/>
  <c r="Q196" i="5"/>
  <c r="S196" i="5"/>
  <c r="Q197" i="5"/>
  <c r="S197" i="5"/>
  <c r="E198" i="5"/>
  <c r="F198" i="5" s="1"/>
  <c r="Q198" i="5"/>
  <c r="S198" i="5"/>
  <c r="Q199" i="5"/>
  <c r="S199" i="5"/>
  <c r="E200" i="5"/>
  <c r="F200" i="5" s="1"/>
  <c r="Q200" i="5"/>
  <c r="S200" i="5"/>
  <c r="E201" i="5"/>
  <c r="F201" i="5" s="1"/>
  <c r="Q201" i="5"/>
  <c r="S201" i="5"/>
  <c r="E202" i="5"/>
  <c r="F202" i="5" s="1"/>
  <c r="Z202" i="5" s="1"/>
  <c r="Q202" i="5"/>
  <c r="S202" i="5"/>
  <c r="Q203" i="5"/>
  <c r="S203" i="5"/>
  <c r="Q204" i="5"/>
  <c r="S204" i="5"/>
  <c r="Q205" i="5"/>
  <c r="S205" i="5"/>
  <c r="Q206" i="5"/>
  <c r="S206" i="5"/>
  <c r="E207" i="5"/>
  <c r="F207" i="5" s="1"/>
  <c r="Z207" i="5" s="1"/>
  <c r="Q207" i="5"/>
  <c r="S207" i="5"/>
  <c r="E208" i="5"/>
  <c r="F208" i="5" s="1"/>
  <c r="Z208" i="5" s="1"/>
  <c r="Q208" i="5"/>
  <c r="S208" i="5"/>
  <c r="E209" i="5"/>
  <c r="F209" i="5" s="1"/>
  <c r="Z209" i="5" s="1"/>
  <c r="Q209" i="5"/>
  <c r="S209" i="5"/>
  <c r="Q210" i="5"/>
  <c r="S210" i="5"/>
  <c r="Q211" i="5"/>
  <c r="S211" i="5"/>
  <c r="E212" i="5"/>
  <c r="F212" i="5" s="1"/>
  <c r="Q212" i="5"/>
  <c r="S212" i="5"/>
  <c r="Q213" i="5"/>
  <c r="S213" i="5"/>
  <c r="E214" i="5"/>
  <c r="F214" i="5" s="1"/>
  <c r="Z214" i="5" s="1"/>
  <c r="Q214" i="5"/>
  <c r="S214" i="5"/>
  <c r="Q215" i="5"/>
  <c r="S215" i="5"/>
  <c r="E216" i="5"/>
  <c r="F216" i="5" s="1"/>
  <c r="Q216" i="5"/>
  <c r="S216" i="5"/>
  <c r="Q217" i="5"/>
  <c r="S217" i="5"/>
  <c r="E218" i="5"/>
  <c r="F218" i="5" s="1"/>
  <c r="Q218" i="5"/>
  <c r="S218" i="5"/>
  <c r="Q219" i="5"/>
  <c r="S219" i="5"/>
  <c r="Q220" i="5"/>
  <c r="S220" i="5"/>
  <c r="E221" i="5"/>
  <c r="F221" i="5"/>
  <c r="Q221" i="5"/>
  <c r="S221" i="5"/>
  <c r="Q222" i="5"/>
  <c r="S222" i="5"/>
  <c r="E223" i="5"/>
  <c r="F223" i="5" s="1"/>
  <c r="G223" i="5" s="1"/>
  <c r="Q223" i="5"/>
  <c r="S223" i="5"/>
  <c r="E224" i="5"/>
  <c r="F224" i="5" s="1"/>
  <c r="Q224" i="5"/>
  <c r="S224" i="5"/>
  <c r="Q225" i="5"/>
  <c r="S225" i="5"/>
  <c r="Q226" i="5"/>
  <c r="S226" i="5"/>
  <c r="Q227" i="5"/>
  <c r="S227" i="5"/>
  <c r="Q228" i="5"/>
  <c r="S228" i="5"/>
  <c r="E229" i="5"/>
  <c r="F229" i="5" s="1"/>
  <c r="G229" i="5" s="1"/>
  <c r="I229" i="5" s="1"/>
  <c r="Q229" i="5"/>
  <c r="S229" i="5"/>
  <c r="E230" i="5"/>
  <c r="F230" i="5" s="1"/>
  <c r="Q230" i="5"/>
  <c r="S230" i="5"/>
  <c r="E231" i="5"/>
  <c r="F231" i="5" s="1"/>
  <c r="Q231" i="5"/>
  <c r="S231" i="5"/>
  <c r="E232" i="5"/>
  <c r="F232" i="5" s="1"/>
  <c r="Q232" i="5"/>
  <c r="S232" i="5"/>
  <c r="Q233" i="5"/>
  <c r="S233" i="5"/>
  <c r="Q234" i="5"/>
  <c r="S234" i="5"/>
  <c r="Q235" i="5"/>
  <c r="S235" i="5"/>
  <c r="E236" i="5"/>
  <c r="F236" i="5" s="1"/>
  <c r="Q236" i="5"/>
  <c r="S236" i="5"/>
  <c r="E237" i="5"/>
  <c r="F237" i="5" s="1"/>
  <c r="Q237" i="5"/>
  <c r="S237" i="5"/>
  <c r="E238" i="5"/>
  <c r="F238" i="5" s="1"/>
  <c r="Z238" i="5" s="1"/>
  <c r="Q238" i="5"/>
  <c r="S238" i="5"/>
  <c r="E239" i="5"/>
  <c r="F239" i="5" s="1"/>
  <c r="Q239" i="5"/>
  <c r="S239" i="5"/>
  <c r="E240" i="5"/>
  <c r="F240" i="5" s="1"/>
  <c r="Z240" i="5" s="1"/>
  <c r="Q240" i="5"/>
  <c r="S240" i="5"/>
  <c r="E241" i="5"/>
  <c r="F241" i="5" s="1"/>
  <c r="Q241" i="5"/>
  <c r="S241" i="5"/>
  <c r="E242" i="5"/>
  <c r="F242" i="5" s="1"/>
  <c r="Q242" i="5"/>
  <c r="S242" i="5"/>
  <c r="E243" i="5"/>
  <c r="F243" i="5" s="1"/>
  <c r="G243" i="5" s="1"/>
  <c r="I243" i="5" s="1"/>
  <c r="Q243" i="5"/>
  <c r="S243" i="5"/>
  <c r="E244" i="5"/>
  <c r="F244" i="5" s="1"/>
  <c r="Q244" i="5"/>
  <c r="S244" i="5"/>
  <c r="E245" i="5"/>
  <c r="F245" i="5" s="1"/>
  <c r="Q245" i="5"/>
  <c r="S245" i="5"/>
  <c r="E246" i="5"/>
  <c r="F246" i="5" s="1"/>
  <c r="G246" i="5" s="1"/>
  <c r="I246" i="5" s="1"/>
  <c r="Q246" i="5"/>
  <c r="S246" i="5"/>
  <c r="Q247" i="5"/>
  <c r="S247" i="5"/>
  <c r="E248" i="5"/>
  <c r="F248" i="5" s="1"/>
  <c r="G248" i="5" s="1"/>
  <c r="K248" i="5" s="1"/>
  <c r="Q248" i="5"/>
  <c r="S248" i="5"/>
  <c r="E249" i="5"/>
  <c r="F249" i="5" s="1"/>
  <c r="G249" i="5" s="1"/>
  <c r="I249" i="5" s="1"/>
  <c r="Q249" i="5"/>
  <c r="S249" i="5"/>
  <c r="E250" i="5"/>
  <c r="F250" i="5" s="1"/>
  <c r="Q250" i="5"/>
  <c r="S250" i="5"/>
  <c r="E251" i="5"/>
  <c r="F251" i="5" s="1"/>
  <c r="G251" i="5" s="1"/>
  <c r="J251" i="5" s="1"/>
  <c r="Q251" i="5"/>
  <c r="S251" i="5"/>
  <c r="E252" i="5"/>
  <c r="F252" i="5" s="1"/>
  <c r="Q252" i="5"/>
  <c r="S252" i="5"/>
  <c r="E253" i="5"/>
  <c r="F253" i="5" s="1"/>
  <c r="Q253" i="5"/>
  <c r="S253" i="5"/>
  <c r="E254" i="5"/>
  <c r="F254" i="5" s="1"/>
  <c r="Q254" i="5"/>
  <c r="S254" i="5"/>
  <c r="E255" i="5"/>
  <c r="F255" i="5" s="1"/>
  <c r="G255" i="5" s="1"/>
  <c r="I255" i="5" s="1"/>
  <c r="Q255" i="5"/>
  <c r="S255" i="5"/>
  <c r="E256" i="5"/>
  <c r="F256" i="5" s="1"/>
  <c r="Z256" i="5" s="1"/>
  <c r="Q256" i="5"/>
  <c r="S256" i="5"/>
  <c r="E257" i="5"/>
  <c r="F257" i="5" s="1"/>
  <c r="Q257" i="5"/>
  <c r="S257" i="5"/>
  <c r="E258" i="5"/>
  <c r="F258" i="5" s="1"/>
  <c r="Q258" i="5"/>
  <c r="S258" i="5"/>
  <c r="E259" i="5"/>
  <c r="F259" i="5" s="1"/>
  <c r="Z259" i="5" s="1"/>
  <c r="Q259" i="5"/>
  <c r="S259" i="5"/>
  <c r="E260" i="5"/>
  <c r="F260" i="5" s="1"/>
  <c r="Q260" i="5"/>
  <c r="S260" i="5"/>
  <c r="E261" i="5"/>
  <c r="F261" i="5" s="1"/>
  <c r="Q261" i="5"/>
  <c r="S261" i="5"/>
  <c r="E262" i="5"/>
  <c r="F262" i="5" s="1"/>
  <c r="G262" i="5" s="1"/>
  <c r="Q262" i="5"/>
  <c r="S262" i="5"/>
  <c r="E263" i="5"/>
  <c r="F263" i="5" s="1"/>
  <c r="Q263" i="5"/>
  <c r="S263" i="5"/>
  <c r="E264" i="5"/>
  <c r="F264" i="5" s="1"/>
  <c r="Q264" i="5"/>
  <c r="S264" i="5"/>
  <c r="E265" i="5"/>
  <c r="F265" i="5" s="1"/>
  <c r="Q265" i="5"/>
  <c r="S265" i="5"/>
  <c r="E266" i="5"/>
  <c r="F266" i="5" s="1"/>
  <c r="G266" i="5" s="1"/>
  <c r="I266" i="5" s="1"/>
  <c r="Q266" i="5"/>
  <c r="S266" i="5"/>
  <c r="E267" i="5"/>
  <c r="F267" i="5" s="1"/>
  <c r="G267" i="5" s="1"/>
  <c r="I267" i="5" s="1"/>
  <c r="Q267" i="5"/>
  <c r="S267" i="5"/>
  <c r="E268" i="5"/>
  <c r="F268" i="5" s="1"/>
  <c r="Q268" i="5"/>
  <c r="S268" i="5"/>
  <c r="E269" i="5"/>
  <c r="F269" i="5" s="1"/>
  <c r="Q269" i="5"/>
  <c r="S269" i="5"/>
  <c r="E270" i="5"/>
  <c r="F270" i="5" s="1"/>
  <c r="G270" i="5" s="1"/>
  <c r="I270" i="5" s="1"/>
  <c r="Q270" i="5"/>
  <c r="S270" i="5"/>
  <c r="E271" i="5"/>
  <c r="F271" i="5" s="1"/>
  <c r="Q271" i="5"/>
  <c r="S271" i="5"/>
  <c r="E272" i="5"/>
  <c r="F272" i="5" s="1"/>
  <c r="G272" i="5" s="1"/>
  <c r="I272" i="5" s="1"/>
  <c r="Q272" i="5"/>
  <c r="S272" i="5"/>
  <c r="E273" i="5"/>
  <c r="F273" i="5"/>
  <c r="Q273" i="5"/>
  <c r="S273" i="5"/>
  <c r="E274" i="5"/>
  <c r="F274" i="5" s="1"/>
  <c r="Z274" i="5" s="1"/>
  <c r="Q274" i="5"/>
  <c r="S274" i="5"/>
  <c r="E275" i="5"/>
  <c r="F275" i="5" s="1"/>
  <c r="Q275" i="5"/>
  <c r="S275" i="5"/>
  <c r="E276" i="5"/>
  <c r="F276" i="5" s="1"/>
  <c r="Q276" i="5"/>
  <c r="S276" i="5"/>
  <c r="E277" i="5"/>
  <c r="F277" i="5" s="1"/>
  <c r="Q277" i="5"/>
  <c r="S277" i="5"/>
  <c r="E278" i="5"/>
  <c r="F278" i="5" s="1"/>
  <c r="Q278" i="5"/>
  <c r="S278" i="5"/>
  <c r="E279" i="5"/>
  <c r="F279" i="5" s="1"/>
  <c r="G279" i="5" s="1"/>
  <c r="Q279" i="5"/>
  <c r="S279" i="5"/>
  <c r="E280" i="5"/>
  <c r="F280" i="5" s="1"/>
  <c r="Q280" i="5"/>
  <c r="S280" i="5"/>
  <c r="E281" i="5"/>
  <c r="F281" i="5" s="1"/>
  <c r="Q281" i="5"/>
  <c r="S281" i="5"/>
  <c r="E282" i="5"/>
  <c r="F282" i="5" s="1"/>
  <c r="G282" i="5" s="1"/>
  <c r="I282" i="5" s="1"/>
  <c r="Q282" i="5"/>
  <c r="S282" i="5"/>
  <c r="E283" i="5"/>
  <c r="F283" i="5" s="1"/>
  <c r="Q283" i="5"/>
  <c r="S283" i="5"/>
  <c r="E284" i="5"/>
  <c r="F284" i="5" s="1"/>
  <c r="Q284" i="5"/>
  <c r="S284" i="5"/>
  <c r="E285" i="5"/>
  <c r="F285" i="5" s="1"/>
  <c r="Z285" i="5" s="1"/>
  <c r="Q285" i="5"/>
  <c r="S285" i="5"/>
  <c r="E286" i="5"/>
  <c r="F286" i="5" s="1"/>
  <c r="Q286" i="5"/>
  <c r="S286" i="5"/>
  <c r="E287" i="5"/>
  <c r="F287" i="5" s="1"/>
  <c r="Q287" i="5"/>
  <c r="S287" i="5"/>
  <c r="E288" i="5"/>
  <c r="F288" i="5" s="1"/>
  <c r="Q288" i="5"/>
  <c r="S288" i="5"/>
  <c r="E289" i="5"/>
  <c r="F289" i="5" s="1"/>
  <c r="Q289" i="5"/>
  <c r="S289" i="5"/>
  <c r="E290" i="5"/>
  <c r="F290" i="5" s="1"/>
  <c r="Q290" i="5"/>
  <c r="S290" i="5"/>
  <c r="E291" i="5"/>
  <c r="F291" i="5" s="1"/>
  <c r="Q291" i="5"/>
  <c r="S291" i="5"/>
  <c r="E292" i="5"/>
  <c r="F292" i="5" s="1"/>
  <c r="Q292" i="5"/>
  <c r="S292" i="5"/>
  <c r="E293" i="5"/>
  <c r="F293" i="5" s="1"/>
  <c r="Q293" i="5"/>
  <c r="S293" i="5"/>
  <c r="E294" i="5"/>
  <c r="F294" i="5" s="1"/>
  <c r="G294" i="5" s="1"/>
  <c r="Q294" i="5"/>
  <c r="S294" i="5"/>
  <c r="E295" i="5"/>
  <c r="F295" i="5" s="1"/>
  <c r="G295" i="5" s="1"/>
  <c r="I295" i="5" s="1"/>
  <c r="Q295" i="5"/>
  <c r="S295" i="5"/>
  <c r="E296" i="5"/>
  <c r="F296" i="5" s="1"/>
  <c r="Z296" i="5" s="1"/>
  <c r="Q296" i="5"/>
  <c r="S296" i="5"/>
  <c r="E297" i="5"/>
  <c r="F297" i="5"/>
  <c r="Z297" i="5" s="1"/>
  <c r="Q297" i="5"/>
  <c r="S297" i="5"/>
  <c r="E298" i="5"/>
  <c r="F298" i="5" s="1"/>
  <c r="Q298" i="5"/>
  <c r="S298" i="5"/>
  <c r="E299" i="5"/>
  <c r="F299" i="5" s="1"/>
  <c r="Q299" i="5"/>
  <c r="S299" i="5"/>
  <c r="E300" i="5"/>
  <c r="F300" i="5" s="1"/>
  <c r="Z300" i="5" s="1"/>
  <c r="Q300" i="5"/>
  <c r="S300" i="5"/>
  <c r="E301" i="5"/>
  <c r="F301" i="5" s="1"/>
  <c r="Q301" i="5"/>
  <c r="S301" i="5"/>
  <c r="E302" i="5"/>
  <c r="F302" i="5" s="1"/>
  <c r="G302" i="5" s="1"/>
  <c r="Q302" i="5"/>
  <c r="S302" i="5"/>
  <c r="E303" i="5"/>
  <c r="F303" i="5" s="1"/>
  <c r="Q303" i="5"/>
  <c r="S303" i="5"/>
  <c r="E304" i="5"/>
  <c r="F304" i="5"/>
  <c r="Q304" i="5"/>
  <c r="S304" i="5"/>
  <c r="E305" i="5"/>
  <c r="F305" i="5" s="1"/>
  <c r="Q305" i="5"/>
  <c r="S305" i="5"/>
  <c r="E306" i="5"/>
  <c r="F306" i="5" s="1"/>
  <c r="Q306" i="5"/>
  <c r="S306" i="5"/>
  <c r="E307" i="5"/>
  <c r="F307" i="5" s="1"/>
  <c r="Q307" i="5"/>
  <c r="S307" i="5"/>
  <c r="E308" i="5"/>
  <c r="F308" i="5" s="1"/>
  <c r="Q308" i="5"/>
  <c r="S308" i="5"/>
  <c r="E309" i="5"/>
  <c r="F309" i="5" s="1"/>
  <c r="Q309" i="5"/>
  <c r="S309" i="5"/>
  <c r="E310" i="5"/>
  <c r="F310" i="5" s="1"/>
  <c r="Q310" i="5"/>
  <c r="S310" i="5"/>
  <c r="E311" i="5"/>
  <c r="F311" i="5" s="1"/>
  <c r="Q311" i="5"/>
  <c r="S311" i="5"/>
  <c r="E312" i="5"/>
  <c r="F312" i="5" s="1"/>
  <c r="Z312" i="5" s="1"/>
  <c r="Q312" i="5"/>
  <c r="S312" i="5"/>
  <c r="E313" i="5"/>
  <c r="F313" i="5" s="1"/>
  <c r="Q313" i="5"/>
  <c r="S313" i="5"/>
  <c r="E314" i="5"/>
  <c r="F314" i="5" s="1"/>
  <c r="Q314" i="5"/>
  <c r="S314" i="5"/>
  <c r="E315" i="5"/>
  <c r="F315" i="5" s="1"/>
  <c r="G315" i="5" s="1"/>
  <c r="Q315" i="5"/>
  <c r="S315" i="5"/>
  <c r="E316" i="5"/>
  <c r="F316" i="5" s="1"/>
  <c r="Z316" i="5" s="1"/>
  <c r="Q316" i="5"/>
  <c r="S316" i="5"/>
  <c r="E317" i="5"/>
  <c r="F317" i="5" s="1"/>
  <c r="Q317" i="5"/>
  <c r="S317" i="5"/>
  <c r="E318" i="5"/>
  <c r="F318" i="5" s="1"/>
  <c r="G318" i="5" s="1"/>
  <c r="Q318" i="5"/>
  <c r="S318" i="5"/>
  <c r="E319" i="5"/>
  <c r="F319" i="5" s="1"/>
  <c r="Q319" i="5"/>
  <c r="S319" i="5"/>
  <c r="E320" i="5"/>
  <c r="F320" i="5" s="1"/>
  <c r="G320" i="5" s="1"/>
  <c r="I320" i="5" s="1"/>
  <c r="Q320" i="5"/>
  <c r="S320" i="5"/>
  <c r="E321" i="5"/>
  <c r="F321" i="5" s="1"/>
  <c r="Z321" i="5" s="1"/>
  <c r="Q321" i="5"/>
  <c r="S321" i="5"/>
  <c r="E322" i="5"/>
  <c r="F322" i="5" s="1"/>
  <c r="Q322" i="5"/>
  <c r="S322" i="5"/>
  <c r="E323" i="5"/>
  <c r="F323" i="5" s="1"/>
  <c r="G323" i="5" s="1"/>
  <c r="I323" i="5" s="1"/>
  <c r="Q323" i="5"/>
  <c r="S323" i="5"/>
  <c r="E324" i="5"/>
  <c r="F324" i="5" s="1"/>
  <c r="Q324" i="5"/>
  <c r="S324" i="5"/>
  <c r="E325" i="5"/>
  <c r="F325" i="5" s="1"/>
  <c r="Q325" i="5"/>
  <c r="S325" i="5"/>
  <c r="E326" i="5"/>
  <c r="F326" i="5" s="1"/>
  <c r="Q326" i="5"/>
  <c r="S326" i="5"/>
  <c r="E327" i="5"/>
  <c r="F327" i="5" s="1"/>
  <c r="Q327" i="5"/>
  <c r="S327" i="5"/>
  <c r="E328" i="5"/>
  <c r="F328" i="5" s="1"/>
  <c r="Z328" i="5" s="1"/>
  <c r="Q328" i="5"/>
  <c r="S328" i="5"/>
  <c r="E329" i="5"/>
  <c r="F329" i="5" s="1"/>
  <c r="G329" i="5" s="1"/>
  <c r="I329" i="5" s="1"/>
  <c r="Q329" i="5"/>
  <c r="S329" i="5"/>
  <c r="E330" i="5"/>
  <c r="F330" i="5" s="1"/>
  <c r="G330" i="5" s="1"/>
  <c r="I330" i="5" s="1"/>
  <c r="Q330" i="5"/>
  <c r="S330" i="5"/>
  <c r="E331" i="5"/>
  <c r="F331" i="5" s="1"/>
  <c r="Q331" i="5"/>
  <c r="S331" i="5"/>
  <c r="E332" i="5"/>
  <c r="F332" i="5" s="1"/>
  <c r="Q332" i="5"/>
  <c r="S332" i="5"/>
  <c r="E333" i="5"/>
  <c r="F333" i="5" s="1"/>
  <c r="Q333" i="5"/>
  <c r="S333" i="5"/>
  <c r="E334" i="5"/>
  <c r="F334" i="5" s="1"/>
  <c r="Q334" i="5"/>
  <c r="S334" i="5"/>
  <c r="E335" i="5"/>
  <c r="F335" i="5" s="1"/>
  <c r="Q335" i="5"/>
  <c r="S335" i="5"/>
  <c r="E336" i="5"/>
  <c r="F336" i="5" s="1"/>
  <c r="Q336" i="5"/>
  <c r="S336" i="5"/>
  <c r="E337" i="5"/>
  <c r="F337" i="5" s="1"/>
  <c r="G337" i="5" s="1"/>
  <c r="I337" i="5" s="1"/>
  <c r="Q337" i="5"/>
  <c r="S337" i="5"/>
  <c r="E338" i="5"/>
  <c r="F338" i="5" s="1"/>
  <c r="Z338" i="5" s="1"/>
  <c r="Q338" i="5"/>
  <c r="S338" i="5"/>
  <c r="E339" i="5"/>
  <c r="F339" i="5"/>
  <c r="G339" i="5" s="1"/>
  <c r="I339" i="5" s="1"/>
  <c r="Q339" i="5"/>
  <c r="S339" i="5"/>
  <c r="E340" i="5"/>
  <c r="F340" i="5" s="1"/>
  <c r="G340" i="5" s="1"/>
  <c r="Q340" i="5"/>
  <c r="S340" i="5"/>
  <c r="E341" i="5"/>
  <c r="F341" i="5" s="1"/>
  <c r="Q341" i="5"/>
  <c r="S341" i="5"/>
  <c r="E342" i="5"/>
  <c r="F342" i="5" s="1"/>
  <c r="Q342" i="5"/>
  <c r="S342" i="5"/>
  <c r="E343" i="5"/>
  <c r="F343" i="5" s="1"/>
  <c r="Q343" i="5"/>
  <c r="S343" i="5"/>
  <c r="E344" i="5"/>
  <c r="F344" i="5" s="1"/>
  <c r="Q344" i="5"/>
  <c r="S344" i="5"/>
  <c r="E345" i="5"/>
  <c r="F345" i="5" s="1"/>
  <c r="G345" i="5" s="1"/>
  <c r="I345" i="5" s="1"/>
  <c r="Q345" i="5"/>
  <c r="S345" i="5"/>
  <c r="E346" i="5"/>
  <c r="F346" i="5" s="1"/>
  <c r="Q346" i="5"/>
  <c r="S346" i="5"/>
  <c r="E347" i="5"/>
  <c r="F347" i="5" s="1"/>
  <c r="Q347" i="5"/>
  <c r="S347" i="5"/>
  <c r="E348" i="5"/>
  <c r="F348" i="5" s="1"/>
  <c r="G348" i="5" s="1"/>
  <c r="I348" i="5" s="1"/>
  <c r="Q348" i="5"/>
  <c r="S348" i="5"/>
  <c r="E349" i="5"/>
  <c r="F349" i="5" s="1"/>
  <c r="Q349" i="5"/>
  <c r="S349" i="5"/>
  <c r="E350" i="5"/>
  <c r="F350" i="5" s="1"/>
  <c r="Z350" i="5" s="1"/>
  <c r="Q350" i="5"/>
  <c r="S350" i="5"/>
  <c r="E351" i="5"/>
  <c r="F351" i="5" s="1"/>
  <c r="Q351" i="5"/>
  <c r="S351" i="5"/>
  <c r="E352" i="5"/>
  <c r="F352" i="5" s="1"/>
  <c r="Q352" i="5"/>
  <c r="S352" i="5"/>
  <c r="E353" i="5"/>
  <c r="F353" i="5" s="1"/>
  <c r="G353" i="5" s="1"/>
  <c r="I353" i="5" s="1"/>
  <c r="Q353" i="5"/>
  <c r="S353" i="5"/>
  <c r="E354" i="5"/>
  <c r="F354" i="5" s="1"/>
  <c r="Q354" i="5"/>
  <c r="S354" i="5"/>
  <c r="E355" i="5"/>
  <c r="F355" i="5" s="1"/>
  <c r="Z355" i="5" s="1"/>
  <c r="Q355" i="5"/>
  <c r="S355" i="5"/>
  <c r="E356" i="5"/>
  <c r="F356" i="5" s="1"/>
  <c r="G356" i="5" s="1"/>
  <c r="I356" i="5" s="1"/>
  <c r="Q356" i="5"/>
  <c r="S356" i="5"/>
  <c r="E357" i="5"/>
  <c r="F357" i="5" s="1"/>
  <c r="Q357" i="5"/>
  <c r="S357" i="5"/>
  <c r="E358" i="5"/>
  <c r="F358" i="5" s="1"/>
  <c r="Q358" i="5"/>
  <c r="S358" i="5"/>
  <c r="E359" i="5"/>
  <c r="F359" i="5" s="1"/>
  <c r="Q359" i="5"/>
  <c r="S359" i="5"/>
  <c r="E360" i="5"/>
  <c r="F360" i="5" s="1"/>
  <c r="Q360" i="5"/>
  <c r="S360" i="5"/>
  <c r="E361" i="5"/>
  <c r="F361" i="5" s="1"/>
  <c r="Z361" i="5" s="1"/>
  <c r="Q361" i="5"/>
  <c r="S361" i="5"/>
  <c r="E362" i="5"/>
  <c r="F362" i="5" s="1"/>
  <c r="Q362" i="5"/>
  <c r="S362" i="5"/>
  <c r="E363" i="5"/>
  <c r="F363" i="5" s="1"/>
  <c r="G363" i="5" s="1"/>
  <c r="I363" i="5" s="1"/>
  <c r="Q363" i="5"/>
  <c r="S363" i="5"/>
  <c r="E364" i="5"/>
  <c r="F364" i="5" s="1"/>
  <c r="Q364" i="5"/>
  <c r="S364" i="5"/>
  <c r="E365" i="5"/>
  <c r="F365" i="5" s="1"/>
  <c r="Q365" i="5"/>
  <c r="S365" i="5"/>
  <c r="E366" i="5"/>
  <c r="F366" i="5" s="1"/>
  <c r="Q366" i="5"/>
  <c r="S366" i="5"/>
  <c r="E367" i="5"/>
  <c r="F367" i="5" s="1"/>
  <c r="G367" i="5" s="1"/>
  <c r="Q367" i="5"/>
  <c r="S367" i="5"/>
  <c r="E368" i="5"/>
  <c r="F368" i="5" s="1"/>
  <c r="Z368" i="5" s="1"/>
  <c r="Q368" i="5"/>
  <c r="S368" i="5"/>
  <c r="E369" i="5"/>
  <c r="F369" i="5" s="1"/>
  <c r="G369" i="5" s="1"/>
  <c r="I369" i="5" s="1"/>
  <c r="Q369" i="5"/>
  <c r="S369" i="5"/>
  <c r="E370" i="5"/>
  <c r="F370" i="5" s="1"/>
  <c r="Z370" i="5" s="1"/>
  <c r="Q370" i="5"/>
  <c r="S370" i="5"/>
  <c r="E371" i="5"/>
  <c r="F371" i="5" s="1"/>
  <c r="Q371" i="5"/>
  <c r="S371" i="5"/>
  <c r="E372" i="5"/>
  <c r="F372" i="5" s="1"/>
  <c r="Q372" i="5"/>
  <c r="S372" i="5"/>
  <c r="E373" i="5"/>
  <c r="F373" i="5" s="1"/>
  <c r="Q373" i="5"/>
  <c r="S373" i="5"/>
  <c r="E374" i="5"/>
  <c r="F374" i="5" s="1"/>
  <c r="Q374" i="5"/>
  <c r="S374" i="5"/>
  <c r="E375" i="5"/>
  <c r="F375" i="5" s="1"/>
  <c r="Q375" i="5"/>
  <c r="S375" i="5"/>
  <c r="E376" i="5"/>
  <c r="F376" i="5" s="1"/>
  <c r="Q376" i="5"/>
  <c r="S376" i="5"/>
  <c r="E377" i="5"/>
  <c r="F377" i="5" s="1"/>
  <c r="G377" i="5" s="1"/>
  <c r="I377" i="5" s="1"/>
  <c r="Q377" i="5"/>
  <c r="S377" i="5"/>
  <c r="E378" i="5"/>
  <c r="F378" i="5" s="1"/>
  <c r="Q378" i="5"/>
  <c r="S378" i="5"/>
  <c r="E379" i="5"/>
  <c r="F379" i="5" s="1"/>
  <c r="G379" i="5" s="1"/>
  <c r="Q379" i="5"/>
  <c r="S379" i="5"/>
  <c r="E380" i="5"/>
  <c r="F380" i="5" s="1"/>
  <c r="Q380" i="5"/>
  <c r="S380" i="5"/>
  <c r="E381" i="5"/>
  <c r="F381" i="5" s="1"/>
  <c r="Q381" i="5"/>
  <c r="S381" i="5"/>
  <c r="E382" i="5"/>
  <c r="F382" i="5" s="1"/>
  <c r="Q382" i="5"/>
  <c r="S382" i="5"/>
  <c r="E383" i="5"/>
  <c r="F383" i="5" s="1"/>
  <c r="G383" i="5" s="1"/>
  <c r="I383" i="5" s="1"/>
  <c r="Q383" i="5"/>
  <c r="S383" i="5"/>
  <c r="E384" i="5"/>
  <c r="F384" i="5" s="1"/>
  <c r="Z384" i="5" s="1"/>
  <c r="Q384" i="5"/>
  <c r="S384" i="5"/>
  <c r="E385" i="5"/>
  <c r="F385" i="5" s="1"/>
  <c r="Q385" i="5"/>
  <c r="S385" i="5"/>
  <c r="E386" i="5"/>
  <c r="F386" i="5" s="1"/>
  <c r="G386" i="5" s="1"/>
  <c r="I386" i="5" s="1"/>
  <c r="Q386" i="5"/>
  <c r="S386" i="5"/>
  <c r="E387" i="5"/>
  <c r="F387" i="5" s="1"/>
  <c r="Q387" i="5"/>
  <c r="S387" i="5"/>
  <c r="E388" i="5"/>
  <c r="F388" i="5" s="1"/>
  <c r="Q388" i="5"/>
  <c r="S388" i="5"/>
  <c r="E389" i="5"/>
  <c r="F389" i="5" s="1"/>
  <c r="Q389" i="5"/>
  <c r="S389" i="5"/>
  <c r="E390" i="5"/>
  <c r="F390" i="5" s="1"/>
  <c r="Q390" i="5"/>
  <c r="S390" i="5"/>
  <c r="E391" i="5"/>
  <c r="F391" i="5" s="1"/>
  <c r="Q391" i="5"/>
  <c r="S391" i="5"/>
  <c r="E392" i="5"/>
  <c r="F392" i="5" s="1"/>
  <c r="Q392" i="5"/>
  <c r="S392" i="5"/>
  <c r="E393" i="5"/>
  <c r="F393" i="5" s="1"/>
  <c r="Q393" i="5"/>
  <c r="S393" i="5"/>
  <c r="E394" i="5"/>
  <c r="F394" i="5" s="1"/>
  <c r="Q394" i="5"/>
  <c r="S394" i="5"/>
  <c r="E395" i="5"/>
  <c r="F395" i="5" s="1"/>
  <c r="Q395" i="5"/>
  <c r="S395" i="5"/>
  <c r="E396" i="5"/>
  <c r="F396" i="5" s="1"/>
  <c r="Q396" i="5"/>
  <c r="S396" i="5"/>
  <c r="E397" i="5"/>
  <c r="F397" i="5" s="1"/>
  <c r="Z397" i="5" s="1"/>
  <c r="Q397" i="5"/>
  <c r="S397" i="5"/>
  <c r="E398" i="5"/>
  <c r="F398" i="5" s="1"/>
  <c r="Q398" i="5"/>
  <c r="S398" i="5"/>
  <c r="E399" i="5"/>
  <c r="F399" i="5" s="1"/>
  <c r="G399" i="5" s="1"/>
  <c r="K399" i="5" s="1"/>
  <c r="Q399" i="5"/>
  <c r="S399" i="5"/>
  <c r="E400" i="5"/>
  <c r="F400" i="5" s="1"/>
  <c r="G400" i="5" s="1"/>
  <c r="Q400" i="5"/>
  <c r="S400" i="5"/>
  <c r="E401" i="5"/>
  <c r="F401" i="5" s="1"/>
  <c r="Q401" i="5"/>
  <c r="S401" i="5"/>
  <c r="E402" i="5"/>
  <c r="F402" i="5" s="1"/>
  <c r="G402" i="5" s="1"/>
  <c r="K402" i="5" s="1"/>
  <c r="Q402" i="5"/>
  <c r="S402" i="5"/>
  <c r="E403" i="5"/>
  <c r="F403" i="5" s="1"/>
  <c r="Q403" i="5"/>
  <c r="S403" i="5"/>
  <c r="E404" i="5"/>
  <c r="F404" i="5" s="1"/>
  <c r="Q404" i="5"/>
  <c r="S404" i="5"/>
  <c r="E405" i="5"/>
  <c r="F405" i="5" s="1"/>
  <c r="Q405" i="5"/>
  <c r="S405" i="5"/>
  <c r="E406" i="5"/>
  <c r="F406" i="5" s="1"/>
  <c r="Q406" i="5"/>
  <c r="S406" i="5"/>
  <c r="E407" i="5"/>
  <c r="F407" i="5" s="1"/>
  <c r="Q407" i="5"/>
  <c r="S407" i="5"/>
  <c r="E408" i="5"/>
  <c r="F408" i="5" s="1"/>
  <c r="Z408" i="5" s="1"/>
  <c r="Q408" i="5"/>
  <c r="S408" i="5"/>
  <c r="E409" i="5"/>
  <c r="F409" i="5" s="1"/>
  <c r="Q409" i="5"/>
  <c r="S409" i="5"/>
  <c r="E410" i="5"/>
  <c r="F410" i="5" s="1"/>
  <c r="Q410" i="5"/>
  <c r="S410" i="5"/>
  <c r="E411" i="5"/>
  <c r="F411" i="5" s="1"/>
  <c r="Q411" i="5"/>
  <c r="S411" i="5"/>
  <c r="E412" i="5"/>
  <c r="F412" i="5" s="1"/>
  <c r="Q412" i="5"/>
  <c r="S412" i="5"/>
  <c r="E413" i="5"/>
  <c r="F413" i="5" s="1"/>
  <c r="Q413" i="5"/>
  <c r="S413" i="5"/>
  <c r="D13" i="1"/>
  <c r="S412" i="1"/>
  <c r="S367" i="1"/>
  <c r="S385" i="1"/>
  <c r="S389" i="1"/>
  <c r="S390" i="1"/>
  <c r="S371" i="1"/>
  <c r="S404" i="1"/>
  <c r="S405" i="1"/>
  <c r="S406" i="1"/>
  <c r="S408" i="1"/>
  <c r="S410" i="1"/>
  <c r="S248" i="1"/>
  <c r="S398" i="1"/>
  <c r="S399" i="1"/>
  <c r="S401" i="1"/>
  <c r="S402" i="1"/>
  <c r="S407" i="1"/>
  <c r="S411" i="1"/>
  <c r="S413" i="1"/>
  <c r="S244" i="1"/>
  <c r="S245" i="1"/>
  <c r="S264" i="1"/>
  <c r="S241" i="1"/>
  <c r="S259" i="1"/>
  <c r="S235" i="1"/>
  <c r="S230" i="1"/>
  <c r="S152" i="1"/>
  <c r="S376" i="1"/>
  <c r="S387" i="1"/>
  <c r="S392" i="1"/>
  <c r="S393" i="1"/>
  <c r="S394" i="1"/>
  <c r="S397" i="1"/>
  <c r="S396" i="1"/>
  <c r="S395" i="1"/>
  <c r="S251" i="1"/>
  <c r="S159" i="1"/>
  <c r="S171" i="1"/>
  <c r="S265" i="1"/>
  <c r="S172" i="1"/>
  <c r="S215" i="1"/>
  <c r="S216" i="1"/>
  <c r="S217" i="1"/>
  <c r="S165" i="1"/>
  <c r="S163" i="1"/>
  <c r="S161" i="1"/>
  <c r="S153" i="1"/>
  <c r="S269" i="1"/>
  <c r="S266" i="1"/>
  <c r="S257" i="1"/>
  <c r="S258" i="1"/>
  <c r="S249" i="1"/>
  <c r="S250" i="1"/>
  <c r="S252" i="1"/>
  <c r="S242" i="1"/>
  <c r="S275" i="1"/>
  <c r="S246" i="1"/>
  <c r="S312" i="1"/>
  <c r="S262" i="1"/>
  <c r="S263" i="1"/>
  <c r="S218" i="1"/>
  <c r="S243" i="1"/>
  <c r="S253" i="1"/>
  <c r="S270" i="1"/>
  <c r="S247" i="1"/>
  <c r="S268" i="1"/>
  <c r="S239" i="1"/>
  <c r="S261" i="1"/>
  <c r="S260" i="1"/>
  <c r="S272" i="1"/>
  <c r="S180" i="1"/>
  <c r="S267" i="1"/>
  <c r="S254" i="1"/>
  <c r="S328" i="1"/>
  <c r="S199" i="1"/>
  <c r="S273" i="1"/>
  <c r="S277" i="1"/>
  <c r="S176" i="1"/>
  <c r="S255" i="1"/>
  <c r="S315" i="1"/>
  <c r="S233" i="1"/>
  <c r="S339" i="1"/>
  <c r="S182" i="1"/>
  <c r="S322" i="1"/>
  <c r="S256" i="1"/>
  <c r="S271" i="1"/>
  <c r="S236" i="1"/>
  <c r="S234" i="1"/>
  <c r="S281" i="1"/>
  <c r="S210" i="1"/>
  <c r="S240" i="1"/>
  <c r="S232" i="1"/>
  <c r="S314" i="1"/>
  <c r="S238" i="1"/>
  <c r="S206" i="1"/>
  <c r="S193" i="1"/>
  <c r="S228" i="1"/>
  <c r="S229" i="1"/>
  <c r="S280" i="1"/>
  <c r="S278" i="1"/>
  <c r="S310" i="1"/>
  <c r="S289" i="1"/>
  <c r="S285" i="1"/>
  <c r="S348" i="1"/>
  <c r="S195" i="1"/>
  <c r="S222" i="1"/>
  <c r="S223" i="1"/>
  <c r="S331" i="1"/>
  <c r="S231" i="1"/>
  <c r="S316" i="1"/>
  <c r="S150" i="1"/>
  <c r="S183" i="1"/>
  <c r="S292" i="1"/>
  <c r="S190" i="1"/>
  <c r="S319" i="1"/>
  <c r="S276" i="1"/>
  <c r="S225" i="1"/>
  <c r="S226" i="1"/>
  <c r="S283" i="1"/>
  <c r="S297" i="1"/>
  <c r="S311" i="1"/>
  <c r="S279" i="1"/>
  <c r="S290" i="1"/>
  <c r="S323" i="1"/>
  <c r="S327" i="1"/>
  <c r="S282" i="1"/>
  <c r="S325" i="1"/>
  <c r="S274" i="1"/>
  <c r="S307" i="1"/>
  <c r="S304" i="1"/>
  <c r="S151" i="1"/>
  <c r="S298" i="1"/>
  <c r="S284" i="1"/>
  <c r="S308" i="1"/>
  <c r="S318" i="1"/>
  <c r="S324" i="1"/>
  <c r="S167" i="1"/>
  <c r="S329" i="1"/>
  <c r="S181" i="1"/>
  <c r="S326" i="1"/>
  <c r="S336" i="1"/>
  <c r="S335" i="1"/>
  <c r="S320" i="1"/>
  <c r="S220" i="1"/>
  <c r="S313" i="1"/>
  <c r="S317" i="1"/>
  <c r="S294" i="1"/>
  <c r="S333" i="1"/>
  <c r="S291" i="1"/>
  <c r="S174" i="1"/>
  <c r="S295" i="1"/>
  <c r="S148" i="1"/>
  <c r="S334" i="1"/>
  <c r="S293" i="1"/>
  <c r="S299" i="1"/>
  <c r="S296" i="1"/>
  <c r="S201" i="1"/>
  <c r="S143" i="1"/>
  <c r="S300" i="1"/>
  <c r="S187" i="1"/>
  <c r="S305" i="1"/>
  <c r="S286" i="1"/>
  <c r="S306" i="1"/>
  <c r="S321" i="1"/>
  <c r="S359" i="1"/>
  <c r="S340" i="1"/>
  <c r="S309" i="1"/>
  <c r="S356" i="1"/>
  <c r="S237" i="1"/>
  <c r="S343" i="1"/>
  <c r="S330" i="1"/>
  <c r="S349" i="1"/>
  <c r="S301" i="1"/>
  <c r="S337" i="1"/>
  <c r="S149" i="1"/>
  <c r="S346" i="1"/>
  <c r="S357" i="1"/>
  <c r="S361" i="1"/>
  <c r="S350" i="1"/>
  <c r="S184" i="1"/>
  <c r="S302" i="1"/>
  <c r="S338" i="1"/>
  <c r="S341" i="1"/>
  <c r="S347" i="1"/>
  <c r="S352" i="1"/>
  <c r="S303" i="1"/>
  <c r="S345" i="1"/>
  <c r="S344" i="1"/>
  <c r="S355" i="1"/>
  <c r="S354" i="1"/>
  <c r="S362" i="1"/>
  <c r="S353" i="1"/>
  <c r="S366" i="1"/>
  <c r="S287" i="1"/>
  <c r="S288" i="1"/>
  <c r="S342" i="1"/>
  <c r="S134" i="1"/>
  <c r="S363" i="1"/>
  <c r="S368" i="1"/>
  <c r="S173" i="1"/>
  <c r="S365" i="1"/>
  <c r="S351" i="1"/>
  <c r="S369" i="1"/>
  <c r="S364" i="1"/>
  <c r="S358" i="1"/>
  <c r="S374" i="1"/>
  <c r="S372" i="1"/>
  <c r="S370" i="1"/>
  <c r="S378" i="1"/>
  <c r="S381" i="1"/>
  <c r="S380" i="1"/>
  <c r="S373" i="1"/>
  <c r="S379" i="1"/>
  <c r="S332" i="1"/>
  <c r="S377" i="1"/>
  <c r="S382" i="1"/>
  <c r="S130" i="1"/>
  <c r="S383" i="1"/>
  <c r="S384" i="1"/>
  <c r="S388" i="1"/>
  <c r="S386" i="1"/>
  <c r="S128" i="1"/>
  <c r="S391" i="1"/>
  <c r="S125" i="1"/>
  <c r="S400" i="1"/>
  <c r="S403" i="1"/>
  <c r="S126" i="1"/>
  <c r="S123" i="1"/>
  <c r="S409" i="1"/>
  <c r="S117" i="1"/>
  <c r="S119" i="1"/>
  <c r="S169" i="1"/>
  <c r="S168" i="1"/>
  <c r="S108" i="1"/>
  <c r="S102" i="1"/>
  <c r="S101" i="1"/>
  <c r="S56" i="1"/>
  <c r="S47" i="1"/>
  <c r="S35" i="1"/>
  <c r="S29" i="1"/>
  <c r="S24" i="1"/>
  <c r="S22" i="1"/>
  <c r="S375" i="1"/>
  <c r="S360" i="1"/>
  <c r="S191" i="1"/>
  <c r="S208" i="1"/>
  <c r="S135" i="1"/>
  <c r="S207" i="1"/>
  <c r="S205" i="1"/>
  <c r="S200" i="1"/>
  <c r="S196" i="1"/>
  <c r="S178" i="1"/>
  <c r="S203" i="1"/>
  <c r="S175" i="1"/>
  <c r="S204" i="1"/>
  <c r="S177" i="1"/>
  <c r="S188" i="1"/>
  <c r="S186" i="1"/>
  <c r="S194" i="1"/>
  <c r="S189" i="1"/>
  <c r="S198" i="1"/>
  <c r="S170" i="1"/>
  <c r="S185" i="1"/>
  <c r="S197" i="1"/>
  <c r="S202" i="1"/>
  <c r="S227" i="1"/>
  <c r="S212" i="1"/>
  <c r="S157" i="1"/>
  <c r="S158" i="1"/>
  <c r="S221" i="1"/>
  <c r="S154" i="1"/>
  <c r="S224" i="1"/>
  <c r="S164" i="1"/>
  <c r="S138" i="1"/>
  <c r="S192" i="1"/>
  <c r="S162" i="1"/>
  <c r="S146" i="1"/>
  <c r="S156" i="1"/>
  <c r="S219" i="1"/>
  <c r="S145" i="1"/>
  <c r="S155" i="1"/>
  <c r="S139" i="1"/>
  <c r="S147" i="1"/>
  <c r="S213" i="1"/>
  <c r="S214" i="1"/>
  <c r="S136" i="1"/>
  <c r="S137" i="1"/>
  <c r="S141" i="1"/>
  <c r="S144" i="1"/>
  <c r="S160" i="1"/>
  <c r="S142" i="1"/>
  <c r="S166" i="1"/>
  <c r="S140" i="1"/>
  <c r="S211" i="1"/>
  <c r="S209" i="1"/>
  <c r="S131" i="1"/>
  <c r="S132" i="1"/>
  <c r="S129" i="1"/>
  <c r="S133" i="1"/>
  <c r="S124" i="1"/>
  <c r="S127" i="1"/>
  <c r="S122" i="1"/>
  <c r="S120" i="1"/>
  <c r="S121" i="1"/>
  <c r="S116" i="1"/>
  <c r="S118" i="1"/>
  <c r="S115" i="1"/>
  <c r="S114" i="1"/>
  <c r="S113" i="1"/>
  <c r="S112" i="1"/>
  <c r="S111" i="1"/>
  <c r="S110" i="1"/>
  <c r="S109" i="1"/>
  <c r="S107" i="1"/>
  <c r="S106" i="1"/>
  <c r="S105" i="1"/>
  <c r="S104" i="1"/>
  <c r="S103" i="1"/>
  <c r="S100" i="1"/>
  <c r="S99" i="1"/>
  <c r="S98" i="1"/>
  <c r="S97" i="1"/>
  <c r="S90" i="1"/>
  <c r="S96" i="1"/>
  <c r="S95" i="1"/>
  <c r="S91" i="1"/>
  <c r="S94" i="1"/>
  <c r="S92" i="1"/>
  <c r="S87" i="1"/>
  <c r="S89" i="1"/>
  <c r="S88" i="1"/>
  <c r="S85" i="1"/>
  <c r="S93" i="1"/>
  <c r="S86" i="1"/>
  <c r="S78" i="1"/>
  <c r="S80" i="1"/>
  <c r="S83" i="1"/>
  <c r="S77" i="1"/>
  <c r="S84" i="1"/>
  <c r="S79" i="1"/>
  <c r="S74" i="1"/>
  <c r="S76" i="1"/>
  <c r="S75" i="1"/>
  <c r="S82" i="1"/>
  <c r="S59" i="1"/>
  <c r="S81" i="1"/>
  <c r="S66" i="1"/>
  <c r="S64" i="1"/>
  <c r="S63" i="1"/>
  <c r="S70" i="1"/>
  <c r="S55" i="1"/>
  <c r="S68" i="1"/>
  <c r="S73" i="1"/>
  <c r="S71" i="1"/>
  <c r="S72" i="1"/>
  <c r="S69" i="1"/>
  <c r="S65" i="1"/>
  <c r="S67" i="1"/>
  <c r="S61" i="1"/>
  <c r="S58" i="1"/>
  <c r="S60" i="1"/>
  <c r="S57" i="1"/>
  <c r="S52" i="1"/>
  <c r="S54" i="1"/>
  <c r="S48" i="1"/>
  <c r="S36" i="1"/>
  <c r="S62" i="1"/>
  <c r="S49" i="1"/>
  <c r="S40" i="1"/>
  <c r="S51" i="1"/>
  <c r="S53" i="1"/>
  <c r="S43" i="1"/>
  <c r="S46" i="1"/>
  <c r="S50" i="1"/>
  <c r="S42" i="1"/>
  <c r="S41" i="1"/>
  <c r="S45" i="1"/>
  <c r="S34" i="1"/>
  <c r="S33" i="1"/>
  <c r="S31" i="1"/>
  <c r="S37" i="1"/>
  <c r="S32" i="1"/>
  <c r="S38" i="1"/>
  <c r="S39" i="1"/>
  <c r="S30" i="1"/>
  <c r="S28" i="1"/>
  <c r="S44" i="1"/>
  <c r="S27" i="1"/>
  <c r="S25" i="1"/>
  <c r="S26" i="1"/>
  <c r="S23" i="1"/>
  <c r="S21" i="1"/>
  <c r="S179" i="1"/>
  <c r="Q413" i="1"/>
  <c r="Q409" i="1"/>
  <c r="Q403" i="1"/>
  <c r="Q400" i="1"/>
  <c r="Q397" i="1"/>
  <c r="Q396" i="1"/>
  <c r="Q395" i="1"/>
  <c r="Q392" i="1"/>
  <c r="Q391" i="1"/>
  <c r="Q388" i="1"/>
  <c r="Q386" i="1"/>
  <c r="Q383" i="1"/>
  <c r="Q382" i="1"/>
  <c r="Q381" i="1"/>
  <c r="Q380" i="1"/>
  <c r="Q379" i="1"/>
  <c r="Q378" i="1"/>
  <c r="Q377" i="1"/>
  <c r="Q376" i="1"/>
  <c r="Q375" i="1"/>
  <c r="Q373" i="1"/>
  <c r="Q372" i="1"/>
  <c r="Q370" i="1"/>
  <c r="Q365" i="1"/>
  <c r="Q361" i="1"/>
  <c r="Q360" i="1"/>
  <c r="Q332" i="1"/>
  <c r="Q323" i="1"/>
  <c r="Q237" i="1"/>
  <c r="Q218" i="1"/>
  <c r="Q217" i="1"/>
  <c r="Q216" i="1"/>
  <c r="Q215" i="1"/>
  <c r="Q210" i="1"/>
  <c r="Q206" i="1"/>
  <c r="Q201" i="1"/>
  <c r="Q200" i="1"/>
  <c r="Q199" i="1"/>
  <c r="Q195" i="1"/>
  <c r="Q193" i="1"/>
  <c r="Q192" i="1"/>
  <c r="Q190" i="1"/>
  <c r="Q189" i="1"/>
  <c r="Q188" i="1"/>
  <c r="Q187" i="1"/>
  <c r="Q184" i="1"/>
  <c r="Q183" i="1"/>
  <c r="Q182" i="1"/>
  <c r="Q181" i="1"/>
  <c r="Q180" i="1"/>
  <c r="Q176" i="1"/>
  <c r="Q174" i="1"/>
  <c r="Q173" i="1"/>
  <c r="Q172" i="1"/>
  <c r="Q171" i="1"/>
  <c r="Q169" i="1"/>
  <c r="Q168" i="1"/>
  <c r="Q167" i="1"/>
  <c r="Q165" i="1"/>
  <c r="Q163" i="1"/>
  <c r="Q161" i="1"/>
  <c r="Q159" i="1"/>
  <c r="Q153" i="1"/>
  <c r="Q151" i="1"/>
  <c r="Q150" i="1"/>
  <c r="Q149" i="1"/>
  <c r="Q148" i="1"/>
  <c r="Q143" i="1"/>
  <c r="Q134" i="1"/>
  <c r="Q130" i="1"/>
  <c r="Q128" i="1"/>
  <c r="Q126" i="1"/>
  <c r="Q125" i="1"/>
  <c r="Q123" i="1"/>
  <c r="Q120" i="1"/>
  <c r="Q119" i="1"/>
  <c r="Q117" i="1"/>
  <c r="Q108" i="1"/>
  <c r="Q102" i="1"/>
  <c r="Q101" i="1"/>
  <c r="Q56" i="1"/>
  <c r="Q47" i="1"/>
  <c r="Q43" i="1"/>
  <c r="Q35" i="1"/>
  <c r="Q31" i="1"/>
  <c r="Q30" i="1"/>
  <c r="Q29" i="1"/>
  <c r="Q26" i="1"/>
  <c r="G368" i="4"/>
  <c r="C368" i="4"/>
  <c r="G278" i="4"/>
  <c r="C278" i="4"/>
  <c r="G277" i="4"/>
  <c r="C277" i="4" s="1"/>
  <c r="G276" i="4"/>
  <c r="C276" i="4"/>
  <c r="G367" i="4"/>
  <c r="C367" i="4"/>
  <c r="G275" i="4"/>
  <c r="C275" i="4"/>
  <c r="G274" i="4"/>
  <c r="C274" i="4" s="1"/>
  <c r="G273" i="4"/>
  <c r="C273" i="4"/>
  <c r="G272" i="4"/>
  <c r="C272" i="4"/>
  <c r="G271" i="4"/>
  <c r="C271" i="4"/>
  <c r="G366" i="4"/>
  <c r="C366" i="4" s="1"/>
  <c r="G270" i="4"/>
  <c r="C270" i="4"/>
  <c r="G269" i="4"/>
  <c r="C269" i="4"/>
  <c r="G365" i="4"/>
  <c r="C365" i="4" s="1"/>
  <c r="G268" i="4"/>
  <c r="C268" i="4" s="1"/>
  <c r="G267" i="4"/>
  <c r="C267" i="4"/>
  <c r="G364" i="4"/>
  <c r="C364" i="4"/>
  <c r="G363" i="4"/>
  <c r="C363" i="4" s="1"/>
  <c r="G362" i="4"/>
  <c r="C362" i="4" s="1"/>
  <c r="G266" i="4"/>
  <c r="C266" i="4"/>
  <c r="G265" i="4"/>
  <c r="C265" i="4" s="1"/>
  <c r="G361" i="4"/>
  <c r="C361" i="4"/>
  <c r="G360" i="4"/>
  <c r="C360" i="4" s="1"/>
  <c r="G264" i="4"/>
  <c r="C264" i="4"/>
  <c r="G263" i="4"/>
  <c r="C263" i="4" s="1"/>
  <c r="G359" i="4"/>
  <c r="C359" i="4"/>
  <c r="G262" i="4"/>
  <c r="C262" i="4" s="1"/>
  <c r="G358" i="4"/>
  <c r="C358" i="4" s="1"/>
  <c r="G261" i="4"/>
  <c r="C261" i="4"/>
  <c r="G260" i="4"/>
  <c r="C260" i="4" s="1"/>
  <c r="G357" i="4"/>
  <c r="C357" i="4" s="1"/>
  <c r="G356" i="4"/>
  <c r="C356" i="4"/>
  <c r="G355" i="4"/>
  <c r="C355" i="4"/>
  <c r="G354" i="4"/>
  <c r="C354" i="4"/>
  <c r="G353" i="4"/>
  <c r="C353" i="4" s="1"/>
  <c r="G352" i="4"/>
  <c r="C352" i="4"/>
  <c r="G351" i="4"/>
  <c r="C351" i="4" s="1"/>
  <c r="G350" i="4"/>
  <c r="C350" i="4"/>
  <c r="G349" i="4"/>
  <c r="C349" i="4" s="1"/>
  <c r="G259" i="4"/>
  <c r="C259" i="4"/>
  <c r="G348" i="4"/>
  <c r="C348" i="4"/>
  <c r="G347" i="4"/>
  <c r="C347" i="4"/>
  <c r="G258" i="4"/>
  <c r="C258" i="4" s="1"/>
  <c r="G346" i="4"/>
  <c r="C346" i="4" s="1"/>
  <c r="G257" i="4"/>
  <c r="C257" i="4"/>
  <c r="G256" i="4"/>
  <c r="C256" i="4" s="1"/>
  <c r="G255" i="4"/>
  <c r="C255" i="4" s="1"/>
  <c r="G254" i="4"/>
  <c r="C254" i="4" s="1"/>
  <c r="G345" i="4"/>
  <c r="C345" i="4"/>
  <c r="G253" i="4"/>
  <c r="C253" i="4"/>
  <c r="G252" i="4"/>
  <c r="C252" i="4" s="1"/>
  <c r="G251" i="4"/>
  <c r="C251" i="4"/>
  <c r="G344" i="4"/>
  <c r="C344" i="4" s="1"/>
  <c r="G343" i="4"/>
  <c r="C343" i="4"/>
  <c r="G250" i="4"/>
  <c r="C250" i="4" s="1"/>
  <c r="G249" i="4"/>
  <c r="C249" i="4"/>
  <c r="G248" i="4"/>
  <c r="C248" i="4"/>
  <c r="G247" i="4"/>
  <c r="C247" i="4"/>
  <c r="G246" i="4"/>
  <c r="C246" i="4" s="1"/>
  <c r="G245" i="4"/>
  <c r="C245" i="4" s="1"/>
  <c r="G244" i="4"/>
  <c r="C244" i="4" s="1"/>
  <c r="G243" i="4"/>
  <c r="C243" i="4" s="1"/>
  <c r="G242" i="4"/>
  <c r="C242" i="4" s="1"/>
  <c r="G241" i="4"/>
  <c r="C241" i="4"/>
  <c r="G240" i="4"/>
  <c r="C240" i="4"/>
  <c r="G239" i="4"/>
  <c r="C239" i="4" s="1"/>
  <c r="G238" i="4"/>
  <c r="C238" i="4" s="1"/>
  <c r="G237" i="4"/>
  <c r="C237" i="4" s="1"/>
  <c r="G236" i="4"/>
  <c r="C236" i="4" s="1"/>
  <c r="G235" i="4"/>
  <c r="C235" i="4"/>
  <c r="G234" i="4"/>
  <c r="C234" i="4" s="1"/>
  <c r="G233" i="4"/>
  <c r="C233" i="4"/>
  <c r="G232" i="4"/>
  <c r="C232" i="4" s="1"/>
  <c r="G231" i="4"/>
  <c r="C231" i="4"/>
  <c r="G230" i="4"/>
  <c r="C230" i="4" s="1"/>
  <c r="G229" i="4"/>
  <c r="C229" i="4" s="1"/>
  <c r="G228" i="4"/>
  <c r="C228" i="4"/>
  <c r="G227" i="4"/>
  <c r="C227" i="4" s="1"/>
  <c r="G226" i="4"/>
  <c r="C226" i="4" s="1"/>
  <c r="G225" i="4"/>
  <c r="C225" i="4" s="1"/>
  <c r="G224" i="4"/>
  <c r="C224" i="4"/>
  <c r="G342" i="4"/>
  <c r="C342" i="4"/>
  <c r="G223" i="4"/>
  <c r="C223" i="4" s="1"/>
  <c r="G222" i="4"/>
  <c r="C222" i="4"/>
  <c r="G221" i="4"/>
  <c r="C221" i="4" s="1"/>
  <c r="G220" i="4"/>
  <c r="C220" i="4"/>
  <c r="G219" i="4"/>
  <c r="C219" i="4" s="1"/>
  <c r="G218" i="4"/>
  <c r="C218" i="4"/>
  <c r="G217" i="4"/>
  <c r="C217" i="4"/>
  <c r="G216" i="4"/>
  <c r="C216" i="4"/>
  <c r="G341" i="4"/>
  <c r="C341" i="4" s="1"/>
  <c r="G215" i="4"/>
  <c r="C215" i="4" s="1"/>
  <c r="G214" i="4"/>
  <c r="C214" i="4"/>
  <c r="G213" i="4"/>
  <c r="C213" i="4" s="1"/>
  <c r="G212" i="4"/>
  <c r="C212" i="4" s="1"/>
  <c r="G211" i="4"/>
  <c r="C211" i="4"/>
  <c r="G210" i="4"/>
  <c r="C210" i="4"/>
  <c r="G209" i="4"/>
  <c r="C209" i="4"/>
  <c r="G208" i="4"/>
  <c r="C208" i="4" s="1"/>
  <c r="G207" i="4"/>
  <c r="C207" i="4" s="1"/>
  <c r="G206" i="4"/>
  <c r="C206" i="4" s="1"/>
  <c r="G205" i="4"/>
  <c r="C205" i="4" s="1"/>
  <c r="G204" i="4"/>
  <c r="C204" i="4" s="1"/>
  <c r="G203" i="4"/>
  <c r="C203" i="4"/>
  <c r="G202" i="4"/>
  <c r="C202" i="4" s="1"/>
  <c r="G201" i="4"/>
  <c r="C201" i="4"/>
  <c r="G200" i="4"/>
  <c r="C200" i="4" s="1"/>
  <c r="G199" i="4"/>
  <c r="C199" i="4" s="1"/>
  <c r="G198" i="4"/>
  <c r="C198" i="4" s="1"/>
  <c r="G197" i="4"/>
  <c r="C197" i="4" s="1"/>
  <c r="G196" i="4"/>
  <c r="C196" i="4"/>
  <c r="G195" i="4"/>
  <c r="C195" i="4" s="1"/>
  <c r="G194" i="4"/>
  <c r="C194" i="4"/>
  <c r="G193" i="4"/>
  <c r="C193" i="4" s="1"/>
  <c r="G192" i="4"/>
  <c r="C192" i="4"/>
  <c r="G191" i="4"/>
  <c r="C191" i="4" s="1"/>
  <c r="G190" i="4"/>
  <c r="C190" i="4"/>
  <c r="G189" i="4"/>
  <c r="C189" i="4" s="1"/>
  <c r="G188" i="4"/>
  <c r="C188" i="4"/>
  <c r="G187" i="4"/>
  <c r="C187" i="4" s="1"/>
  <c r="G186" i="4"/>
  <c r="C186" i="4" s="1"/>
  <c r="G185" i="4"/>
  <c r="C185" i="4" s="1"/>
  <c r="G184" i="4"/>
  <c r="C184" i="4" s="1"/>
  <c r="G183" i="4"/>
  <c r="C183" i="4" s="1"/>
  <c r="G182" i="4"/>
  <c r="C182" i="4" s="1"/>
  <c r="G181" i="4"/>
  <c r="C181" i="4" s="1"/>
  <c r="G180" i="4"/>
  <c r="C180" i="4"/>
  <c r="G179" i="4"/>
  <c r="C179" i="4" s="1"/>
  <c r="G178" i="4"/>
  <c r="C178" i="4"/>
  <c r="G177" i="4"/>
  <c r="C177" i="4" s="1"/>
  <c r="G176" i="4"/>
  <c r="C176" i="4"/>
  <c r="G175" i="4"/>
  <c r="C175" i="4" s="1"/>
  <c r="G174" i="4"/>
  <c r="C174" i="4" s="1"/>
  <c r="G173" i="4"/>
  <c r="C173" i="4" s="1"/>
  <c r="G172" i="4"/>
  <c r="C172" i="4"/>
  <c r="G171" i="4"/>
  <c r="C171" i="4" s="1"/>
  <c r="G170" i="4"/>
  <c r="C170" i="4" s="1"/>
  <c r="G169" i="4"/>
  <c r="C169" i="4" s="1"/>
  <c r="G168" i="4"/>
  <c r="C168" i="4" s="1"/>
  <c r="G167" i="4"/>
  <c r="C167" i="4" s="1"/>
  <c r="G166" i="4"/>
  <c r="C166" i="4" s="1"/>
  <c r="G165" i="4"/>
  <c r="C165" i="4" s="1"/>
  <c r="G164" i="4"/>
  <c r="C164" i="4"/>
  <c r="G163" i="4"/>
  <c r="C163" i="4" s="1"/>
  <c r="G162" i="4"/>
  <c r="C162" i="4"/>
  <c r="G161" i="4"/>
  <c r="C161" i="4" s="1"/>
  <c r="G160" i="4"/>
  <c r="C160" i="4"/>
  <c r="G159" i="4"/>
  <c r="C159" i="4" s="1"/>
  <c r="G158" i="4"/>
  <c r="C158" i="4" s="1"/>
  <c r="G157" i="4"/>
  <c r="C157" i="4" s="1"/>
  <c r="G156" i="4"/>
  <c r="C156" i="4"/>
  <c r="G155" i="4"/>
  <c r="C155" i="4" s="1"/>
  <c r="G154" i="4"/>
  <c r="C154" i="4" s="1"/>
  <c r="G153" i="4"/>
  <c r="C153" i="4" s="1"/>
  <c r="G152" i="4"/>
  <c r="C152" i="4" s="1"/>
  <c r="G151" i="4"/>
  <c r="C151" i="4" s="1"/>
  <c r="G150" i="4"/>
  <c r="C150" i="4" s="1"/>
  <c r="G149" i="4"/>
  <c r="C149" i="4" s="1"/>
  <c r="G148" i="4"/>
  <c r="C148" i="4"/>
  <c r="G147" i="4"/>
  <c r="C147" i="4" s="1"/>
  <c r="G146" i="4"/>
  <c r="C146" i="4"/>
  <c r="G145" i="4"/>
  <c r="C145" i="4" s="1"/>
  <c r="G144" i="4"/>
  <c r="C144" i="4"/>
  <c r="G143" i="4"/>
  <c r="C143" i="4" s="1"/>
  <c r="G142" i="4"/>
  <c r="C142" i="4"/>
  <c r="G141" i="4"/>
  <c r="C141" i="4" s="1"/>
  <c r="G140" i="4"/>
  <c r="C140" i="4"/>
  <c r="G139" i="4"/>
  <c r="C139" i="4" s="1"/>
  <c r="G340" i="4"/>
  <c r="C340" i="4" s="1"/>
  <c r="G138" i="4"/>
  <c r="C138" i="4" s="1"/>
  <c r="G137" i="4"/>
  <c r="C137" i="4" s="1"/>
  <c r="G136" i="4"/>
  <c r="C136" i="4" s="1"/>
  <c r="G135" i="4"/>
  <c r="C135" i="4" s="1"/>
  <c r="G134" i="4"/>
  <c r="C134" i="4" s="1"/>
  <c r="G133" i="4"/>
  <c r="C133" i="4"/>
  <c r="G132" i="4"/>
  <c r="C132" i="4" s="1"/>
  <c r="G131" i="4"/>
  <c r="C131" i="4"/>
  <c r="G130" i="4"/>
  <c r="C130" i="4" s="1"/>
  <c r="G339" i="4"/>
  <c r="C339" i="4"/>
  <c r="G338" i="4"/>
  <c r="C338" i="4" s="1"/>
  <c r="G337" i="4"/>
  <c r="C337" i="4"/>
  <c r="G336" i="4"/>
  <c r="C336" i="4" s="1"/>
  <c r="G129" i="4"/>
  <c r="C129" i="4"/>
  <c r="G128" i="4"/>
  <c r="C128" i="4" s="1"/>
  <c r="G127" i="4"/>
  <c r="C127" i="4" s="1"/>
  <c r="G335" i="4"/>
  <c r="C335" i="4" s="1"/>
  <c r="G126" i="4"/>
  <c r="C126" i="4" s="1"/>
  <c r="G125" i="4"/>
  <c r="C125" i="4" s="1"/>
  <c r="G124" i="4"/>
  <c r="C124" i="4" s="1"/>
  <c r="G334" i="4"/>
  <c r="C334" i="4" s="1"/>
  <c r="G123" i="4"/>
  <c r="C123" i="4"/>
  <c r="G122" i="4"/>
  <c r="C122" i="4" s="1"/>
  <c r="G121" i="4"/>
  <c r="C121" i="4"/>
  <c r="G120" i="4"/>
  <c r="C120" i="4" s="1"/>
  <c r="G333" i="4"/>
  <c r="C333" i="4"/>
  <c r="G332" i="4"/>
  <c r="C332" i="4" s="1"/>
  <c r="G331" i="4"/>
  <c r="C331" i="4"/>
  <c r="G119" i="4"/>
  <c r="C119" i="4" s="1"/>
  <c r="G118" i="4"/>
  <c r="C118" i="4"/>
  <c r="G117" i="4"/>
  <c r="C117" i="4" s="1"/>
  <c r="G330" i="4"/>
  <c r="C330" i="4" s="1"/>
  <c r="G116" i="4"/>
  <c r="C116" i="4" s="1"/>
  <c r="G329" i="4"/>
  <c r="C329" i="4" s="1"/>
  <c r="G328" i="4"/>
  <c r="C328" i="4" s="1"/>
  <c r="G115" i="4"/>
  <c r="C115" i="4" s="1"/>
  <c r="G327" i="4"/>
  <c r="C327" i="4" s="1"/>
  <c r="G326" i="4"/>
  <c r="C326" i="4"/>
  <c r="G325" i="4"/>
  <c r="C325" i="4" s="1"/>
  <c r="G324" i="4"/>
  <c r="C324" i="4"/>
  <c r="G114" i="4"/>
  <c r="C114" i="4" s="1"/>
  <c r="G113" i="4"/>
  <c r="C113" i="4"/>
  <c r="G323" i="4"/>
  <c r="C323" i="4" s="1"/>
  <c r="G322" i="4"/>
  <c r="C322" i="4" s="1"/>
  <c r="G321" i="4"/>
  <c r="C321" i="4" s="1"/>
  <c r="G320" i="4"/>
  <c r="C320" i="4"/>
  <c r="G319" i="4"/>
  <c r="C319" i="4" s="1"/>
  <c r="G112" i="4"/>
  <c r="C112" i="4" s="1"/>
  <c r="G111" i="4"/>
  <c r="C111" i="4" s="1"/>
  <c r="G110" i="4"/>
  <c r="C110" i="4" s="1"/>
  <c r="G318" i="4"/>
  <c r="C318" i="4" s="1"/>
  <c r="G109" i="4"/>
  <c r="C109" i="4" s="1"/>
  <c r="G317" i="4"/>
  <c r="C317" i="4" s="1"/>
  <c r="G316" i="4"/>
  <c r="C316" i="4"/>
  <c r="G315" i="4"/>
  <c r="C315" i="4" s="1"/>
  <c r="G314" i="4"/>
  <c r="C314" i="4"/>
  <c r="G108" i="4"/>
  <c r="C108" i="4" s="1"/>
  <c r="G313" i="4"/>
  <c r="C313" i="4"/>
  <c r="G312" i="4"/>
  <c r="C312" i="4" s="1"/>
  <c r="G311" i="4"/>
  <c r="C311" i="4"/>
  <c r="G107" i="4"/>
  <c r="C107" i="4" s="1"/>
  <c r="G310" i="4"/>
  <c r="C310" i="4"/>
  <c r="G106" i="4"/>
  <c r="C106" i="4" s="1"/>
  <c r="G309" i="4"/>
  <c r="C309" i="4" s="1"/>
  <c r="G105" i="4"/>
  <c r="C105" i="4" s="1"/>
  <c r="G308" i="4"/>
  <c r="C308" i="4" s="1"/>
  <c r="G104" i="4"/>
  <c r="C104" i="4" s="1"/>
  <c r="G307" i="4"/>
  <c r="C307" i="4" s="1"/>
  <c r="G103" i="4"/>
  <c r="C103" i="4" s="1"/>
  <c r="G102" i="4"/>
  <c r="C102" i="4"/>
  <c r="G101" i="4"/>
  <c r="C101" i="4" s="1"/>
  <c r="G100" i="4"/>
  <c r="C100" i="4"/>
  <c r="G306" i="4"/>
  <c r="C306" i="4" s="1"/>
  <c r="G305" i="4"/>
  <c r="C305" i="4"/>
  <c r="G304" i="4"/>
  <c r="C304" i="4" s="1"/>
  <c r="G303" i="4"/>
  <c r="C303" i="4"/>
  <c r="G302" i="4"/>
  <c r="C302" i="4" s="1"/>
  <c r="G99" i="4"/>
  <c r="C99" i="4"/>
  <c r="G98" i="4"/>
  <c r="C98" i="4" s="1"/>
  <c r="G97" i="4"/>
  <c r="C97" i="4" s="1"/>
  <c r="G96" i="4"/>
  <c r="C96" i="4" s="1"/>
  <c r="G301" i="4"/>
  <c r="C301" i="4" s="1"/>
  <c r="G95" i="4"/>
  <c r="C95" i="4" s="1"/>
  <c r="G94" i="4"/>
  <c r="C94" i="4" s="1"/>
  <c r="G93" i="4"/>
  <c r="C93" i="4" s="1"/>
  <c r="G92" i="4"/>
  <c r="C92" i="4"/>
  <c r="G91" i="4"/>
  <c r="C91" i="4" s="1"/>
  <c r="G90" i="4"/>
  <c r="C90" i="4"/>
  <c r="G89" i="4"/>
  <c r="C89" i="4" s="1"/>
  <c r="G300" i="4"/>
  <c r="C300" i="4"/>
  <c r="G88" i="4"/>
  <c r="C88" i="4" s="1"/>
  <c r="G87" i="4"/>
  <c r="C87" i="4" s="1"/>
  <c r="G86" i="4"/>
  <c r="C86" i="4" s="1"/>
  <c r="G299" i="4"/>
  <c r="C299" i="4"/>
  <c r="G298" i="4"/>
  <c r="C298" i="4" s="1"/>
  <c r="G297" i="4"/>
  <c r="C297" i="4" s="1"/>
  <c r="G296" i="4"/>
  <c r="C296" i="4" s="1"/>
  <c r="G295" i="4"/>
  <c r="C295" i="4" s="1"/>
  <c r="G85" i="4"/>
  <c r="C85" i="4" s="1"/>
  <c r="G294" i="4"/>
  <c r="C294" i="4" s="1"/>
  <c r="G293" i="4"/>
  <c r="C293" i="4" s="1"/>
  <c r="G292" i="4"/>
  <c r="C292" i="4"/>
  <c r="G84" i="4"/>
  <c r="C84" i="4" s="1"/>
  <c r="G83" i="4"/>
  <c r="C83" i="4"/>
  <c r="G82" i="4"/>
  <c r="C82" i="4" s="1"/>
  <c r="G81" i="4"/>
  <c r="C81" i="4"/>
  <c r="G80" i="4"/>
  <c r="C80" i="4" s="1"/>
  <c r="G79" i="4"/>
  <c r="C79" i="4" s="1"/>
  <c r="G78" i="4"/>
  <c r="C78" i="4" s="1"/>
  <c r="G291" i="4"/>
  <c r="C291" i="4"/>
  <c r="G77" i="4"/>
  <c r="C77" i="4" s="1"/>
  <c r="G76" i="4"/>
  <c r="C76" i="4" s="1"/>
  <c r="G75" i="4"/>
  <c r="C75" i="4" s="1"/>
  <c r="G74" i="4"/>
  <c r="C74" i="4" s="1"/>
  <c r="G290" i="4"/>
  <c r="C290" i="4" s="1"/>
  <c r="G289" i="4"/>
  <c r="C289" i="4" s="1"/>
  <c r="G73" i="4"/>
  <c r="C73" i="4" s="1"/>
  <c r="G72" i="4"/>
  <c r="C72" i="4"/>
  <c r="G71" i="4"/>
  <c r="C71" i="4" s="1"/>
  <c r="G70" i="4"/>
  <c r="C70" i="4"/>
  <c r="G69" i="4"/>
  <c r="C69" i="4" s="1"/>
  <c r="G68" i="4"/>
  <c r="C68" i="4"/>
  <c r="G67" i="4"/>
  <c r="C67" i="4" s="1"/>
  <c r="G66" i="4"/>
  <c r="C66" i="4"/>
  <c r="G65" i="4"/>
  <c r="C65" i="4" s="1"/>
  <c r="G64" i="4"/>
  <c r="C64" i="4"/>
  <c r="G63" i="4"/>
  <c r="C63" i="4" s="1"/>
  <c r="G62" i="4"/>
  <c r="C62" i="4" s="1"/>
  <c r="G61" i="4"/>
  <c r="C61" i="4" s="1"/>
  <c r="G60" i="4"/>
  <c r="C60" i="4" s="1"/>
  <c r="G59" i="4"/>
  <c r="C59" i="4" s="1"/>
  <c r="G58" i="4"/>
  <c r="C58" i="4" s="1"/>
  <c r="G57" i="4"/>
  <c r="C57" i="4" s="1"/>
  <c r="G56" i="4"/>
  <c r="C56" i="4"/>
  <c r="G55" i="4"/>
  <c r="C55" i="4" s="1"/>
  <c r="G54" i="4"/>
  <c r="C54" i="4"/>
  <c r="G53" i="4"/>
  <c r="C53" i="4" s="1"/>
  <c r="G52" i="4"/>
  <c r="C52" i="4"/>
  <c r="G51" i="4"/>
  <c r="C51" i="4" s="1"/>
  <c r="G50" i="4"/>
  <c r="C50" i="4"/>
  <c r="G49" i="4"/>
  <c r="C49" i="4" s="1"/>
  <c r="G48" i="4"/>
  <c r="C48" i="4"/>
  <c r="G47" i="4"/>
  <c r="C47" i="4" s="1"/>
  <c r="G46" i="4"/>
  <c r="C46" i="4" s="1"/>
  <c r="G45" i="4"/>
  <c r="C45" i="4" s="1"/>
  <c r="G44" i="4"/>
  <c r="C44" i="4" s="1"/>
  <c r="G43" i="4"/>
  <c r="C43" i="4" s="1"/>
  <c r="G42" i="4"/>
  <c r="C42" i="4" s="1"/>
  <c r="G41" i="4"/>
  <c r="C41" i="4" s="1"/>
  <c r="G40" i="4"/>
  <c r="C40" i="4"/>
  <c r="G39" i="4"/>
  <c r="C39" i="4"/>
  <c r="G38" i="4"/>
  <c r="C38" i="4" s="1"/>
  <c r="G37" i="4"/>
  <c r="C37" i="4"/>
  <c r="G36" i="4"/>
  <c r="C36" i="4"/>
  <c r="G35" i="4"/>
  <c r="C35" i="4"/>
  <c r="G34" i="4"/>
  <c r="C34" i="4" s="1"/>
  <c r="G33" i="4"/>
  <c r="C33" i="4"/>
  <c r="G32" i="4"/>
  <c r="C32" i="4"/>
  <c r="G31" i="4"/>
  <c r="C31" i="4"/>
  <c r="G288" i="4"/>
  <c r="C288" i="4" s="1"/>
  <c r="G30" i="4"/>
  <c r="C30" i="4"/>
  <c r="G29" i="4"/>
  <c r="C29" i="4" s="1"/>
  <c r="G28" i="4"/>
  <c r="C28" i="4"/>
  <c r="G27" i="4"/>
  <c r="C27" i="4" s="1"/>
  <c r="G26" i="4"/>
  <c r="C26" i="4"/>
  <c r="G25" i="4"/>
  <c r="C25" i="4" s="1"/>
  <c r="G24" i="4"/>
  <c r="C24" i="4"/>
  <c r="G287" i="4"/>
  <c r="C287" i="4" s="1"/>
  <c r="G23" i="4"/>
  <c r="C23" i="4"/>
  <c r="G22" i="4"/>
  <c r="C22" i="4"/>
  <c r="G286" i="4"/>
  <c r="C286" i="4"/>
  <c r="G21" i="4"/>
  <c r="C21" i="4" s="1"/>
  <c r="G20" i="4"/>
  <c r="C20" i="4"/>
  <c r="G19" i="4"/>
  <c r="C19" i="4"/>
  <c r="G18" i="4"/>
  <c r="C18" i="4"/>
  <c r="G17" i="4"/>
  <c r="C17" i="4" s="1"/>
  <c r="G16" i="4"/>
  <c r="C16" i="4"/>
  <c r="G285" i="4"/>
  <c r="C285" i="4" s="1"/>
  <c r="G15" i="4"/>
  <c r="C15" i="4"/>
  <c r="G14" i="4"/>
  <c r="C14" i="4" s="1"/>
  <c r="G13" i="4"/>
  <c r="C13" i="4"/>
  <c r="G284" i="4"/>
  <c r="C284" i="4"/>
  <c r="G283" i="4"/>
  <c r="C283" i="4"/>
  <c r="G282" i="4"/>
  <c r="C282" i="4" s="1"/>
  <c r="G12" i="4"/>
  <c r="C12" i="4"/>
  <c r="G281" i="4"/>
  <c r="C281" i="4"/>
  <c r="G11" i="4"/>
  <c r="C11" i="4"/>
  <c r="G280" i="4"/>
  <c r="C280" i="4" s="1"/>
  <c r="G279" i="4"/>
  <c r="C279" i="4"/>
  <c r="A338" i="4"/>
  <c r="H338" i="4"/>
  <c r="B338" i="4" s="1"/>
  <c r="D338" i="4"/>
  <c r="A339" i="4"/>
  <c r="H339" i="4"/>
  <c r="B339" i="4" s="1"/>
  <c r="D339" i="4"/>
  <c r="A130" i="4"/>
  <c r="H130" i="4"/>
  <c r="B130" i="4" s="1"/>
  <c r="D130" i="4"/>
  <c r="A131" i="4"/>
  <c r="H131" i="4"/>
  <c r="B131" i="4" s="1"/>
  <c r="D131" i="4"/>
  <c r="A132" i="4"/>
  <c r="H132" i="4"/>
  <c r="B132" i="4" s="1"/>
  <c r="D132" i="4"/>
  <c r="A133" i="4"/>
  <c r="H133" i="4"/>
  <c r="B133" i="4"/>
  <c r="D133" i="4"/>
  <c r="A134" i="4"/>
  <c r="H134" i="4"/>
  <c r="B134" i="4" s="1"/>
  <c r="D134" i="4"/>
  <c r="A135" i="4"/>
  <c r="H135" i="4"/>
  <c r="B135" i="4"/>
  <c r="D135" i="4"/>
  <c r="A136" i="4"/>
  <c r="H136" i="4"/>
  <c r="B136" i="4" s="1"/>
  <c r="D136" i="4"/>
  <c r="A137" i="4"/>
  <c r="H137" i="4"/>
  <c r="B137" i="4" s="1"/>
  <c r="D137" i="4"/>
  <c r="A138" i="4"/>
  <c r="H138" i="4"/>
  <c r="B138" i="4" s="1"/>
  <c r="D138" i="4"/>
  <c r="A340" i="4"/>
  <c r="H340" i="4"/>
  <c r="B340" i="4"/>
  <c r="D340" i="4"/>
  <c r="A139" i="4"/>
  <c r="H139" i="4"/>
  <c r="B139" i="4" s="1"/>
  <c r="D139" i="4"/>
  <c r="A140" i="4"/>
  <c r="H140" i="4"/>
  <c r="B140" i="4"/>
  <c r="D140" i="4"/>
  <c r="A141" i="4"/>
  <c r="H141" i="4"/>
  <c r="B141" i="4" s="1"/>
  <c r="D141" i="4"/>
  <c r="A142" i="4"/>
  <c r="H142" i="4"/>
  <c r="B142" i="4" s="1"/>
  <c r="D142" i="4"/>
  <c r="A143" i="4"/>
  <c r="H143" i="4"/>
  <c r="B143" i="4" s="1"/>
  <c r="D143" i="4"/>
  <c r="A144" i="4"/>
  <c r="H144" i="4"/>
  <c r="B144" i="4"/>
  <c r="D144" i="4"/>
  <c r="A145" i="4"/>
  <c r="H145" i="4"/>
  <c r="B145" i="4" s="1"/>
  <c r="D145" i="4"/>
  <c r="A146" i="4"/>
  <c r="H146" i="4"/>
  <c r="B146" i="4"/>
  <c r="D146" i="4"/>
  <c r="A147" i="4"/>
  <c r="H147" i="4"/>
  <c r="B147" i="4" s="1"/>
  <c r="D147" i="4"/>
  <c r="A148" i="4"/>
  <c r="H148" i="4"/>
  <c r="B148" i="4"/>
  <c r="D148" i="4"/>
  <c r="A149" i="4"/>
  <c r="H149" i="4"/>
  <c r="B149" i="4" s="1"/>
  <c r="D149" i="4"/>
  <c r="A150" i="4"/>
  <c r="H150" i="4"/>
  <c r="B150" i="4"/>
  <c r="D150" i="4"/>
  <c r="A151" i="4"/>
  <c r="H151" i="4"/>
  <c r="B151" i="4" s="1"/>
  <c r="D151" i="4"/>
  <c r="A152" i="4"/>
  <c r="H152" i="4"/>
  <c r="B152" i="4" s="1"/>
  <c r="D152" i="4"/>
  <c r="A153" i="4"/>
  <c r="H153" i="4"/>
  <c r="B153" i="4" s="1"/>
  <c r="D153" i="4"/>
  <c r="A154" i="4"/>
  <c r="H154" i="4"/>
  <c r="B154" i="4"/>
  <c r="D154" i="4"/>
  <c r="A155" i="4"/>
  <c r="H155" i="4"/>
  <c r="B155" i="4" s="1"/>
  <c r="D155" i="4"/>
  <c r="A156" i="4"/>
  <c r="H156" i="4"/>
  <c r="B156" i="4"/>
  <c r="D156" i="4"/>
  <c r="A157" i="4"/>
  <c r="H157" i="4"/>
  <c r="B157" i="4" s="1"/>
  <c r="D157" i="4"/>
  <c r="A158" i="4"/>
  <c r="H158" i="4"/>
  <c r="B158" i="4" s="1"/>
  <c r="D158" i="4"/>
  <c r="A159" i="4"/>
  <c r="H159" i="4"/>
  <c r="B159" i="4" s="1"/>
  <c r="D159" i="4"/>
  <c r="A160" i="4"/>
  <c r="H160" i="4"/>
  <c r="B160" i="4"/>
  <c r="D160" i="4"/>
  <c r="A161" i="4"/>
  <c r="H161" i="4"/>
  <c r="B161" i="4" s="1"/>
  <c r="D161" i="4"/>
  <c r="A162" i="4"/>
  <c r="H162" i="4"/>
  <c r="B162" i="4"/>
  <c r="D162" i="4"/>
  <c r="A163" i="4"/>
  <c r="H163" i="4"/>
  <c r="B163" i="4" s="1"/>
  <c r="D163" i="4"/>
  <c r="A164" i="4"/>
  <c r="H164" i="4"/>
  <c r="B164" i="4"/>
  <c r="D164" i="4"/>
  <c r="A165" i="4"/>
  <c r="H165" i="4"/>
  <c r="B165" i="4" s="1"/>
  <c r="D165" i="4"/>
  <c r="A166" i="4"/>
  <c r="H166" i="4"/>
  <c r="B166" i="4"/>
  <c r="D166" i="4"/>
  <c r="A167" i="4"/>
  <c r="H167" i="4"/>
  <c r="B167" i="4" s="1"/>
  <c r="D167" i="4"/>
  <c r="A168" i="4"/>
  <c r="H168" i="4"/>
  <c r="B168" i="4" s="1"/>
  <c r="D168" i="4"/>
  <c r="A169" i="4"/>
  <c r="H169" i="4"/>
  <c r="B169" i="4" s="1"/>
  <c r="D169" i="4"/>
  <c r="A170" i="4"/>
  <c r="H170" i="4"/>
  <c r="B170" i="4"/>
  <c r="D170" i="4"/>
  <c r="A171" i="4"/>
  <c r="H171" i="4"/>
  <c r="B171" i="4" s="1"/>
  <c r="D171" i="4"/>
  <c r="A172" i="4"/>
  <c r="H172" i="4"/>
  <c r="B172" i="4"/>
  <c r="D172" i="4"/>
  <c r="A173" i="4"/>
  <c r="H173" i="4"/>
  <c r="B173" i="4" s="1"/>
  <c r="D173" i="4"/>
  <c r="A174" i="4"/>
  <c r="H174" i="4"/>
  <c r="B174" i="4" s="1"/>
  <c r="D174" i="4"/>
  <c r="A175" i="4"/>
  <c r="H175" i="4"/>
  <c r="B175" i="4" s="1"/>
  <c r="D175" i="4"/>
  <c r="A176" i="4"/>
  <c r="H176" i="4"/>
  <c r="B176" i="4"/>
  <c r="D176" i="4"/>
  <c r="A177" i="4"/>
  <c r="H177" i="4"/>
  <c r="B177" i="4" s="1"/>
  <c r="D177" i="4"/>
  <c r="A178" i="4"/>
  <c r="H178" i="4"/>
  <c r="B178" i="4"/>
  <c r="D178" i="4"/>
  <c r="A179" i="4"/>
  <c r="H179" i="4"/>
  <c r="B179" i="4" s="1"/>
  <c r="D179" i="4"/>
  <c r="A180" i="4"/>
  <c r="H180" i="4"/>
  <c r="B180" i="4"/>
  <c r="D180" i="4"/>
  <c r="A181" i="4"/>
  <c r="H181" i="4"/>
  <c r="B181" i="4" s="1"/>
  <c r="D181" i="4"/>
  <c r="A182" i="4"/>
  <c r="H182" i="4"/>
  <c r="B182" i="4"/>
  <c r="D182" i="4"/>
  <c r="A183" i="4"/>
  <c r="H183" i="4"/>
  <c r="B183" i="4" s="1"/>
  <c r="D183" i="4"/>
  <c r="A184" i="4"/>
  <c r="H184" i="4"/>
  <c r="B184" i="4" s="1"/>
  <c r="D184" i="4"/>
  <c r="A185" i="4"/>
  <c r="H185" i="4"/>
  <c r="B185" i="4" s="1"/>
  <c r="D185" i="4"/>
  <c r="A186" i="4"/>
  <c r="H186" i="4"/>
  <c r="B186" i="4"/>
  <c r="D186" i="4"/>
  <c r="A187" i="4"/>
  <c r="H187" i="4"/>
  <c r="B187" i="4" s="1"/>
  <c r="D187" i="4"/>
  <c r="A188" i="4"/>
  <c r="H188" i="4"/>
  <c r="B188" i="4"/>
  <c r="D188" i="4"/>
  <c r="A189" i="4"/>
  <c r="H189" i="4"/>
  <c r="B189" i="4" s="1"/>
  <c r="D189" i="4"/>
  <c r="A190" i="4"/>
  <c r="H190" i="4"/>
  <c r="B190" i="4" s="1"/>
  <c r="D190" i="4"/>
  <c r="A191" i="4"/>
  <c r="H191" i="4"/>
  <c r="B191" i="4" s="1"/>
  <c r="D191" i="4"/>
  <c r="A192" i="4"/>
  <c r="H192" i="4"/>
  <c r="B192" i="4"/>
  <c r="D192" i="4"/>
  <c r="A193" i="4"/>
  <c r="H193" i="4"/>
  <c r="B193" i="4" s="1"/>
  <c r="D193" i="4"/>
  <c r="A194" i="4"/>
  <c r="H194" i="4"/>
  <c r="B194" i="4"/>
  <c r="D194" i="4"/>
  <c r="A195" i="4"/>
  <c r="H195" i="4"/>
  <c r="B195" i="4" s="1"/>
  <c r="D195" i="4"/>
  <c r="A196" i="4"/>
  <c r="H196" i="4"/>
  <c r="B196" i="4"/>
  <c r="D196" i="4"/>
  <c r="A197" i="4"/>
  <c r="H197" i="4"/>
  <c r="B197" i="4" s="1"/>
  <c r="D197" i="4"/>
  <c r="A198" i="4"/>
  <c r="H198" i="4"/>
  <c r="B198" i="4"/>
  <c r="D198" i="4"/>
  <c r="A199" i="4"/>
  <c r="H199" i="4"/>
  <c r="B199" i="4" s="1"/>
  <c r="D199" i="4"/>
  <c r="A200" i="4"/>
  <c r="H200" i="4"/>
  <c r="B200" i="4" s="1"/>
  <c r="D200" i="4"/>
  <c r="A201" i="4"/>
  <c r="H201" i="4"/>
  <c r="B201" i="4" s="1"/>
  <c r="D201" i="4"/>
  <c r="A202" i="4"/>
  <c r="H202" i="4"/>
  <c r="B202" i="4"/>
  <c r="D202" i="4"/>
  <c r="A203" i="4"/>
  <c r="H203" i="4"/>
  <c r="B203" i="4" s="1"/>
  <c r="D203" i="4"/>
  <c r="A204" i="4"/>
  <c r="H204" i="4"/>
  <c r="B204" i="4"/>
  <c r="D204" i="4"/>
  <c r="A205" i="4"/>
  <c r="H205" i="4"/>
  <c r="B205" i="4" s="1"/>
  <c r="D205" i="4"/>
  <c r="A206" i="4"/>
  <c r="H206" i="4"/>
  <c r="B206" i="4" s="1"/>
  <c r="D206" i="4"/>
  <c r="A207" i="4"/>
  <c r="H207" i="4"/>
  <c r="B207" i="4" s="1"/>
  <c r="D207" i="4"/>
  <c r="A208" i="4"/>
  <c r="H208" i="4"/>
  <c r="B208" i="4"/>
  <c r="D208" i="4"/>
  <c r="A209" i="4"/>
  <c r="H209" i="4"/>
  <c r="B209" i="4" s="1"/>
  <c r="D209" i="4"/>
  <c r="A210" i="4"/>
  <c r="H210" i="4"/>
  <c r="B210" i="4"/>
  <c r="D210" i="4"/>
  <c r="A211" i="4"/>
  <c r="H211" i="4"/>
  <c r="B211" i="4" s="1"/>
  <c r="D211" i="4"/>
  <c r="A212" i="4"/>
  <c r="H212" i="4"/>
  <c r="B212" i="4"/>
  <c r="D212" i="4"/>
  <c r="A213" i="4"/>
  <c r="H213" i="4"/>
  <c r="B213" i="4" s="1"/>
  <c r="D213" i="4"/>
  <c r="A214" i="4"/>
  <c r="H214" i="4"/>
  <c r="B214" i="4"/>
  <c r="D214" i="4"/>
  <c r="A215" i="4"/>
  <c r="H215" i="4"/>
  <c r="B215" i="4" s="1"/>
  <c r="D215" i="4"/>
  <c r="A341" i="4"/>
  <c r="H341" i="4"/>
  <c r="B341" i="4" s="1"/>
  <c r="D341" i="4"/>
  <c r="A216" i="4"/>
  <c r="H216" i="4"/>
  <c r="B216" i="4" s="1"/>
  <c r="D216" i="4"/>
  <c r="A217" i="4"/>
  <c r="H217" i="4"/>
  <c r="B217" i="4"/>
  <c r="D217" i="4"/>
  <c r="A218" i="4"/>
  <c r="H218" i="4"/>
  <c r="B218" i="4" s="1"/>
  <c r="D218" i="4"/>
  <c r="A219" i="4"/>
  <c r="H219" i="4"/>
  <c r="B219" i="4"/>
  <c r="D219" i="4"/>
  <c r="A220" i="4"/>
  <c r="H220" i="4"/>
  <c r="B220" i="4" s="1"/>
  <c r="D220" i="4"/>
  <c r="A221" i="4"/>
  <c r="H221" i="4"/>
  <c r="B221" i="4" s="1"/>
  <c r="D221" i="4"/>
  <c r="A222" i="4"/>
  <c r="H222" i="4"/>
  <c r="B222" i="4" s="1"/>
  <c r="D222" i="4"/>
  <c r="A223" i="4"/>
  <c r="H223" i="4"/>
  <c r="B223" i="4"/>
  <c r="D223" i="4"/>
  <c r="A342" i="4"/>
  <c r="H342" i="4"/>
  <c r="B342" i="4" s="1"/>
  <c r="D342" i="4"/>
  <c r="A224" i="4"/>
  <c r="H224" i="4"/>
  <c r="B224" i="4"/>
  <c r="D224" i="4"/>
  <c r="A225" i="4"/>
  <c r="H225" i="4"/>
  <c r="B225" i="4" s="1"/>
  <c r="D225" i="4"/>
  <c r="A226" i="4"/>
  <c r="H226" i="4"/>
  <c r="B226" i="4"/>
  <c r="D226" i="4"/>
  <c r="A227" i="4"/>
  <c r="H227" i="4"/>
  <c r="B227" i="4" s="1"/>
  <c r="D227" i="4"/>
  <c r="A228" i="4"/>
  <c r="H228" i="4"/>
  <c r="B228" i="4"/>
  <c r="D228" i="4"/>
  <c r="A229" i="4"/>
  <c r="H229" i="4"/>
  <c r="B229" i="4" s="1"/>
  <c r="D229" i="4"/>
  <c r="A230" i="4"/>
  <c r="H230" i="4"/>
  <c r="B230" i="4" s="1"/>
  <c r="D230" i="4"/>
  <c r="A231" i="4"/>
  <c r="H231" i="4"/>
  <c r="B231" i="4" s="1"/>
  <c r="D231" i="4"/>
  <c r="A232" i="4"/>
  <c r="H232" i="4"/>
  <c r="B232" i="4"/>
  <c r="D232" i="4"/>
  <c r="A233" i="4"/>
  <c r="H233" i="4"/>
  <c r="B233" i="4" s="1"/>
  <c r="D233" i="4"/>
  <c r="A234" i="4"/>
  <c r="H234" i="4"/>
  <c r="B234" i="4"/>
  <c r="D234" i="4"/>
  <c r="A235" i="4"/>
  <c r="H235" i="4"/>
  <c r="B235" i="4" s="1"/>
  <c r="D235" i="4"/>
  <c r="A236" i="4"/>
  <c r="H236" i="4"/>
  <c r="B236" i="4" s="1"/>
  <c r="D236" i="4"/>
  <c r="A237" i="4"/>
  <c r="H237" i="4"/>
  <c r="B237" i="4" s="1"/>
  <c r="D237" i="4"/>
  <c r="A238" i="4"/>
  <c r="H238" i="4"/>
  <c r="B238" i="4"/>
  <c r="D238" i="4"/>
  <c r="A239" i="4"/>
  <c r="H239" i="4"/>
  <c r="B239" i="4" s="1"/>
  <c r="D239" i="4"/>
  <c r="A240" i="4"/>
  <c r="H240" i="4"/>
  <c r="B240" i="4"/>
  <c r="D240" i="4"/>
  <c r="A241" i="4"/>
  <c r="H241" i="4"/>
  <c r="B241" i="4" s="1"/>
  <c r="D241" i="4"/>
  <c r="A242" i="4"/>
  <c r="H242" i="4"/>
  <c r="B242" i="4"/>
  <c r="D242" i="4"/>
  <c r="A243" i="4"/>
  <c r="H243" i="4"/>
  <c r="B243" i="4" s="1"/>
  <c r="D243" i="4"/>
  <c r="A244" i="4"/>
  <c r="H244" i="4"/>
  <c r="B244" i="4"/>
  <c r="D244" i="4"/>
  <c r="A245" i="4"/>
  <c r="H245" i="4"/>
  <c r="B245" i="4" s="1"/>
  <c r="D245" i="4"/>
  <c r="A246" i="4"/>
  <c r="H246" i="4"/>
  <c r="B246" i="4" s="1"/>
  <c r="D246" i="4"/>
  <c r="A247" i="4"/>
  <c r="H247" i="4"/>
  <c r="B247" i="4"/>
  <c r="D247" i="4"/>
  <c r="A248" i="4"/>
  <c r="H248" i="4"/>
  <c r="B248" i="4" s="1"/>
  <c r="D248" i="4"/>
  <c r="A249" i="4"/>
  <c r="H249" i="4"/>
  <c r="B249" i="4"/>
  <c r="D249" i="4"/>
  <c r="A250" i="4"/>
  <c r="H250" i="4"/>
  <c r="B250" i="4" s="1"/>
  <c r="D250" i="4"/>
  <c r="A343" i="4"/>
  <c r="H343" i="4"/>
  <c r="B343" i="4"/>
  <c r="D343" i="4"/>
  <c r="A344" i="4"/>
  <c r="H344" i="4"/>
  <c r="B344" i="4" s="1"/>
  <c r="D344" i="4"/>
  <c r="A251" i="4"/>
  <c r="H251" i="4"/>
  <c r="B251" i="4"/>
  <c r="D251" i="4"/>
  <c r="A252" i="4"/>
  <c r="H252" i="4"/>
  <c r="B252" i="4" s="1"/>
  <c r="D252" i="4"/>
  <c r="A253" i="4"/>
  <c r="H253" i="4"/>
  <c r="B253" i="4"/>
  <c r="D253" i="4"/>
  <c r="A345" i="4"/>
  <c r="H345" i="4"/>
  <c r="B345" i="4" s="1"/>
  <c r="D345" i="4"/>
  <c r="A254" i="4"/>
  <c r="H254" i="4"/>
  <c r="B254" i="4"/>
  <c r="D254" i="4"/>
  <c r="A255" i="4"/>
  <c r="H255" i="4"/>
  <c r="B255" i="4" s="1"/>
  <c r="D255" i="4"/>
  <c r="A256" i="4"/>
  <c r="H256" i="4"/>
  <c r="B256" i="4"/>
  <c r="D256" i="4"/>
  <c r="A257" i="4"/>
  <c r="H257" i="4"/>
  <c r="B257" i="4" s="1"/>
  <c r="D257" i="4"/>
  <c r="A346" i="4"/>
  <c r="H346" i="4"/>
  <c r="B346" i="4"/>
  <c r="D346" i="4"/>
  <c r="A258" i="4"/>
  <c r="H258" i="4"/>
  <c r="B258" i="4" s="1"/>
  <c r="D258" i="4"/>
  <c r="A347" i="4"/>
  <c r="H347" i="4"/>
  <c r="B347" i="4"/>
  <c r="D347" i="4"/>
  <c r="A348" i="4"/>
  <c r="H348" i="4"/>
  <c r="B348" i="4" s="1"/>
  <c r="D348" i="4"/>
  <c r="A259" i="4"/>
  <c r="H259" i="4"/>
  <c r="B259" i="4"/>
  <c r="D259" i="4"/>
  <c r="A349" i="4"/>
  <c r="H349" i="4"/>
  <c r="B349" i="4" s="1"/>
  <c r="D349" i="4"/>
  <c r="A350" i="4"/>
  <c r="H350" i="4"/>
  <c r="B350" i="4"/>
  <c r="D350" i="4"/>
  <c r="A351" i="4"/>
  <c r="H351" i="4"/>
  <c r="B351" i="4" s="1"/>
  <c r="D351" i="4"/>
  <c r="A352" i="4"/>
  <c r="H352" i="4"/>
  <c r="B352" i="4"/>
  <c r="D352" i="4"/>
  <c r="A353" i="4"/>
  <c r="H353" i="4"/>
  <c r="B353" i="4" s="1"/>
  <c r="D353" i="4"/>
  <c r="A354" i="4"/>
  <c r="H354" i="4"/>
  <c r="B354" i="4"/>
  <c r="D354" i="4"/>
  <c r="A355" i="4"/>
  <c r="H355" i="4"/>
  <c r="B355" i="4" s="1"/>
  <c r="D355" i="4"/>
  <c r="A356" i="4"/>
  <c r="H356" i="4"/>
  <c r="B356" i="4"/>
  <c r="D356" i="4"/>
  <c r="A357" i="4"/>
  <c r="H357" i="4"/>
  <c r="B357" i="4" s="1"/>
  <c r="D357" i="4"/>
  <c r="A260" i="4"/>
  <c r="H260" i="4"/>
  <c r="B260" i="4"/>
  <c r="D260" i="4"/>
  <c r="A261" i="4"/>
  <c r="H261" i="4"/>
  <c r="B261" i="4" s="1"/>
  <c r="D261" i="4"/>
  <c r="A358" i="4"/>
  <c r="H358" i="4"/>
  <c r="B358" i="4"/>
  <c r="D358" i="4"/>
  <c r="A262" i="4"/>
  <c r="H262" i="4"/>
  <c r="B262" i="4" s="1"/>
  <c r="D262" i="4"/>
  <c r="A359" i="4"/>
  <c r="H359" i="4"/>
  <c r="B359" i="4"/>
  <c r="D359" i="4"/>
  <c r="A263" i="4"/>
  <c r="H263" i="4"/>
  <c r="B263" i="4" s="1"/>
  <c r="D263" i="4"/>
  <c r="A264" i="4"/>
  <c r="H264" i="4"/>
  <c r="B264" i="4"/>
  <c r="D264" i="4"/>
  <c r="A360" i="4"/>
  <c r="H360" i="4"/>
  <c r="B360" i="4" s="1"/>
  <c r="D360" i="4"/>
  <c r="A361" i="4"/>
  <c r="H361" i="4"/>
  <c r="B361" i="4"/>
  <c r="D361" i="4"/>
  <c r="A265" i="4"/>
  <c r="H265" i="4"/>
  <c r="B265" i="4" s="1"/>
  <c r="D265" i="4"/>
  <c r="A266" i="4"/>
  <c r="H266" i="4"/>
  <c r="B266" i="4"/>
  <c r="D266" i="4"/>
  <c r="A362" i="4"/>
  <c r="H362" i="4"/>
  <c r="B362" i="4" s="1"/>
  <c r="D362" i="4"/>
  <c r="A363" i="4"/>
  <c r="H363" i="4"/>
  <c r="B363" i="4"/>
  <c r="D363" i="4"/>
  <c r="A364" i="4"/>
  <c r="H364" i="4"/>
  <c r="B364" i="4" s="1"/>
  <c r="D364" i="4"/>
  <c r="A267" i="4"/>
  <c r="H267" i="4"/>
  <c r="B267" i="4"/>
  <c r="D267" i="4"/>
  <c r="A268" i="4"/>
  <c r="H268" i="4"/>
  <c r="B268" i="4" s="1"/>
  <c r="D268" i="4"/>
  <c r="A365" i="4"/>
  <c r="H365" i="4"/>
  <c r="B365" i="4"/>
  <c r="D365" i="4"/>
  <c r="A269" i="4"/>
  <c r="H269" i="4"/>
  <c r="B269" i="4" s="1"/>
  <c r="D269" i="4"/>
  <c r="A270" i="4"/>
  <c r="H270" i="4"/>
  <c r="B270" i="4"/>
  <c r="D270" i="4"/>
  <c r="A366" i="4"/>
  <c r="H366" i="4"/>
  <c r="B366" i="4" s="1"/>
  <c r="D366" i="4"/>
  <c r="A271" i="4"/>
  <c r="H271" i="4"/>
  <c r="B271" i="4"/>
  <c r="D271" i="4"/>
  <c r="A272" i="4"/>
  <c r="H272" i="4"/>
  <c r="B272" i="4" s="1"/>
  <c r="D272" i="4"/>
  <c r="A273" i="4"/>
  <c r="H273" i="4"/>
  <c r="B273" i="4"/>
  <c r="D273" i="4"/>
  <c r="A274" i="4"/>
  <c r="H274" i="4"/>
  <c r="B274" i="4" s="1"/>
  <c r="D274" i="4"/>
  <c r="A275" i="4"/>
  <c r="H275" i="4"/>
  <c r="B275" i="4"/>
  <c r="D275" i="4"/>
  <c r="A367" i="4"/>
  <c r="H367" i="4"/>
  <c r="B367" i="4" s="1"/>
  <c r="D367" i="4"/>
  <c r="A276" i="4"/>
  <c r="H276" i="4"/>
  <c r="B276" i="4"/>
  <c r="D276" i="4"/>
  <c r="A277" i="4"/>
  <c r="H277" i="4"/>
  <c r="B277" i="4" s="1"/>
  <c r="D277" i="4"/>
  <c r="A278" i="4"/>
  <c r="H278" i="4"/>
  <c r="B278" i="4"/>
  <c r="D278" i="4"/>
  <c r="A368" i="4"/>
  <c r="H368" i="4"/>
  <c r="B368" i="4" s="1"/>
  <c r="D368" i="4"/>
  <c r="H337" i="4"/>
  <c r="B337" i="4"/>
  <c r="D337" i="4"/>
  <c r="A337" i="4"/>
  <c r="H336" i="4"/>
  <c r="B336" i="4"/>
  <c r="D336" i="4"/>
  <c r="A336" i="4"/>
  <c r="H129" i="4"/>
  <c r="B129" i="4"/>
  <c r="D129" i="4"/>
  <c r="A129" i="4"/>
  <c r="H128" i="4"/>
  <c r="B128" i="4"/>
  <c r="D128" i="4"/>
  <c r="A128" i="4"/>
  <c r="H127" i="4"/>
  <c r="B127" i="4"/>
  <c r="D127" i="4"/>
  <c r="A127" i="4"/>
  <c r="H335" i="4"/>
  <c r="B335" i="4"/>
  <c r="D335" i="4"/>
  <c r="A335" i="4"/>
  <c r="H126" i="4"/>
  <c r="B126" i="4"/>
  <c r="D126" i="4"/>
  <c r="A126" i="4"/>
  <c r="H125" i="4"/>
  <c r="B125" i="4"/>
  <c r="D125" i="4"/>
  <c r="A125" i="4"/>
  <c r="H124" i="4"/>
  <c r="B124" i="4"/>
  <c r="D124" i="4"/>
  <c r="A124" i="4"/>
  <c r="H334" i="4"/>
  <c r="B334" i="4"/>
  <c r="D334" i="4"/>
  <c r="A334" i="4"/>
  <c r="H123" i="4"/>
  <c r="B123" i="4"/>
  <c r="D123" i="4"/>
  <c r="A123" i="4"/>
  <c r="H122" i="4"/>
  <c r="B122" i="4"/>
  <c r="D122" i="4"/>
  <c r="A122" i="4"/>
  <c r="H121" i="4"/>
  <c r="B121" i="4"/>
  <c r="D121" i="4"/>
  <c r="A121" i="4"/>
  <c r="H120" i="4"/>
  <c r="B120" i="4"/>
  <c r="D120" i="4"/>
  <c r="A120" i="4"/>
  <c r="H333" i="4"/>
  <c r="B333" i="4"/>
  <c r="D333" i="4"/>
  <c r="A333" i="4"/>
  <c r="H332" i="4"/>
  <c r="B332" i="4"/>
  <c r="D332" i="4"/>
  <c r="A332" i="4"/>
  <c r="H331" i="4"/>
  <c r="B331" i="4"/>
  <c r="D331" i="4"/>
  <c r="A331" i="4"/>
  <c r="H119" i="4"/>
  <c r="B119" i="4"/>
  <c r="D119" i="4"/>
  <c r="A119" i="4"/>
  <c r="H118" i="4"/>
  <c r="B118" i="4"/>
  <c r="D118" i="4"/>
  <c r="A118" i="4"/>
  <c r="H117" i="4"/>
  <c r="B117" i="4"/>
  <c r="D117" i="4"/>
  <c r="A117" i="4"/>
  <c r="H330" i="4"/>
  <c r="B330" i="4"/>
  <c r="D330" i="4"/>
  <c r="A330" i="4"/>
  <c r="H116" i="4"/>
  <c r="B116" i="4"/>
  <c r="D116" i="4"/>
  <c r="A116" i="4"/>
  <c r="H329" i="4"/>
  <c r="B329" i="4"/>
  <c r="D329" i="4"/>
  <c r="A329" i="4"/>
  <c r="H328" i="4"/>
  <c r="B328" i="4"/>
  <c r="D328" i="4"/>
  <c r="A328" i="4"/>
  <c r="H115" i="4"/>
  <c r="B115" i="4"/>
  <c r="D115" i="4"/>
  <c r="A115" i="4"/>
  <c r="H327" i="4"/>
  <c r="B327" i="4"/>
  <c r="D327" i="4"/>
  <c r="A327" i="4"/>
  <c r="H326" i="4"/>
  <c r="B326" i="4"/>
  <c r="D326" i="4"/>
  <c r="A326" i="4"/>
  <c r="H325" i="4"/>
  <c r="B325" i="4"/>
  <c r="D325" i="4"/>
  <c r="A325" i="4"/>
  <c r="H324" i="4"/>
  <c r="B324" i="4"/>
  <c r="D324" i="4"/>
  <c r="A324" i="4"/>
  <c r="H114" i="4"/>
  <c r="B114" i="4"/>
  <c r="D114" i="4"/>
  <c r="A114" i="4"/>
  <c r="H113" i="4"/>
  <c r="B113" i="4"/>
  <c r="D113" i="4"/>
  <c r="A113" i="4"/>
  <c r="H323" i="4"/>
  <c r="B323" i="4"/>
  <c r="D323" i="4"/>
  <c r="A323" i="4"/>
  <c r="H322" i="4"/>
  <c r="B322" i="4"/>
  <c r="D322" i="4"/>
  <c r="A322" i="4"/>
  <c r="H321" i="4"/>
  <c r="B321" i="4"/>
  <c r="D321" i="4"/>
  <c r="A321" i="4"/>
  <c r="H320" i="4"/>
  <c r="B320" i="4"/>
  <c r="D320" i="4"/>
  <c r="A320" i="4"/>
  <c r="H319" i="4"/>
  <c r="B319" i="4"/>
  <c r="D319" i="4"/>
  <c r="A319" i="4"/>
  <c r="H112" i="4"/>
  <c r="B112" i="4"/>
  <c r="D112" i="4"/>
  <c r="A112" i="4"/>
  <c r="H111" i="4"/>
  <c r="B111" i="4"/>
  <c r="D111" i="4"/>
  <c r="A111" i="4"/>
  <c r="H110" i="4"/>
  <c r="B110" i="4"/>
  <c r="D110" i="4"/>
  <c r="A110" i="4"/>
  <c r="H318" i="4"/>
  <c r="B318" i="4"/>
  <c r="D318" i="4"/>
  <c r="A318" i="4"/>
  <c r="H109" i="4"/>
  <c r="B109" i="4"/>
  <c r="D109" i="4"/>
  <c r="A109" i="4"/>
  <c r="H317" i="4"/>
  <c r="B317" i="4"/>
  <c r="D317" i="4"/>
  <c r="A317" i="4"/>
  <c r="H316" i="4"/>
  <c r="B316" i="4"/>
  <c r="D316" i="4"/>
  <c r="A316" i="4"/>
  <c r="H315" i="4"/>
  <c r="B315" i="4"/>
  <c r="D315" i="4"/>
  <c r="A315" i="4"/>
  <c r="H314" i="4"/>
  <c r="B314" i="4"/>
  <c r="D314" i="4"/>
  <c r="A314" i="4"/>
  <c r="H108" i="4"/>
  <c r="B108" i="4"/>
  <c r="D108" i="4"/>
  <c r="A108" i="4"/>
  <c r="H313" i="4"/>
  <c r="B313" i="4"/>
  <c r="D313" i="4"/>
  <c r="A313" i="4"/>
  <c r="H312" i="4"/>
  <c r="B312" i="4"/>
  <c r="D312" i="4"/>
  <c r="A312" i="4"/>
  <c r="H311" i="4"/>
  <c r="B311" i="4"/>
  <c r="D311" i="4"/>
  <c r="A311" i="4"/>
  <c r="H107" i="4"/>
  <c r="B107" i="4"/>
  <c r="D107" i="4"/>
  <c r="A107" i="4"/>
  <c r="H310" i="4"/>
  <c r="B310" i="4"/>
  <c r="D310" i="4"/>
  <c r="A310" i="4"/>
  <c r="H106" i="4"/>
  <c r="B106" i="4"/>
  <c r="D106" i="4"/>
  <c r="A106" i="4"/>
  <c r="H309" i="4"/>
  <c r="B309" i="4"/>
  <c r="D309" i="4"/>
  <c r="A309" i="4"/>
  <c r="H105" i="4"/>
  <c r="B105" i="4"/>
  <c r="D105" i="4"/>
  <c r="A105" i="4"/>
  <c r="H308" i="4"/>
  <c r="B308" i="4"/>
  <c r="D308" i="4"/>
  <c r="A308" i="4"/>
  <c r="H104" i="4"/>
  <c r="B104" i="4"/>
  <c r="D104" i="4"/>
  <c r="A104" i="4"/>
  <c r="H307" i="4"/>
  <c r="B307" i="4"/>
  <c r="D307" i="4"/>
  <c r="A307" i="4"/>
  <c r="H103" i="4"/>
  <c r="B103" i="4"/>
  <c r="D103" i="4"/>
  <c r="A103" i="4"/>
  <c r="H102" i="4"/>
  <c r="B102" i="4"/>
  <c r="D102" i="4"/>
  <c r="A102" i="4"/>
  <c r="H101" i="4"/>
  <c r="B101" i="4"/>
  <c r="D101" i="4"/>
  <c r="A101" i="4"/>
  <c r="H100" i="4"/>
  <c r="B100" i="4"/>
  <c r="D100" i="4"/>
  <c r="A100" i="4"/>
  <c r="H306" i="4"/>
  <c r="B306" i="4"/>
  <c r="D306" i="4"/>
  <c r="A306" i="4"/>
  <c r="H305" i="4"/>
  <c r="B305" i="4"/>
  <c r="D305" i="4"/>
  <c r="A305" i="4"/>
  <c r="H304" i="4"/>
  <c r="B304" i="4"/>
  <c r="D304" i="4"/>
  <c r="A304" i="4"/>
  <c r="H303" i="4"/>
  <c r="B303" i="4"/>
  <c r="D303" i="4"/>
  <c r="A303" i="4"/>
  <c r="H302" i="4"/>
  <c r="B302" i="4"/>
  <c r="D302" i="4"/>
  <c r="A302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301" i="4"/>
  <c r="B301" i="4"/>
  <c r="D301" i="4"/>
  <c r="A301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300" i="4"/>
  <c r="B300" i="4"/>
  <c r="D300" i="4"/>
  <c r="A300" i="4"/>
  <c r="H88" i="4"/>
  <c r="B88" i="4"/>
  <c r="D88" i="4"/>
  <c r="A88" i="4"/>
  <c r="H87" i="4"/>
  <c r="B87" i="4"/>
  <c r="D87" i="4"/>
  <c r="A87" i="4"/>
  <c r="H86" i="4"/>
  <c r="B86" i="4"/>
  <c r="D86" i="4"/>
  <c r="A86" i="4"/>
  <c r="H299" i="4"/>
  <c r="B299" i="4"/>
  <c r="D299" i="4"/>
  <c r="A299" i="4"/>
  <c r="H298" i="4"/>
  <c r="B298" i="4"/>
  <c r="D298" i="4"/>
  <c r="A298" i="4"/>
  <c r="H297" i="4"/>
  <c r="B297" i="4"/>
  <c r="D297" i="4"/>
  <c r="A297" i="4"/>
  <c r="H296" i="4"/>
  <c r="B296" i="4"/>
  <c r="D296" i="4"/>
  <c r="A296" i="4"/>
  <c r="H295" i="4"/>
  <c r="B295" i="4"/>
  <c r="D295" i="4"/>
  <c r="A295" i="4"/>
  <c r="H85" i="4"/>
  <c r="B85" i="4"/>
  <c r="D85" i="4"/>
  <c r="A85" i="4"/>
  <c r="H294" i="4"/>
  <c r="B294" i="4"/>
  <c r="D294" i="4"/>
  <c r="A294" i="4"/>
  <c r="H293" i="4"/>
  <c r="B293" i="4"/>
  <c r="D293" i="4"/>
  <c r="A293" i="4"/>
  <c r="H292" i="4"/>
  <c r="B292" i="4"/>
  <c r="D292" i="4"/>
  <c r="A292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291" i="4"/>
  <c r="B291" i="4"/>
  <c r="D291" i="4"/>
  <c r="A291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290" i="4"/>
  <c r="B290" i="4"/>
  <c r="D290" i="4"/>
  <c r="A290" i="4"/>
  <c r="H289" i="4"/>
  <c r="B289" i="4"/>
  <c r="D289" i="4"/>
  <c r="A289" i="4"/>
  <c r="H73" i="4"/>
  <c r="B73" i="4"/>
  <c r="D73" i="4"/>
  <c r="A73" i="4"/>
  <c r="H72" i="4"/>
  <c r="B72" i="4"/>
  <c r="F72" i="4"/>
  <c r="D72" i="4" s="1"/>
  <c r="A72" i="4"/>
  <c r="H71" i="4"/>
  <c r="B71" i="4" s="1"/>
  <c r="F71" i="4"/>
  <c r="D71" i="4" s="1"/>
  <c r="A71" i="4"/>
  <c r="H70" i="4"/>
  <c r="B70" i="4" s="1"/>
  <c r="F70" i="4"/>
  <c r="D70" i="4"/>
  <c r="A70" i="4"/>
  <c r="H69" i="4"/>
  <c r="B69" i="4" s="1"/>
  <c r="F69" i="4"/>
  <c r="D69" i="4"/>
  <c r="A69" i="4"/>
  <c r="H68" i="4"/>
  <c r="B68" i="4"/>
  <c r="F68" i="4"/>
  <c r="D68" i="4" s="1"/>
  <c r="A68" i="4"/>
  <c r="H67" i="4"/>
  <c r="B67" i="4"/>
  <c r="D67" i="4"/>
  <c r="A67" i="4"/>
  <c r="H66" i="4"/>
  <c r="B66" i="4" s="1"/>
  <c r="D66" i="4"/>
  <c r="A66" i="4"/>
  <c r="H65" i="4"/>
  <c r="B65" i="4"/>
  <c r="D65" i="4"/>
  <c r="A65" i="4"/>
  <c r="H64" i="4"/>
  <c r="B64" i="4" s="1"/>
  <c r="D64" i="4"/>
  <c r="A64" i="4"/>
  <c r="H63" i="4"/>
  <c r="B63" i="4"/>
  <c r="D63" i="4"/>
  <c r="A63" i="4"/>
  <c r="H62" i="4"/>
  <c r="B62" i="4" s="1"/>
  <c r="D62" i="4"/>
  <c r="A62" i="4"/>
  <c r="H61" i="4"/>
  <c r="B61" i="4"/>
  <c r="D61" i="4"/>
  <c r="A61" i="4"/>
  <c r="H60" i="4"/>
  <c r="B60" i="4" s="1"/>
  <c r="D60" i="4"/>
  <c r="A60" i="4"/>
  <c r="H59" i="4"/>
  <c r="B59" i="4"/>
  <c r="D59" i="4"/>
  <c r="A59" i="4"/>
  <c r="H58" i="4"/>
  <c r="B58" i="4" s="1"/>
  <c r="D58" i="4"/>
  <c r="A58" i="4"/>
  <c r="H57" i="4"/>
  <c r="B57" i="4"/>
  <c r="D57" i="4"/>
  <c r="A57" i="4"/>
  <c r="H56" i="4"/>
  <c r="B56" i="4" s="1"/>
  <c r="D56" i="4"/>
  <c r="A56" i="4"/>
  <c r="H55" i="4"/>
  <c r="B55" i="4"/>
  <c r="D55" i="4"/>
  <c r="A55" i="4"/>
  <c r="H54" i="4"/>
  <c r="B54" i="4" s="1"/>
  <c r="D54" i="4"/>
  <c r="A54" i="4"/>
  <c r="H53" i="4"/>
  <c r="B53" i="4"/>
  <c r="D53" i="4"/>
  <c r="A53" i="4"/>
  <c r="H52" i="4"/>
  <c r="B52" i="4" s="1"/>
  <c r="D52" i="4"/>
  <c r="A52" i="4"/>
  <c r="H51" i="4"/>
  <c r="B51" i="4"/>
  <c r="D51" i="4"/>
  <c r="A51" i="4"/>
  <c r="H50" i="4"/>
  <c r="B50" i="4" s="1"/>
  <c r="D50" i="4"/>
  <c r="A50" i="4"/>
  <c r="H49" i="4"/>
  <c r="B49" i="4"/>
  <c r="D49" i="4"/>
  <c r="A49" i="4"/>
  <c r="H48" i="4"/>
  <c r="B48" i="4" s="1"/>
  <c r="D48" i="4"/>
  <c r="A48" i="4"/>
  <c r="H47" i="4"/>
  <c r="B47" i="4"/>
  <c r="D47" i="4"/>
  <c r="A47" i="4"/>
  <c r="H46" i="4"/>
  <c r="B46" i="4" s="1"/>
  <c r="D46" i="4"/>
  <c r="A46" i="4"/>
  <c r="H45" i="4"/>
  <c r="B45" i="4"/>
  <c r="D45" i="4"/>
  <c r="A45" i="4"/>
  <c r="H44" i="4"/>
  <c r="B44" i="4" s="1"/>
  <c r="D44" i="4"/>
  <c r="A44" i="4"/>
  <c r="H43" i="4"/>
  <c r="B43" i="4"/>
  <c r="D43" i="4"/>
  <c r="A43" i="4"/>
  <c r="H42" i="4"/>
  <c r="B42" i="4" s="1"/>
  <c r="D42" i="4"/>
  <c r="A42" i="4"/>
  <c r="H41" i="4"/>
  <c r="B41" i="4"/>
  <c r="D41" i="4"/>
  <c r="A41" i="4"/>
  <c r="H40" i="4"/>
  <c r="B40" i="4" s="1"/>
  <c r="D40" i="4"/>
  <c r="A40" i="4"/>
  <c r="H39" i="4"/>
  <c r="B39" i="4"/>
  <c r="D39" i="4"/>
  <c r="A39" i="4"/>
  <c r="H38" i="4"/>
  <c r="B38" i="4" s="1"/>
  <c r="D38" i="4"/>
  <c r="A38" i="4"/>
  <c r="H37" i="4"/>
  <c r="B37" i="4"/>
  <c r="D37" i="4"/>
  <c r="A37" i="4"/>
  <c r="H36" i="4"/>
  <c r="B36" i="4" s="1"/>
  <c r="D36" i="4"/>
  <c r="A36" i="4"/>
  <c r="H35" i="4"/>
  <c r="B35" i="4"/>
  <c r="D35" i="4"/>
  <c r="A35" i="4"/>
  <c r="H34" i="4"/>
  <c r="B34" i="4" s="1"/>
  <c r="D34" i="4"/>
  <c r="A34" i="4"/>
  <c r="H33" i="4"/>
  <c r="B33" i="4"/>
  <c r="D33" i="4"/>
  <c r="A33" i="4"/>
  <c r="H32" i="4"/>
  <c r="B32" i="4" s="1"/>
  <c r="D32" i="4"/>
  <c r="A32" i="4"/>
  <c r="H31" i="4"/>
  <c r="B31" i="4"/>
  <c r="D31" i="4"/>
  <c r="A31" i="4"/>
  <c r="H288" i="4"/>
  <c r="B288" i="4" s="1"/>
  <c r="D288" i="4"/>
  <c r="A288" i="4"/>
  <c r="H30" i="4"/>
  <c r="B30" i="4"/>
  <c r="D30" i="4"/>
  <c r="A30" i="4"/>
  <c r="H29" i="4"/>
  <c r="B29" i="4" s="1"/>
  <c r="D29" i="4"/>
  <c r="A29" i="4"/>
  <c r="H28" i="4"/>
  <c r="B28" i="4"/>
  <c r="D28" i="4"/>
  <c r="A28" i="4"/>
  <c r="H27" i="4"/>
  <c r="B27" i="4" s="1"/>
  <c r="D27" i="4"/>
  <c r="A27" i="4"/>
  <c r="H26" i="4"/>
  <c r="B26" i="4"/>
  <c r="D26" i="4"/>
  <c r="A26" i="4"/>
  <c r="H25" i="4"/>
  <c r="B25" i="4" s="1"/>
  <c r="D25" i="4"/>
  <c r="A25" i="4"/>
  <c r="H24" i="4"/>
  <c r="B24" i="4"/>
  <c r="D24" i="4"/>
  <c r="A24" i="4"/>
  <c r="H287" i="4"/>
  <c r="B287" i="4" s="1"/>
  <c r="D287" i="4"/>
  <c r="A287" i="4"/>
  <c r="H23" i="4"/>
  <c r="B23" i="4"/>
  <c r="D23" i="4"/>
  <c r="A23" i="4"/>
  <c r="H22" i="4"/>
  <c r="B22" i="4" s="1"/>
  <c r="D22" i="4"/>
  <c r="A22" i="4"/>
  <c r="H286" i="4"/>
  <c r="B286" i="4"/>
  <c r="D286" i="4"/>
  <c r="A286" i="4"/>
  <c r="H21" i="4"/>
  <c r="B21" i="4" s="1"/>
  <c r="D21" i="4"/>
  <c r="A21" i="4"/>
  <c r="H20" i="4"/>
  <c r="B20" i="4"/>
  <c r="D20" i="4"/>
  <c r="A20" i="4"/>
  <c r="H19" i="4"/>
  <c r="B19" i="4" s="1"/>
  <c r="D19" i="4"/>
  <c r="A19" i="4"/>
  <c r="H18" i="4"/>
  <c r="B18" i="4"/>
  <c r="D18" i="4"/>
  <c r="A18" i="4"/>
  <c r="H17" i="4"/>
  <c r="B17" i="4" s="1"/>
  <c r="D17" i="4"/>
  <c r="A17" i="4"/>
  <c r="H16" i="4"/>
  <c r="B16" i="4"/>
  <c r="D16" i="4"/>
  <c r="A16" i="4"/>
  <c r="H285" i="4"/>
  <c r="B285" i="4" s="1"/>
  <c r="D285" i="4"/>
  <c r="A285" i="4"/>
  <c r="H15" i="4"/>
  <c r="B15" i="4"/>
  <c r="D15" i="4"/>
  <c r="A15" i="4"/>
  <c r="H14" i="4"/>
  <c r="B14" i="4" s="1"/>
  <c r="D14" i="4"/>
  <c r="A14" i="4"/>
  <c r="H13" i="4"/>
  <c r="B13" i="4"/>
  <c r="D13" i="4"/>
  <c r="A13" i="4"/>
  <c r="H284" i="4"/>
  <c r="B284" i="4" s="1"/>
  <c r="D284" i="4"/>
  <c r="A284" i="4"/>
  <c r="H283" i="4"/>
  <c r="B283" i="4"/>
  <c r="D283" i="4"/>
  <c r="A283" i="4"/>
  <c r="H282" i="4"/>
  <c r="B282" i="4" s="1"/>
  <c r="D282" i="4"/>
  <c r="A282" i="4"/>
  <c r="H12" i="4"/>
  <c r="B12" i="4"/>
  <c r="D12" i="4"/>
  <c r="A12" i="4"/>
  <c r="H281" i="4"/>
  <c r="B281" i="4" s="1"/>
  <c r="D281" i="4"/>
  <c r="A281" i="4"/>
  <c r="H11" i="4"/>
  <c r="B11" i="4"/>
  <c r="D11" i="4"/>
  <c r="A11" i="4"/>
  <c r="H280" i="4"/>
  <c r="B280" i="4" s="1"/>
  <c r="D280" i="4"/>
  <c r="A280" i="4"/>
  <c r="H279" i="4"/>
  <c r="B279" i="4"/>
  <c r="D279" i="4"/>
  <c r="A279" i="4"/>
  <c r="Q412" i="1"/>
  <c r="F16" i="1"/>
  <c r="C17" i="1"/>
  <c r="Q407" i="1"/>
  <c r="Q411" i="1"/>
  <c r="Q398" i="1"/>
  <c r="Q399" i="1"/>
  <c r="Q401" i="1"/>
  <c r="Q402" i="1"/>
  <c r="Q410" i="1"/>
  <c r="Q405" i="1"/>
  <c r="Q406" i="1"/>
  <c r="Q408" i="1"/>
  <c r="Q404" i="1"/>
  <c r="Q371" i="1"/>
  <c r="Q393" i="1"/>
  <c r="Q394" i="1"/>
  <c r="Q384" i="1"/>
  <c r="Q387" i="1"/>
  <c r="Q389" i="1"/>
  <c r="Q390" i="1"/>
  <c r="Q385" i="1"/>
  <c r="Q374" i="1"/>
  <c r="Q220" i="1"/>
  <c r="Q222" i="1"/>
  <c r="Q225" i="1"/>
  <c r="Q228" i="1"/>
  <c r="Q236" i="1"/>
  <c r="Q342" i="1"/>
  <c r="Q343" i="1"/>
  <c r="Q344" i="1"/>
  <c r="Q346" i="1"/>
  <c r="Q347" i="1"/>
  <c r="Q348" i="1"/>
  <c r="Q349" i="1"/>
  <c r="Q350" i="1"/>
  <c r="Q351" i="1"/>
  <c r="Q352" i="1"/>
  <c r="Q354" i="1"/>
  <c r="Q355" i="1"/>
  <c r="Q356" i="1"/>
  <c r="Q357" i="1"/>
  <c r="Q358" i="1"/>
  <c r="Q359" i="1"/>
  <c r="Q362" i="1"/>
  <c r="Q363" i="1"/>
  <c r="Q364" i="1"/>
  <c r="Q366" i="1"/>
  <c r="Q368" i="1"/>
  <c r="Q369" i="1"/>
  <c r="Q238" i="1"/>
  <c r="Q239" i="1"/>
  <c r="Q240" i="1"/>
  <c r="Q242" i="1"/>
  <c r="Q243" i="1"/>
  <c r="Q246" i="1"/>
  <c r="Q247" i="1"/>
  <c r="Q249" i="1"/>
  <c r="Q250" i="1"/>
  <c r="Q252" i="1"/>
  <c r="Q255" i="1"/>
  <c r="Q256" i="1"/>
  <c r="Q261" i="1"/>
  <c r="Q265" i="1"/>
  <c r="Q266" i="1"/>
  <c r="Q267" i="1"/>
  <c r="Q231" i="1"/>
  <c r="Q268" i="1"/>
  <c r="Q269" i="1"/>
  <c r="Q270" i="1"/>
  <c r="Q272" i="1"/>
  <c r="Q273" i="1"/>
  <c r="Q274" i="1"/>
  <c r="Q276" i="1"/>
  <c r="Q280" i="1"/>
  <c r="Q232" i="1"/>
  <c r="Q281" i="1"/>
  <c r="Q282" i="1"/>
  <c r="Q283" i="1"/>
  <c r="Q290" i="1"/>
  <c r="Q291" i="1"/>
  <c r="Q293" i="1"/>
  <c r="Q296" i="1"/>
  <c r="Q297" i="1"/>
  <c r="Q298" i="1"/>
  <c r="Q299" i="1"/>
  <c r="Q300" i="1"/>
  <c r="Q302" i="1"/>
  <c r="Q303" i="1"/>
  <c r="Q304" i="1"/>
  <c r="Q310" i="1"/>
  <c r="Q312" i="1"/>
  <c r="Q313" i="1"/>
  <c r="Q315" i="1"/>
  <c r="Q317" i="1"/>
  <c r="Q318" i="1"/>
  <c r="Q233" i="1"/>
  <c r="Q234" i="1"/>
  <c r="Q319" i="1"/>
  <c r="Q320" i="1"/>
  <c r="Q321" i="1"/>
  <c r="Q322" i="1"/>
  <c r="Q324" i="1"/>
  <c r="Q326" i="1"/>
  <c r="Q329" i="1"/>
  <c r="Q330" i="1"/>
  <c r="Q331" i="1"/>
  <c r="Q333" i="1"/>
  <c r="Q334" i="1"/>
  <c r="Q335" i="1"/>
  <c r="Q336" i="1"/>
  <c r="Q337" i="1"/>
  <c r="Q338" i="1"/>
  <c r="Q339" i="1"/>
  <c r="Q340" i="1"/>
  <c r="Q341" i="1"/>
  <c r="Q285" i="1"/>
  <c r="Q286" i="1"/>
  <c r="Q287" i="1"/>
  <c r="Q288" i="1"/>
  <c r="Q308" i="1"/>
  <c r="Q248" i="1"/>
  <c r="Q223" i="1"/>
  <c r="Q226" i="1"/>
  <c r="Q229" i="1"/>
  <c r="Q353" i="1"/>
  <c r="Q253" i="1"/>
  <c r="Q254" i="1"/>
  <c r="Q257" i="1"/>
  <c r="Q258" i="1"/>
  <c r="Q260" i="1"/>
  <c r="Q262" i="1"/>
  <c r="Q263" i="1"/>
  <c r="Q271" i="1"/>
  <c r="Q275" i="1"/>
  <c r="Q277" i="1"/>
  <c r="Q278" i="1"/>
  <c r="Q279" i="1"/>
  <c r="Q284" i="1"/>
  <c r="Q289" i="1"/>
  <c r="Q292" i="1"/>
  <c r="Q294" i="1"/>
  <c r="Q295" i="1"/>
  <c r="Q301" i="1"/>
  <c r="Q305" i="1"/>
  <c r="Q306" i="1"/>
  <c r="Q307" i="1"/>
  <c r="Q309" i="1"/>
  <c r="Q311" i="1"/>
  <c r="Q314" i="1"/>
  <c r="Q316" i="1"/>
  <c r="Q325" i="1"/>
  <c r="Q327" i="1"/>
  <c r="Q328" i="1"/>
  <c r="Q345" i="1"/>
  <c r="Q152" i="1"/>
  <c r="Q136" i="1"/>
  <c r="Q158" i="1"/>
  <c r="Q36" i="1"/>
  <c r="Q133" i="1"/>
  <c r="Q135" i="1"/>
  <c r="Q137" i="1"/>
  <c r="Q138" i="1"/>
  <c r="Q139" i="1"/>
  <c r="Q140" i="1"/>
  <c r="Q141" i="1"/>
  <c r="Q142" i="1"/>
  <c r="Q144" i="1"/>
  <c r="Q145" i="1"/>
  <c r="Q146" i="1"/>
  <c r="Q147" i="1"/>
  <c r="Q154" i="1"/>
  <c r="Q155" i="1"/>
  <c r="Q156" i="1"/>
  <c r="Q157" i="1"/>
  <c r="Q160" i="1"/>
  <c r="Q162" i="1"/>
  <c r="Q164" i="1"/>
  <c r="Q166" i="1"/>
  <c r="Q170" i="1"/>
  <c r="Q175" i="1"/>
  <c r="Q177" i="1"/>
  <c r="Q178" i="1"/>
  <c r="Q179" i="1"/>
  <c r="Q185" i="1"/>
  <c r="Q186" i="1"/>
  <c r="Q191" i="1"/>
  <c r="Q194" i="1"/>
  <c r="Q196" i="1"/>
  <c r="Q197" i="1"/>
  <c r="Q198" i="1"/>
  <c r="Q202" i="1"/>
  <c r="Q203" i="1"/>
  <c r="Q204" i="1"/>
  <c r="Q205" i="1"/>
  <c r="Q207" i="1"/>
  <c r="Q208" i="1"/>
  <c r="Q209" i="1"/>
  <c r="Q211" i="1"/>
  <c r="Q213" i="1"/>
  <c r="Q214" i="1"/>
  <c r="Q219" i="1"/>
  <c r="Q221" i="1"/>
  <c r="Q224" i="1"/>
  <c r="Q227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3" i="1"/>
  <c r="Q104" i="1"/>
  <c r="Q105" i="1"/>
  <c r="Q106" i="1"/>
  <c r="Q107" i="1"/>
  <c r="Q109" i="1"/>
  <c r="Q110" i="1"/>
  <c r="Q111" i="1"/>
  <c r="Q112" i="1"/>
  <c r="Q113" i="1"/>
  <c r="Q114" i="1"/>
  <c r="Q115" i="1"/>
  <c r="Q116" i="1"/>
  <c r="Q118" i="1"/>
  <c r="Q121" i="1"/>
  <c r="Q122" i="1"/>
  <c r="Q124" i="1"/>
  <c r="Q127" i="1"/>
  <c r="Q129" i="1"/>
  <c r="Q131" i="1"/>
  <c r="Q132" i="1"/>
  <c r="Q235" i="1"/>
  <c r="Q241" i="1"/>
  <c r="Q245" i="1"/>
  <c r="Q251" i="1"/>
  <c r="Q259" i="1"/>
  <c r="Q264" i="1"/>
  <c r="Q27" i="1"/>
  <c r="Q28" i="1"/>
  <c r="Q32" i="1"/>
  <c r="Q33" i="1"/>
  <c r="Q34" i="1"/>
  <c r="Q37" i="1"/>
  <c r="Q38" i="1"/>
  <c r="Q39" i="1"/>
  <c r="Q40" i="1"/>
  <c r="Q41" i="1"/>
  <c r="Q42" i="1"/>
  <c r="Q44" i="1"/>
  <c r="Q45" i="1"/>
  <c r="Q46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230" i="1"/>
  <c r="Q244" i="1"/>
  <c r="Q367" i="1"/>
  <c r="Q212" i="1"/>
  <c r="I318" i="5"/>
  <c r="I223" i="5"/>
  <c r="I302" i="5"/>
  <c r="H58" i="5"/>
  <c r="Z342" i="5"/>
  <c r="G342" i="5"/>
  <c r="I342" i="5" s="1"/>
  <c r="Z329" i="5"/>
  <c r="G296" i="5"/>
  <c r="I296" i="5" s="1"/>
  <c r="Z281" i="5"/>
  <c r="G281" i="5"/>
  <c r="G207" i="5"/>
  <c r="H207" i="5" s="1"/>
  <c r="Z166" i="5"/>
  <c r="G166" i="5"/>
  <c r="Z84" i="5"/>
  <c r="G84" i="5"/>
  <c r="H84" i="5" s="1"/>
  <c r="E46" i="1"/>
  <c r="G390" i="5"/>
  <c r="Z386" i="5"/>
  <c r="Z385" i="5"/>
  <c r="G385" i="5"/>
  <c r="K385" i="5" s="1"/>
  <c r="G384" i="5"/>
  <c r="I384" i="5" s="1"/>
  <c r="Z369" i="5"/>
  <c r="I340" i="5"/>
  <c r="Z339" i="5"/>
  <c r="Z309" i="5"/>
  <c r="G309" i="5"/>
  <c r="I294" i="5"/>
  <c r="Z276" i="5"/>
  <c r="Z266" i="5"/>
  <c r="I262" i="5"/>
  <c r="Z260" i="5"/>
  <c r="G260" i="5"/>
  <c r="Z244" i="5"/>
  <c r="G244" i="5"/>
  <c r="Z229" i="5"/>
  <c r="Z179" i="5"/>
  <c r="G179" i="5"/>
  <c r="Z161" i="5"/>
  <c r="G161" i="5"/>
  <c r="I161" i="5" s="1"/>
  <c r="Z117" i="5"/>
  <c r="G117" i="5"/>
  <c r="Z86" i="5"/>
  <c r="Z65" i="5"/>
  <c r="G64" i="5"/>
  <c r="Z380" i="5"/>
  <c r="G380" i="5"/>
  <c r="I380" i="5" s="1"/>
  <c r="Z352" i="5"/>
  <c r="Z336" i="5"/>
  <c r="Z327" i="5"/>
  <c r="G327" i="5"/>
  <c r="G316" i="5"/>
  <c r="I316" i="5" s="1"/>
  <c r="Z301" i="5"/>
  <c r="G301" i="5"/>
  <c r="I301" i="5" s="1"/>
  <c r="Z290" i="5"/>
  <c r="Z268" i="5"/>
  <c r="G268" i="5"/>
  <c r="Z253" i="5"/>
  <c r="G253" i="5"/>
  <c r="I253" i="5" s="1"/>
  <c r="Z242" i="5"/>
  <c r="Z237" i="5"/>
  <c r="G237" i="5"/>
  <c r="Z216" i="5"/>
  <c r="Z198" i="5"/>
  <c r="G198" i="5"/>
  <c r="Z169" i="5"/>
  <c r="G169" i="5"/>
  <c r="I169" i="5" s="1"/>
  <c r="Z156" i="5"/>
  <c r="Z148" i="5"/>
  <c r="G148" i="5"/>
  <c r="I148" i="5" s="1"/>
  <c r="Z142" i="5"/>
  <c r="Z108" i="5"/>
  <c r="Z72" i="5"/>
  <c r="G72" i="5"/>
  <c r="E302" i="1"/>
  <c r="E195" i="4" s="1"/>
  <c r="I379" i="5"/>
  <c r="I279" i="5"/>
  <c r="I168" i="5"/>
  <c r="I400" i="5"/>
  <c r="Z367" i="5"/>
  <c r="Z359" i="5"/>
  <c r="G359" i="5"/>
  <c r="I359" i="5" s="1"/>
  <c r="Z318" i="5"/>
  <c r="Z302" i="5"/>
  <c r="Z270" i="5"/>
  <c r="Z265" i="5"/>
  <c r="G265" i="5"/>
  <c r="I265" i="5" s="1"/>
  <c r="Z248" i="5"/>
  <c r="Z223" i="5"/>
  <c r="Z218" i="5"/>
  <c r="G218" i="5"/>
  <c r="I218" i="5" s="1"/>
  <c r="Z195" i="5"/>
  <c r="G195" i="5"/>
  <c r="Z186" i="5"/>
  <c r="G186" i="5"/>
  <c r="H186" i="5" s="1"/>
  <c r="Z172" i="5"/>
  <c r="Z126" i="5"/>
  <c r="Z85" i="5"/>
  <c r="G85" i="5"/>
  <c r="H85" i="5" s="1"/>
  <c r="Z58" i="5"/>
  <c r="Z399" i="5"/>
  <c r="Z340" i="5"/>
  <c r="Z335" i="5"/>
  <c r="G335" i="5"/>
  <c r="G321" i="5"/>
  <c r="Z304" i="5"/>
  <c r="G304" i="5"/>
  <c r="Z294" i="5"/>
  <c r="Z273" i="5"/>
  <c r="G273" i="5"/>
  <c r="I273" i="5" s="1"/>
  <c r="Z262" i="5"/>
  <c r="Z246" i="5"/>
  <c r="Z241" i="5"/>
  <c r="G241" i="5"/>
  <c r="J241" i="5" s="1"/>
  <c r="Z231" i="5"/>
  <c r="G214" i="5"/>
  <c r="H214" i="5" s="1"/>
  <c r="Z201" i="5"/>
  <c r="G201" i="5"/>
  <c r="I201" i="5" s="1"/>
  <c r="Z189" i="5"/>
  <c r="Z141" i="5"/>
  <c r="G141" i="5"/>
  <c r="G140" i="5"/>
  <c r="H140" i="5" s="1"/>
  <c r="Z114" i="5"/>
  <c r="G114" i="5"/>
  <c r="H114" i="5" s="1"/>
  <c r="Z93" i="5"/>
  <c r="G93" i="5"/>
  <c r="H93" i="5" s="1"/>
  <c r="Z66" i="5"/>
  <c r="G408" i="5"/>
  <c r="K408" i="5" s="1"/>
  <c r="G352" i="5"/>
  <c r="I352" i="5" s="1"/>
  <c r="G336" i="5"/>
  <c r="I315" i="5"/>
  <c r="G290" i="5"/>
  <c r="G242" i="5"/>
  <c r="I242" i="5" s="1"/>
  <c r="G156" i="5"/>
  <c r="G142" i="5"/>
  <c r="G108" i="5"/>
  <c r="I108" i="5" s="1"/>
  <c r="G370" i="5"/>
  <c r="E38" i="5"/>
  <c r="F38" i="5" s="1"/>
  <c r="E36" i="5"/>
  <c r="F36" i="5" s="1"/>
  <c r="Z36" i="5" s="1"/>
  <c r="Z383" i="5"/>
  <c r="Z379" i="5"/>
  <c r="Z377" i="5"/>
  <c r="Z337" i="5"/>
  <c r="Z330" i="5"/>
  <c r="Z323" i="5"/>
  <c r="Z315" i="5"/>
  <c r="Z279" i="5"/>
  <c r="Z255" i="5"/>
  <c r="Z232" i="5"/>
  <c r="Z224" i="5"/>
  <c r="Z192" i="5"/>
  <c r="Z170" i="5"/>
  <c r="Z163" i="5"/>
  <c r="Z157" i="5"/>
  <c r="Z151" i="5"/>
  <c r="Z116" i="5"/>
  <c r="Z105" i="5"/>
  <c r="Z99" i="5"/>
  <c r="Z95" i="5"/>
  <c r="Z91" i="5"/>
  <c r="Z71" i="5"/>
  <c r="Z67" i="5"/>
  <c r="Z59" i="5"/>
  <c r="Z48" i="5"/>
  <c r="AB2" i="5"/>
  <c r="AB15" i="5" s="1"/>
  <c r="E23" i="5"/>
  <c r="F23" i="5" s="1"/>
  <c r="E26" i="5"/>
  <c r="F26" i="5" s="1"/>
  <c r="Z26" i="5" s="1"/>
  <c r="E29" i="5"/>
  <c r="F29" i="5" s="1"/>
  <c r="E31" i="5"/>
  <c r="F31" i="5" s="1"/>
  <c r="Z31" i="5" s="1"/>
  <c r="E34" i="5"/>
  <c r="F34" i="5" s="1"/>
  <c r="E37" i="5"/>
  <c r="F37" i="5" s="1"/>
  <c r="Z37" i="5" s="1"/>
  <c r="E41" i="5"/>
  <c r="F41" i="5" s="1"/>
  <c r="Z41" i="5" s="1"/>
  <c r="E21" i="5"/>
  <c r="F21" i="5" s="1"/>
  <c r="E24" i="5"/>
  <c r="F24" i="5" s="1"/>
  <c r="G41" i="5"/>
  <c r="H41" i="5" s="1"/>
  <c r="I370" i="5"/>
  <c r="H166" i="5"/>
  <c r="H198" i="5"/>
  <c r="H72" i="5"/>
  <c r="I290" i="5"/>
  <c r="H141" i="5"/>
  <c r="I321" i="5"/>
  <c r="K367" i="5"/>
  <c r="K390" i="5"/>
  <c r="H142" i="5"/>
  <c r="I336" i="5"/>
  <c r="I304" i="5"/>
  <c r="I335" i="5"/>
  <c r="I237" i="5"/>
  <c r="H64" i="5"/>
  <c r="J244" i="5"/>
  <c r="I281" i="5"/>
  <c r="G23" i="5"/>
  <c r="H23" i="5" s="1"/>
  <c r="Z23" i="5"/>
  <c r="H156" i="5"/>
  <c r="I195" i="5"/>
  <c r="I327" i="5"/>
  <c r="I117" i="5"/>
  <c r="H179" i="5"/>
  <c r="I309" i="5"/>
  <c r="Z24" i="5"/>
  <c r="G24" i="5"/>
  <c r="Z396" i="5"/>
  <c r="G396" i="5"/>
  <c r="AY24" i="5"/>
  <c r="AY79" i="5"/>
  <c r="D12" i="5"/>
  <c r="AY71" i="5"/>
  <c r="AY63" i="5"/>
  <c r="AY55" i="5"/>
  <c r="AY47" i="5"/>
  <c r="AY39" i="5"/>
  <c r="AY31" i="5"/>
  <c r="AY23" i="5"/>
  <c r="AY11" i="5"/>
  <c r="AY4" i="5"/>
  <c r="AY70" i="5"/>
  <c r="AY62" i="5"/>
  <c r="AY54" i="5"/>
  <c r="AY46" i="5"/>
  <c r="AY38" i="5"/>
  <c r="AY30" i="5"/>
  <c r="AY22" i="5"/>
  <c r="AY16" i="5"/>
  <c r="AY10" i="5"/>
  <c r="AY3" i="5"/>
  <c r="AY69" i="5"/>
  <c r="AY61" i="5"/>
  <c r="AY53" i="5"/>
  <c r="AY45" i="5"/>
  <c r="AY37" i="5"/>
  <c r="AY29" i="5"/>
  <c r="AY21" i="5"/>
  <c r="AY2" i="5"/>
  <c r="AY76" i="5"/>
  <c r="AY68" i="5"/>
  <c r="AY60" i="5"/>
  <c r="AY52" i="5"/>
  <c r="AY44" i="5"/>
  <c r="AY36" i="5"/>
  <c r="AY28" i="5"/>
  <c r="AY20" i="5"/>
  <c r="AY15" i="5"/>
  <c r="AY9" i="5"/>
  <c r="AY75" i="5"/>
  <c r="AY67" i="5"/>
  <c r="AY59" i="5"/>
  <c r="AY51" i="5"/>
  <c r="AY43" i="5"/>
  <c r="AY35" i="5"/>
  <c r="AY27" i="5"/>
  <c r="AY19" i="5"/>
  <c r="AY14" i="5"/>
  <c r="AY8" i="5"/>
  <c r="AY74" i="5"/>
  <c r="AY66" i="5"/>
  <c r="AY58" i="5"/>
  <c r="AY50" i="5"/>
  <c r="AY42" i="5"/>
  <c r="AY34" i="5"/>
  <c r="AY26" i="5"/>
  <c r="AY18" i="5"/>
  <c r="AY7" i="5"/>
  <c r="AY73" i="5"/>
  <c r="AY65" i="5"/>
  <c r="AY57" i="5"/>
  <c r="AY49" i="5"/>
  <c r="AY41" i="5"/>
  <c r="AY33" i="5"/>
  <c r="AY25" i="5"/>
  <c r="AY17" i="5"/>
  <c r="AY13" i="5"/>
  <c r="AY6" i="5"/>
  <c r="AY48" i="5"/>
  <c r="AY64" i="5"/>
  <c r="AY77" i="5"/>
  <c r="AY78" i="5"/>
  <c r="J396" i="5"/>
  <c r="P439" i="1" l="1"/>
  <c r="P438" i="1"/>
  <c r="BA81" i="5"/>
  <c r="BB81" i="5"/>
  <c r="BB82" i="5"/>
  <c r="BA82" i="5"/>
  <c r="BL83" i="5"/>
  <c r="AY83" i="5"/>
  <c r="AW84" i="5"/>
  <c r="AD439" i="5"/>
  <c r="AE439" i="5"/>
  <c r="AB438" i="5"/>
  <c r="AA438" i="5"/>
  <c r="Z14" i="1"/>
  <c r="G437" i="1"/>
  <c r="P437" i="1"/>
  <c r="R437" i="1" s="1"/>
  <c r="T437" i="1" s="1"/>
  <c r="G437" i="5"/>
  <c r="Z437" i="5"/>
  <c r="AU437" i="5"/>
  <c r="G436" i="1"/>
  <c r="P436" i="1"/>
  <c r="R436" i="1" s="1"/>
  <c r="T436" i="1" s="1"/>
  <c r="G436" i="5"/>
  <c r="Z436" i="5"/>
  <c r="AU436" i="5"/>
  <c r="G403" i="5"/>
  <c r="I403" i="5" s="1"/>
  <c r="Z403" i="5"/>
  <c r="Z365" i="5"/>
  <c r="G365" i="5"/>
  <c r="I365" i="5" s="1"/>
  <c r="Z258" i="5"/>
  <c r="G258" i="5"/>
  <c r="I258" i="5" s="1"/>
  <c r="Z175" i="5"/>
  <c r="G175" i="5"/>
  <c r="H175" i="5" s="1"/>
  <c r="Z267" i="5"/>
  <c r="G74" i="5"/>
  <c r="H74" i="5" s="1"/>
  <c r="Z134" i="5"/>
  <c r="G77" i="5"/>
  <c r="H77" i="5" s="1"/>
  <c r="G137" i="5"/>
  <c r="H137" i="5" s="1"/>
  <c r="G355" i="5"/>
  <c r="G31" i="5"/>
  <c r="H31" i="5" s="1"/>
  <c r="G285" i="5"/>
  <c r="I285" i="5" s="1"/>
  <c r="Z243" i="5"/>
  <c r="Z345" i="5"/>
  <c r="G350" i="5"/>
  <c r="I350" i="5" s="1"/>
  <c r="Z363" i="5"/>
  <c r="G431" i="1"/>
  <c r="P431" i="1"/>
  <c r="G250" i="5"/>
  <c r="I250" i="5" s="1"/>
  <c r="Z250" i="5"/>
  <c r="Z413" i="5"/>
  <c r="G413" i="5"/>
  <c r="K413" i="5" s="1"/>
  <c r="G188" i="5"/>
  <c r="H188" i="5" s="1"/>
  <c r="Z188" i="5"/>
  <c r="G34" i="5"/>
  <c r="Z34" i="5"/>
  <c r="Z332" i="5"/>
  <c r="G332" i="5"/>
  <c r="I332" i="5" s="1"/>
  <c r="Z289" i="5"/>
  <c r="G289" i="5"/>
  <c r="I289" i="5" s="1"/>
  <c r="Z133" i="5"/>
  <c r="G133" i="5"/>
  <c r="H133" i="5" s="1"/>
  <c r="G70" i="5"/>
  <c r="H70" i="5" s="1"/>
  <c r="Z70" i="5"/>
  <c r="Z251" i="5"/>
  <c r="G37" i="5"/>
  <c r="H37" i="5" s="1"/>
  <c r="Z168" i="5"/>
  <c r="G274" i="5"/>
  <c r="I274" i="5" s="1"/>
  <c r="G240" i="5"/>
  <c r="I240" i="5" s="1"/>
  <c r="Z320" i="5"/>
  <c r="G297" i="5"/>
  <c r="I297" i="5" s="1"/>
  <c r="Z122" i="5"/>
  <c r="Z282" i="5"/>
  <c r="Z272" i="5"/>
  <c r="Z353" i="5"/>
  <c r="Z356" i="5"/>
  <c r="G128" i="5"/>
  <c r="I128" i="5" s="1"/>
  <c r="G125" i="5"/>
  <c r="I125" i="5" s="1"/>
  <c r="G368" i="5"/>
  <c r="I368" i="5" s="1"/>
  <c r="G397" i="5"/>
  <c r="J397" i="5" s="1"/>
  <c r="G81" i="5"/>
  <c r="H81" i="5" s="1"/>
  <c r="G36" i="5"/>
  <c r="H36" i="5" s="1"/>
  <c r="Z295" i="5"/>
  <c r="G312" i="5"/>
  <c r="I312" i="5" s="1"/>
  <c r="G361" i="5"/>
  <c r="I361" i="5" s="1"/>
  <c r="Z402" i="5"/>
  <c r="G106" i="5"/>
  <c r="H106" i="5" s="1"/>
  <c r="G103" i="5"/>
  <c r="H103" i="5" s="1"/>
  <c r="G300" i="5"/>
  <c r="I300" i="5" s="1"/>
  <c r="G328" i="5"/>
  <c r="I328" i="5" s="1"/>
  <c r="G338" i="5"/>
  <c r="I338" i="5" s="1"/>
  <c r="G256" i="5"/>
  <c r="I256" i="5" s="1"/>
  <c r="Z348" i="5"/>
  <c r="G431" i="5"/>
  <c r="Z431" i="5"/>
  <c r="Z6" i="1"/>
  <c r="Z395" i="5"/>
  <c r="G395" i="5"/>
  <c r="I268" i="5"/>
  <c r="G405" i="5"/>
  <c r="K405" i="5" s="1"/>
  <c r="Z405" i="5"/>
  <c r="H34" i="5"/>
  <c r="Z147" i="5"/>
  <c r="G147" i="5"/>
  <c r="Z354" i="5"/>
  <c r="G354" i="5"/>
  <c r="G349" i="5"/>
  <c r="Z349" i="5"/>
  <c r="Z305" i="5"/>
  <c r="G305" i="5"/>
  <c r="Z110" i="5"/>
  <c r="G110" i="5"/>
  <c r="Z376" i="5"/>
  <c r="G376" i="5"/>
  <c r="J376" i="5" s="1"/>
  <c r="Z346" i="5"/>
  <c r="G346" i="5"/>
  <c r="G307" i="5"/>
  <c r="Z307" i="5"/>
  <c r="Z264" i="5"/>
  <c r="G264" i="5"/>
  <c r="G28" i="5"/>
  <c r="Z28" i="5"/>
  <c r="G325" i="5"/>
  <c r="I325" i="5" s="1"/>
  <c r="Z325" i="5"/>
  <c r="Z317" i="5"/>
  <c r="G317" i="5"/>
  <c r="Z261" i="5"/>
  <c r="G261" i="5"/>
  <c r="G212" i="5"/>
  <c r="H212" i="5" s="1"/>
  <c r="Z212" i="5"/>
  <c r="Z155" i="5"/>
  <c r="G155" i="5"/>
  <c r="Z21" i="5"/>
  <c r="G21" i="5"/>
  <c r="Z29" i="5"/>
  <c r="G29" i="5"/>
  <c r="I260" i="5"/>
  <c r="Z378" i="5"/>
  <c r="G378" i="5"/>
  <c r="Z322" i="5"/>
  <c r="G322" i="5"/>
  <c r="G314" i="5"/>
  <c r="Z314" i="5"/>
  <c r="Z49" i="5"/>
  <c r="G49" i="5"/>
  <c r="G271" i="5"/>
  <c r="Z271" i="5"/>
  <c r="Z96" i="5"/>
  <c r="G96" i="5"/>
  <c r="Z406" i="5"/>
  <c r="G406" i="5"/>
  <c r="Z401" i="5"/>
  <c r="G401" i="5"/>
  <c r="G388" i="5"/>
  <c r="Z388" i="5"/>
  <c r="Z372" i="5"/>
  <c r="G372" i="5"/>
  <c r="I372" i="5" s="1"/>
  <c r="G360" i="5"/>
  <c r="I360" i="5" s="1"/>
  <c r="Z360" i="5"/>
  <c r="Z324" i="5"/>
  <c r="G324" i="5"/>
  <c r="G311" i="5"/>
  <c r="Z311" i="5"/>
  <c r="G239" i="5"/>
  <c r="Z239" i="5"/>
  <c r="Z230" i="5"/>
  <c r="G230" i="5"/>
  <c r="Z154" i="5"/>
  <c r="G154" i="5"/>
  <c r="Z45" i="5"/>
  <c r="G45" i="5"/>
  <c r="Z411" i="5"/>
  <c r="G411" i="5"/>
  <c r="Z393" i="5"/>
  <c r="G393" i="5"/>
  <c r="J393" i="5" s="1"/>
  <c r="Z334" i="5"/>
  <c r="G334" i="5"/>
  <c r="I334" i="5" s="1"/>
  <c r="G283" i="5"/>
  <c r="Z283" i="5"/>
  <c r="AB17" i="5"/>
  <c r="E434" i="5"/>
  <c r="F434" i="5" s="1"/>
  <c r="G434" i="5" s="1"/>
  <c r="D11" i="5"/>
  <c r="P431" i="5" s="1"/>
  <c r="R431" i="5" s="1"/>
  <c r="T431" i="5" s="1"/>
  <c r="E27" i="5"/>
  <c r="F27" i="5" s="1"/>
  <c r="E430" i="5"/>
  <c r="F430" i="5" s="1"/>
  <c r="G430" i="5" s="1"/>
  <c r="AU37" i="5"/>
  <c r="AB18" i="5"/>
  <c r="AU431" i="5" s="1"/>
  <c r="E433" i="5"/>
  <c r="F433" i="5" s="1"/>
  <c r="AU34" i="5"/>
  <c r="AT34" i="5" s="1"/>
  <c r="AS34" i="5" s="1"/>
  <c r="AR34" i="5" s="1"/>
  <c r="AQ34" i="5" s="1"/>
  <c r="AP34" i="5" s="1"/>
  <c r="AO34" i="5" s="1"/>
  <c r="AN34" i="5" s="1"/>
  <c r="AM34" i="5" s="1"/>
  <c r="AL34" i="5" s="1"/>
  <c r="E33" i="5"/>
  <c r="F33" i="5" s="1"/>
  <c r="AU33" i="5" s="1"/>
  <c r="E40" i="5"/>
  <c r="F40" i="5" s="1"/>
  <c r="Z40" i="5" s="1"/>
  <c r="AB14" i="5"/>
  <c r="E429" i="5"/>
  <c r="F429" i="5" s="1"/>
  <c r="E420" i="1"/>
  <c r="F420" i="1" s="1"/>
  <c r="E283" i="1"/>
  <c r="E123" i="1"/>
  <c r="E295" i="4" s="1"/>
  <c r="E418" i="1"/>
  <c r="F418" i="1" s="1"/>
  <c r="G418" i="1" s="1"/>
  <c r="K418" i="1" s="1"/>
  <c r="F302" i="1"/>
  <c r="G302" i="1" s="1"/>
  <c r="E251" i="1"/>
  <c r="F251" i="1" s="1"/>
  <c r="E204" i="1"/>
  <c r="E421" i="1"/>
  <c r="F421" i="1" s="1"/>
  <c r="P421" i="1" s="1"/>
  <c r="E415" i="1"/>
  <c r="F415" i="1" s="1"/>
  <c r="E326" i="1"/>
  <c r="E31" i="1"/>
  <c r="F31" i="1" s="1"/>
  <c r="F46" i="1"/>
  <c r="P46" i="1" s="1"/>
  <c r="E23" i="4"/>
  <c r="E416" i="1"/>
  <c r="F416" i="1" s="1"/>
  <c r="E422" i="1"/>
  <c r="F422" i="1" s="1"/>
  <c r="P422" i="1" s="1"/>
  <c r="E170" i="1"/>
  <c r="E108" i="4" s="1"/>
  <c r="E425" i="1"/>
  <c r="F425" i="1" s="1"/>
  <c r="P425" i="1" s="1"/>
  <c r="E404" i="1"/>
  <c r="E200" i="1"/>
  <c r="E227" i="1"/>
  <c r="E145" i="1"/>
  <c r="E97" i="4" s="1"/>
  <c r="E211" i="1"/>
  <c r="E114" i="1"/>
  <c r="E83" i="4" s="1"/>
  <c r="E96" i="1"/>
  <c r="E79" i="1"/>
  <c r="E51" i="1"/>
  <c r="E39" i="1"/>
  <c r="E215" i="1"/>
  <c r="E242" i="1"/>
  <c r="E180" i="1"/>
  <c r="E228" i="1"/>
  <c r="F228" i="1" s="1"/>
  <c r="E396" i="1"/>
  <c r="E194" i="1"/>
  <c r="E164" i="1"/>
  <c r="E144" i="1"/>
  <c r="E104" i="1"/>
  <c r="E88" i="1"/>
  <c r="E59" i="1"/>
  <c r="E60" i="1"/>
  <c r="E45" i="1"/>
  <c r="E23" i="1"/>
  <c r="F23" i="1" s="1"/>
  <c r="G23" i="1" s="1"/>
  <c r="H23" i="1" s="1"/>
  <c r="E269" i="1"/>
  <c r="F269" i="1" s="1"/>
  <c r="E322" i="1"/>
  <c r="E229" i="1"/>
  <c r="F229" i="1" s="1"/>
  <c r="G229" i="1" s="1"/>
  <c r="E24" i="1"/>
  <c r="F24" i="1" s="1"/>
  <c r="E128" i="1"/>
  <c r="E374" i="1"/>
  <c r="E353" i="1"/>
  <c r="F353" i="1" s="1"/>
  <c r="G353" i="1" s="1"/>
  <c r="E346" i="1"/>
  <c r="E286" i="1"/>
  <c r="E317" i="1"/>
  <c r="E298" i="1"/>
  <c r="E226" i="1"/>
  <c r="F226" i="1" s="1"/>
  <c r="P226" i="1" s="1"/>
  <c r="E348" i="1"/>
  <c r="E403" i="1"/>
  <c r="E108" i="1"/>
  <c r="E384" i="1"/>
  <c r="E369" i="1"/>
  <c r="E345" i="1"/>
  <c r="E330" i="1"/>
  <c r="E299" i="1"/>
  <c r="E181" i="1"/>
  <c r="E327" i="1"/>
  <c r="E150" i="1"/>
  <c r="E248" i="1"/>
  <c r="F248" i="1" s="1"/>
  <c r="P248" i="1" s="1"/>
  <c r="E408" i="1"/>
  <c r="E393" i="1"/>
  <c r="E178" i="1"/>
  <c r="E139" i="1"/>
  <c r="F139" i="1" s="1"/>
  <c r="P139" i="1" s="1"/>
  <c r="E131" i="1"/>
  <c r="E112" i="1"/>
  <c r="E91" i="1"/>
  <c r="E76" i="1"/>
  <c r="E69" i="1"/>
  <c r="E43" i="1"/>
  <c r="E28" i="1"/>
  <c r="F28" i="1" s="1"/>
  <c r="G28" i="1" s="1"/>
  <c r="E217" i="1"/>
  <c r="F217" i="1" s="1"/>
  <c r="E246" i="1"/>
  <c r="E254" i="1"/>
  <c r="E236" i="1"/>
  <c r="F236" i="1" s="1"/>
  <c r="G236" i="1" s="1"/>
  <c r="I236" i="1" s="1"/>
  <c r="E280" i="1"/>
  <c r="E264" i="1"/>
  <c r="F264" i="1" s="1"/>
  <c r="G264" i="1" s="1"/>
  <c r="J264" i="1" s="1"/>
  <c r="E191" i="1"/>
  <c r="E192" i="1"/>
  <c r="E142" i="1"/>
  <c r="E120" i="1"/>
  <c r="E100" i="1"/>
  <c r="F100" i="1" s="1"/>
  <c r="G100" i="1" s="1"/>
  <c r="E93" i="1"/>
  <c r="E66" i="1"/>
  <c r="E40" i="4" s="1"/>
  <c r="E52" i="1"/>
  <c r="E33" i="1"/>
  <c r="E360" i="1"/>
  <c r="E257" i="1"/>
  <c r="E155" i="4" s="1"/>
  <c r="E271" i="1"/>
  <c r="E278" i="1"/>
  <c r="F278" i="1" s="1"/>
  <c r="E35" i="1"/>
  <c r="E388" i="1"/>
  <c r="E364" i="1"/>
  <c r="E354" i="1"/>
  <c r="E337" i="1"/>
  <c r="E187" i="1"/>
  <c r="E220" i="1"/>
  <c r="F220" i="1" s="1"/>
  <c r="E304" i="1"/>
  <c r="E276" i="1"/>
  <c r="E169" i="1"/>
  <c r="E313" i="4" s="1"/>
  <c r="E130" i="1"/>
  <c r="E365" i="1"/>
  <c r="E352" i="1"/>
  <c r="E237" i="1"/>
  <c r="F237" i="1" s="1"/>
  <c r="P237" i="1" s="1"/>
  <c r="E334" i="1"/>
  <c r="E167" i="1"/>
  <c r="E290" i="1"/>
  <c r="E231" i="1"/>
  <c r="F231" i="1" s="1"/>
  <c r="G231" i="1" s="1"/>
  <c r="I231" i="1" s="1"/>
  <c r="E385" i="1"/>
  <c r="F385" i="1" s="1"/>
  <c r="P385" i="1" s="1"/>
  <c r="E412" i="1"/>
  <c r="F412" i="1" s="1"/>
  <c r="G412" i="1" s="1"/>
  <c r="K412" i="1" s="1"/>
  <c r="E397" i="1"/>
  <c r="E175" i="1"/>
  <c r="F175" i="1" s="1"/>
  <c r="E157" i="1"/>
  <c r="E103" i="4" s="1"/>
  <c r="E213" i="1"/>
  <c r="E129" i="1"/>
  <c r="F129" i="1" s="1"/>
  <c r="G129" i="1" s="1"/>
  <c r="H129" i="1" s="1"/>
  <c r="E110" i="1"/>
  <c r="E92" i="1"/>
  <c r="E82" i="1"/>
  <c r="E67" i="1"/>
  <c r="F67" i="1" s="1"/>
  <c r="E50" i="1"/>
  <c r="E27" i="1"/>
  <c r="E163" i="1"/>
  <c r="E262" i="1"/>
  <c r="E199" i="1"/>
  <c r="E259" i="1"/>
  <c r="F259" i="1" s="1"/>
  <c r="P259" i="1" s="1"/>
  <c r="E135" i="1"/>
  <c r="E198" i="1"/>
  <c r="E146" i="1"/>
  <c r="F146" i="1" s="1"/>
  <c r="E140" i="1"/>
  <c r="E116" i="1"/>
  <c r="F116" i="1" s="1"/>
  <c r="P116" i="1" s="1"/>
  <c r="E98" i="1"/>
  <c r="E78" i="1"/>
  <c r="E63" i="1"/>
  <c r="E37" i="4" s="1"/>
  <c r="E48" i="1"/>
  <c r="E37" i="1"/>
  <c r="E249" i="1"/>
  <c r="F249" i="1" s="1"/>
  <c r="P249" i="1" s="1"/>
  <c r="E243" i="1"/>
  <c r="E328" i="1"/>
  <c r="E219" i="4" s="1"/>
  <c r="E234" i="1"/>
  <c r="E289" i="1"/>
  <c r="E56" i="1"/>
  <c r="E383" i="1"/>
  <c r="E351" i="1"/>
  <c r="E344" i="1"/>
  <c r="F344" i="1" s="1"/>
  <c r="E349" i="1"/>
  <c r="E143" i="1"/>
  <c r="E335" i="1"/>
  <c r="E117" i="1"/>
  <c r="E377" i="1"/>
  <c r="E351" i="4" s="1"/>
  <c r="E368" i="1"/>
  <c r="E341" i="1"/>
  <c r="E309" i="1"/>
  <c r="F309" i="1" s="1"/>
  <c r="E295" i="1"/>
  <c r="E318" i="1"/>
  <c r="E311" i="1"/>
  <c r="F311" i="1" s="1"/>
  <c r="E223" i="1"/>
  <c r="F223" i="1" s="1"/>
  <c r="G223" i="1" s="1"/>
  <c r="I223" i="1" s="1"/>
  <c r="E407" i="1"/>
  <c r="E409" i="1"/>
  <c r="E367" i="4" s="1"/>
  <c r="E245" i="1"/>
  <c r="F245" i="1" s="1"/>
  <c r="P245" i="1" s="1"/>
  <c r="E395" i="1"/>
  <c r="E177" i="1"/>
  <c r="E221" i="1"/>
  <c r="E136" i="1"/>
  <c r="F136" i="1" s="1"/>
  <c r="E107" i="1"/>
  <c r="F107" i="1" s="1"/>
  <c r="E89" i="1"/>
  <c r="E81" i="1"/>
  <c r="E58" i="1"/>
  <c r="E26" i="1"/>
  <c r="E281" i="4" s="1"/>
  <c r="E153" i="1"/>
  <c r="E218" i="1"/>
  <c r="F218" i="1" s="1"/>
  <c r="E277" i="1"/>
  <c r="F277" i="1" s="1"/>
  <c r="E281" i="1"/>
  <c r="E310" i="1"/>
  <c r="E230" i="1"/>
  <c r="F230" i="1" s="1"/>
  <c r="E205" i="1"/>
  <c r="F205" i="1" s="1"/>
  <c r="P205" i="1" s="1"/>
  <c r="E185" i="1"/>
  <c r="E219" i="1"/>
  <c r="E209" i="1"/>
  <c r="E115" i="1"/>
  <c r="E83" i="1"/>
  <c r="E55" i="1"/>
  <c r="F55" i="1" s="1"/>
  <c r="G55" i="1" s="1"/>
  <c r="H55" i="1" s="1"/>
  <c r="E62" i="1"/>
  <c r="E38" i="1"/>
  <c r="F38" i="1" s="1"/>
  <c r="E171" i="1"/>
  <c r="E252" i="1"/>
  <c r="E270" i="1"/>
  <c r="E273" i="1"/>
  <c r="F273" i="1" s="1"/>
  <c r="P273" i="1" s="1"/>
  <c r="E367" i="1"/>
  <c r="E241" i="1"/>
  <c r="F241" i="1" s="1"/>
  <c r="G241" i="1" s="1"/>
  <c r="J241" i="1" s="1"/>
  <c r="E186" i="1"/>
  <c r="E224" i="1"/>
  <c r="E141" i="1"/>
  <c r="E124" i="1"/>
  <c r="F124" i="1" s="1"/>
  <c r="E105" i="1"/>
  <c r="E76" i="4" s="1"/>
  <c r="E85" i="1"/>
  <c r="E64" i="1"/>
  <c r="E57" i="1"/>
  <c r="E41" i="1"/>
  <c r="E21" i="1"/>
  <c r="F21" i="1" s="1"/>
  <c r="G21" i="1" s="1"/>
  <c r="E266" i="1"/>
  <c r="F266" i="1" s="1"/>
  <c r="E253" i="1"/>
  <c r="E255" i="1"/>
  <c r="E152" i="4" s="1"/>
  <c r="E240" i="1"/>
  <c r="E402" i="1"/>
  <c r="E376" i="1"/>
  <c r="E196" i="1"/>
  <c r="E202" i="1"/>
  <c r="E120" i="4" s="1"/>
  <c r="E155" i="1"/>
  <c r="E132" i="1"/>
  <c r="E113" i="1"/>
  <c r="E90" i="1"/>
  <c r="E84" i="1"/>
  <c r="E73" i="1"/>
  <c r="E40" i="1"/>
  <c r="E30" i="1"/>
  <c r="E172" i="1"/>
  <c r="E275" i="1"/>
  <c r="E268" i="1"/>
  <c r="E162" i="4" s="1"/>
  <c r="E176" i="1"/>
  <c r="E210" i="1"/>
  <c r="E168" i="1"/>
  <c r="E332" i="1"/>
  <c r="E173" i="1"/>
  <c r="E316" i="4" s="1"/>
  <c r="E347" i="1"/>
  <c r="E356" i="1"/>
  <c r="E293" i="1"/>
  <c r="E329" i="1"/>
  <c r="E282" i="1"/>
  <c r="E183" i="1"/>
  <c r="E22" i="1"/>
  <c r="E391" i="1"/>
  <c r="E380" i="1"/>
  <c r="F380" i="1" s="1"/>
  <c r="P380" i="1" s="1"/>
  <c r="E288" i="1"/>
  <c r="F288" i="1" s="1"/>
  <c r="G288" i="1" s="1"/>
  <c r="I288" i="1" s="1"/>
  <c r="E350" i="1"/>
  <c r="F350" i="1" s="1"/>
  <c r="G350" i="1" s="1"/>
  <c r="I350" i="1" s="1"/>
  <c r="E306" i="1"/>
  <c r="F306" i="1" s="1"/>
  <c r="G306" i="1" s="1"/>
  <c r="I306" i="1" s="1"/>
  <c r="E294" i="1"/>
  <c r="E151" i="1"/>
  <c r="E225" i="1"/>
  <c r="F225" i="1" s="1"/>
  <c r="P225" i="1" s="1"/>
  <c r="E285" i="1"/>
  <c r="E398" i="1"/>
  <c r="E401" i="1"/>
  <c r="E235" i="1"/>
  <c r="F235" i="1" s="1"/>
  <c r="G235" i="1" s="1"/>
  <c r="J235" i="1" s="1"/>
  <c r="E179" i="1"/>
  <c r="E189" i="1"/>
  <c r="E138" i="1"/>
  <c r="E160" i="1"/>
  <c r="E122" i="1"/>
  <c r="F122" i="1" s="1"/>
  <c r="E103" i="1"/>
  <c r="E86" i="1"/>
  <c r="E60" i="4" s="1"/>
  <c r="E70" i="1"/>
  <c r="E54" i="1"/>
  <c r="E34" i="1"/>
  <c r="F34" i="1" s="1"/>
  <c r="G34" i="1" s="1"/>
  <c r="E159" i="1"/>
  <c r="F159" i="1" s="1"/>
  <c r="G159" i="1" s="1"/>
  <c r="I159" i="1" s="1"/>
  <c r="E258" i="1"/>
  <c r="F258" i="1" s="1"/>
  <c r="P258" i="1" s="1"/>
  <c r="E247" i="1"/>
  <c r="E233" i="1"/>
  <c r="E314" i="1"/>
  <c r="F314" i="1" s="1"/>
  <c r="G314" i="1" s="1"/>
  <c r="I314" i="1" s="1"/>
  <c r="E406" i="1"/>
  <c r="F406" i="1" s="1"/>
  <c r="E203" i="1"/>
  <c r="E212" i="1"/>
  <c r="F212" i="1" s="1"/>
  <c r="P212" i="1" s="1"/>
  <c r="E147" i="1"/>
  <c r="E133" i="1"/>
  <c r="E111" i="1"/>
  <c r="E95" i="1"/>
  <c r="E74" i="1"/>
  <c r="E72" i="1"/>
  <c r="E53" i="1"/>
  <c r="E44" i="1"/>
  <c r="F44" i="1" s="1"/>
  <c r="G44" i="1" s="1"/>
  <c r="H44" i="1" s="1"/>
  <c r="E216" i="1"/>
  <c r="F216" i="1" s="1"/>
  <c r="P216" i="1" s="1"/>
  <c r="E261" i="1"/>
  <c r="E315" i="1"/>
  <c r="E232" i="1"/>
  <c r="E119" i="1"/>
  <c r="E373" i="1"/>
  <c r="F373" i="1" s="1"/>
  <c r="E363" i="1"/>
  <c r="E338" i="1"/>
  <c r="E148" i="1"/>
  <c r="E324" i="1"/>
  <c r="F324" i="1" s="1"/>
  <c r="G324" i="1" s="1"/>
  <c r="I324" i="1" s="1"/>
  <c r="E323" i="1"/>
  <c r="F323" i="1" s="1"/>
  <c r="G323" i="1" s="1"/>
  <c r="I323" i="1" s="1"/>
  <c r="E316" i="1"/>
  <c r="E399" i="1"/>
  <c r="E268" i="4" s="1"/>
  <c r="E29" i="1"/>
  <c r="E378" i="1"/>
  <c r="F378" i="1" s="1"/>
  <c r="G378" i="1" s="1"/>
  <c r="I378" i="1" s="1"/>
  <c r="E366" i="1"/>
  <c r="F366" i="1" s="1"/>
  <c r="E357" i="1"/>
  <c r="F357" i="1" s="1"/>
  <c r="E305" i="1"/>
  <c r="F305" i="1" s="1"/>
  <c r="E313" i="1"/>
  <c r="E307" i="1"/>
  <c r="E319" i="1"/>
  <c r="E389" i="1"/>
  <c r="F389" i="1" s="1"/>
  <c r="E387" i="1"/>
  <c r="E207" i="1"/>
  <c r="E197" i="1"/>
  <c r="E156" i="1"/>
  <c r="E118" i="1"/>
  <c r="F118" i="1" s="1"/>
  <c r="P118" i="1" s="1"/>
  <c r="E97" i="1"/>
  <c r="E77" i="1"/>
  <c r="F77" i="1" s="1"/>
  <c r="E71" i="1"/>
  <c r="E49" i="1"/>
  <c r="F49" i="1" s="1"/>
  <c r="G49" i="1" s="1"/>
  <c r="E32" i="1"/>
  <c r="E260" i="1"/>
  <c r="E256" i="1"/>
  <c r="E244" i="1"/>
  <c r="F244" i="1" s="1"/>
  <c r="E394" i="1"/>
  <c r="E188" i="1"/>
  <c r="E154" i="1"/>
  <c r="E137" i="1"/>
  <c r="F137" i="1" s="1"/>
  <c r="E106" i="1"/>
  <c r="E87" i="1"/>
  <c r="E75" i="1"/>
  <c r="F75" i="1" s="1"/>
  <c r="E61" i="1"/>
  <c r="E42" i="1"/>
  <c r="E25" i="1"/>
  <c r="F25" i="1" s="1"/>
  <c r="P25" i="1" s="1"/>
  <c r="V25" i="1" s="1"/>
  <c r="E161" i="1"/>
  <c r="E263" i="1"/>
  <c r="F263" i="1" s="1"/>
  <c r="G263" i="1" s="1"/>
  <c r="I263" i="1" s="1"/>
  <c r="E267" i="1"/>
  <c r="E193" i="1"/>
  <c r="E375" i="1"/>
  <c r="F375" i="1" s="1"/>
  <c r="P375" i="1" s="1"/>
  <c r="E125" i="1"/>
  <c r="E370" i="1"/>
  <c r="E287" i="1"/>
  <c r="F287" i="1" s="1"/>
  <c r="E361" i="1"/>
  <c r="E321" i="1"/>
  <c r="E333" i="1"/>
  <c r="E308" i="1"/>
  <c r="F308" i="1" s="1"/>
  <c r="G308" i="1" s="1"/>
  <c r="E297" i="1"/>
  <c r="E222" i="1"/>
  <c r="F222" i="1" s="1"/>
  <c r="E411" i="1"/>
  <c r="E101" i="1"/>
  <c r="F101" i="1" s="1"/>
  <c r="G101" i="1" s="1"/>
  <c r="I101" i="1" s="1"/>
  <c r="E386" i="1"/>
  <c r="F386" i="1" s="1"/>
  <c r="E358" i="1"/>
  <c r="E355" i="1"/>
  <c r="E301" i="1"/>
  <c r="E201" i="1"/>
  <c r="E336" i="1"/>
  <c r="E126" i="1"/>
  <c r="E405" i="1"/>
  <c r="E273" i="4" s="1"/>
  <c r="E166" i="1"/>
  <c r="E250" i="1"/>
  <c r="F250" i="1" s="1"/>
  <c r="G250" i="1" s="1"/>
  <c r="I250" i="1" s="1"/>
  <c r="E214" i="1"/>
  <c r="E165" i="1"/>
  <c r="E303" i="1"/>
  <c r="E274" i="1"/>
  <c r="E400" i="1"/>
  <c r="E359" i="1"/>
  <c r="E195" i="1"/>
  <c r="E121" i="1"/>
  <c r="E239" i="1"/>
  <c r="E127" i="1"/>
  <c r="F127" i="1" s="1"/>
  <c r="P127" i="1" s="1"/>
  <c r="E312" i="1"/>
  <c r="E184" i="1"/>
  <c r="E279" i="1"/>
  <c r="E300" i="1"/>
  <c r="E99" i="1"/>
  <c r="E182" i="1"/>
  <c r="E109" i="1"/>
  <c r="E272" i="1"/>
  <c r="E102" i="1"/>
  <c r="E343" i="1"/>
  <c r="E190" i="1"/>
  <c r="E379" i="1"/>
  <c r="E291" i="1"/>
  <c r="E184" i="4" s="1"/>
  <c r="G230" i="1"/>
  <c r="J230" i="1" s="1"/>
  <c r="G25" i="1"/>
  <c r="H25" i="1" s="1"/>
  <c r="E371" i="1"/>
  <c r="E80" i="1"/>
  <c r="E206" i="1"/>
  <c r="E94" i="1"/>
  <c r="E339" i="1"/>
  <c r="F339" i="1" s="1"/>
  <c r="G339" i="1" s="1"/>
  <c r="I339" i="1" s="1"/>
  <c r="E340" i="1"/>
  <c r="E331" i="1"/>
  <c r="E372" i="1"/>
  <c r="E347" i="4" s="1"/>
  <c r="E320" i="1"/>
  <c r="E152" i="1"/>
  <c r="F152" i="1" s="1"/>
  <c r="P152" i="1" s="1"/>
  <c r="E68" i="1"/>
  <c r="E410" i="1"/>
  <c r="E382" i="1"/>
  <c r="E296" i="1"/>
  <c r="E134" i="1"/>
  <c r="E284" i="1"/>
  <c r="E208" i="1"/>
  <c r="E36" i="1"/>
  <c r="F36" i="1" s="1"/>
  <c r="E392" i="1"/>
  <c r="F392" i="1" s="1"/>
  <c r="P392" i="1" s="1"/>
  <c r="E65" i="1"/>
  <c r="E238" i="1"/>
  <c r="E381" i="1"/>
  <c r="E174" i="1"/>
  <c r="E390" i="1"/>
  <c r="E362" i="1"/>
  <c r="E325" i="1"/>
  <c r="E162" i="1"/>
  <c r="E265" i="1"/>
  <c r="F265" i="1" s="1"/>
  <c r="G265" i="1" s="1"/>
  <c r="E158" i="1"/>
  <c r="F158" i="1" s="1"/>
  <c r="G158" i="1" s="1"/>
  <c r="E342" i="1"/>
  <c r="E47" i="1"/>
  <c r="E149" i="1"/>
  <c r="E292" i="1"/>
  <c r="E413" i="1"/>
  <c r="E423" i="1"/>
  <c r="F423" i="1" s="1"/>
  <c r="P423" i="1" s="1"/>
  <c r="E424" i="1"/>
  <c r="F424" i="1" s="1"/>
  <c r="P424" i="1" s="1"/>
  <c r="E417" i="1"/>
  <c r="F417" i="1" s="1"/>
  <c r="P417" i="1" s="1"/>
  <c r="E414" i="1"/>
  <c r="F414" i="1" s="1"/>
  <c r="E419" i="1"/>
  <c r="F419" i="1" s="1"/>
  <c r="P419" i="1" s="1"/>
  <c r="F17" i="1"/>
  <c r="G416" i="1"/>
  <c r="K416" i="1" s="1"/>
  <c r="P416" i="1"/>
  <c r="V416" i="1" s="1"/>
  <c r="E204" i="4"/>
  <c r="F243" i="1"/>
  <c r="P243" i="1" s="1"/>
  <c r="E143" i="4"/>
  <c r="F135" i="1"/>
  <c r="E89" i="4"/>
  <c r="Z13" i="1"/>
  <c r="Z5" i="1"/>
  <c r="P231" i="1"/>
  <c r="R231" i="1" s="1"/>
  <c r="T231" i="1" s="1"/>
  <c r="P306" i="1"/>
  <c r="V306" i="1" s="1"/>
  <c r="P412" i="1"/>
  <c r="Z12" i="1"/>
  <c r="Z4" i="1"/>
  <c r="Z11" i="1"/>
  <c r="Z3" i="1"/>
  <c r="P223" i="1"/>
  <c r="P353" i="1"/>
  <c r="P378" i="1"/>
  <c r="Z10" i="1"/>
  <c r="Z2" i="1"/>
  <c r="P250" i="1"/>
  <c r="R250" i="1" s="1"/>
  <c r="T250" i="1" s="1"/>
  <c r="P23" i="1"/>
  <c r="P230" i="1"/>
  <c r="Z17" i="1"/>
  <c r="Z9" i="1"/>
  <c r="Z16" i="1"/>
  <c r="Z8" i="1"/>
  <c r="P314" i="1"/>
  <c r="V314" i="1" s="1"/>
  <c r="Z15" i="1"/>
  <c r="Z7" i="1"/>
  <c r="P220" i="1"/>
  <c r="G220" i="1"/>
  <c r="F271" i="1"/>
  <c r="P271" i="1" s="1"/>
  <c r="E165" i="4"/>
  <c r="E291" i="4"/>
  <c r="F108" i="1"/>
  <c r="E210" i="4"/>
  <c r="F317" i="1"/>
  <c r="E237" i="4"/>
  <c r="F346" i="1"/>
  <c r="G346" i="1" s="1"/>
  <c r="P229" i="1"/>
  <c r="F144" i="1"/>
  <c r="E96" i="4"/>
  <c r="P222" i="1"/>
  <c r="G222" i="1"/>
  <c r="E296" i="4"/>
  <c r="F125" i="1"/>
  <c r="G125" i="1" s="1"/>
  <c r="I125" i="1" s="1"/>
  <c r="F97" i="1"/>
  <c r="E71" i="4"/>
  <c r="F123" i="1"/>
  <c r="G123" i="1" s="1"/>
  <c r="I123" i="1" s="1"/>
  <c r="E263" i="4"/>
  <c r="E198" i="4"/>
  <c r="E348" i="4"/>
  <c r="F53" i="1"/>
  <c r="E29" i="4"/>
  <c r="F72" i="1"/>
  <c r="E46" i="4"/>
  <c r="F367" i="1"/>
  <c r="P367" i="1" s="1"/>
  <c r="E255" i="4"/>
  <c r="V231" i="1"/>
  <c r="F252" i="1"/>
  <c r="P252" i="1" s="1"/>
  <c r="E149" i="4"/>
  <c r="E170" i="4"/>
  <c r="P107" i="1"/>
  <c r="G107" i="1"/>
  <c r="H107" i="1" s="1"/>
  <c r="E432" i="1"/>
  <c r="F432" i="1" s="1"/>
  <c r="P432" i="1" s="1"/>
  <c r="P323" i="1"/>
  <c r="E434" i="1"/>
  <c r="F434" i="1" s="1"/>
  <c r="G434" i="1" s="1"/>
  <c r="E199" i="4"/>
  <c r="E49" i="4"/>
  <c r="F377" i="1"/>
  <c r="G377" i="1" s="1"/>
  <c r="I377" i="1" s="1"/>
  <c r="E430" i="1"/>
  <c r="F430" i="1" s="1"/>
  <c r="P430" i="1" s="1"/>
  <c r="E278" i="4"/>
  <c r="E433" i="1"/>
  <c r="F433" i="1" s="1"/>
  <c r="G433" i="1" s="1"/>
  <c r="F169" i="1"/>
  <c r="P169" i="1" s="1"/>
  <c r="F66" i="1"/>
  <c r="P129" i="1"/>
  <c r="E435" i="1"/>
  <c r="F435" i="1" s="1"/>
  <c r="P435" i="1" s="1"/>
  <c r="E429" i="1"/>
  <c r="F429" i="1" s="1"/>
  <c r="G429" i="1" s="1"/>
  <c r="I24" i="5"/>
  <c r="Z398" i="5"/>
  <c r="P398" i="5"/>
  <c r="G398" i="5"/>
  <c r="Z391" i="5"/>
  <c r="G391" i="5"/>
  <c r="Z371" i="5"/>
  <c r="G371" i="5"/>
  <c r="G366" i="5"/>
  <c r="Z366" i="5"/>
  <c r="Z364" i="5"/>
  <c r="G364" i="5"/>
  <c r="Z310" i="5"/>
  <c r="G310" i="5"/>
  <c r="Z303" i="5"/>
  <c r="G303" i="5"/>
  <c r="G298" i="5"/>
  <c r="P298" i="5"/>
  <c r="Z298" i="5"/>
  <c r="G291" i="5"/>
  <c r="Z291" i="5"/>
  <c r="AU286" i="5"/>
  <c r="Z286" i="5"/>
  <c r="G286" i="5"/>
  <c r="P286" i="5"/>
  <c r="G259" i="5"/>
  <c r="Z252" i="5"/>
  <c r="G252" i="5"/>
  <c r="G98" i="5"/>
  <c r="Z98" i="5"/>
  <c r="G79" i="5"/>
  <c r="Z79" i="5"/>
  <c r="I355" i="5"/>
  <c r="Z412" i="5"/>
  <c r="G412" i="5"/>
  <c r="G381" i="5"/>
  <c r="Z381" i="5"/>
  <c r="G362" i="5"/>
  <c r="I362" i="5" s="1"/>
  <c r="Z362" i="5"/>
  <c r="G357" i="5"/>
  <c r="Z357" i="5"/>
  <c r="Z347" i="5"/>
  <c r="G347" i="5"/>
  <c r="Z277" i="5"/>
  <c r="G277" i="5"/>
  <c r="Z257" i="5"/>
  <c r="G257" i="5"/>
  <c r="Z68" i="5"/>
  <c r="G68" i="5"/>
  <c r="G42" i="5"/>
  <c r="Z42" i="5"/>
  <c r="Z435" i="5"/>
  <c r="G435" i="5"/>
  <c r="K435" i="5" s="1"/>
  <c r="G409" i="5"/>
  <c r="Z409" i="5"/>
  <c r="G407" i="5"/>
  <c r="Z407" i="5"/>
  <c r="G373" i="5"/>
  <c r="Z373" i="5"/>
  <c r="G344" i="5"/>
  <c r="Z344" i="5"/>
  <c r="G326" i="5"/>
  <c r="Z326" i="5"/>
  <c r="G319" i="5"/>
  <c r="Z319" i="5"/>
  <c r="Z269" i="5"/>
  <c r="G269" i="5"/>
  <c r="G254" i="5"/>
  <c r="Z254" i="5"/>
  <c r="G236" i="5"/>
  <c r="Z236" i="5"/>
  <c r="Z152" i="5"/>
  <c r="G152" i="5"/>
  <c r="Z351" i="5"/>
  <c r="G351" i="5"/>
  <c r="G341" i="5"/>
  <c r="Z341" i="5"/>
  <c r="G331" i="5"/>
  <c r="Z331" i="5"/>
  <c r="Z288" i="5"/>
  <c r="G288" i="5"/>
  <c r="AU276" i="5"/>
  <c r="AT276" i="5" s="1"/>
  <c r="AS276" i="5" s="1"/>
  <c r="AR276" i="5" s="1"/>
  <c r="AQ276" i="5" s="1"/>
  <c r="AP276" i="5" s="1"/>
  <c r="AO276" i="5" s="1"/>
  <c r="AN276" i="5" s="1"/>
  <c r="AM276" i="5" s="1"/>
  <c r="AL276" i="5" s="1"/>
  <c r="G276" i="5"/>
  <c r="K434" i="5"/>
  <c r="Z404" i="5"/>
  <c r="G404" i="5"/>
  <c r="AU390" i="5"/>
  <c r="Z390" i="5"/>
  <c r="G375" i="5"/>
  <c r="Z375" i="5"/>
  <c r="G333" i="5"/>
  <c r="Z333" i="5"/>
  <c r="G263" i="5"/>
  <c r="AU263" i="5"/>
  <c r="Z263" i="5"/>
  <c r="AU216" i="5"/>
  <c r="AT216" i="5" s="1"/>
  <c r="AS216" i="5" s="1"/>
  <c r="AR216" i="5" s="1"/>
  <c r="AQ216" i="5" s="1"/>
  <c r="AP216" i="5" s="1"/>
  <c r="AO216" i="5" s="1"/>
  <c r="AN216" i="5" s="1"/>
  <c r="AM216" i="5" s="1"/>
  <c r="AL216" i="5" s="1"/>
  <c r="G216" i="5"/>
  <c r="G112" i="5"/>
  <c r="AU112" i="5"/>
  <c r="Z112" i="5"/>
  <c r="AI34" i="5"/>
  <c r="Z249" i="5"/>
  <c r="AU382" i="5"/>
  <c r="Z382" i="5"/>
  <c r="G382" i="5"/>
  <c r="Z358" i="5"/>
  <c r="G358" i="5"/>
  <c r="I358" i="5" s="1"/>
  <c r="AU358" i="5"/>
  <c r="G343" i="5"/>
  <c r="AU343" i="5"/>
  <c r="AT343" i="5" s="1"/>
  <c r="AS343" i="5" s="1"/>
  <c r="AR343" i="5" s="1"/>
  <c r="AQ343" i="5" s="1"/>
  <c r="AP343" i="5" s="1"/>
  <c r="AO343" i="5" s="1"/>
  <c r="AN343" i="5" s="1"/>
  <c r="AM343" i="5" s="1"/>
  <c r="AL343" i="5" s="1"/>
  <c r="AK343" i="5" s="1"/>
  <c r="Z343" i="5"/>
  <c r="Z292" i="5"/>
  <c r="G292" i="5"/>
  <c r="G278" i="5"/>
  <c r="Z278" i="5"/>
  <c r="Z392" i="5"/>
  <c r="G392" i="5"/>
  <c r="G387" i="5"/>
  <c r="J387" i="5" s="1"/>
  <c r="Z387" i="5"/>
  <c r="Z313" i="5"/>
  <c r="AU313" i="5"/>
  <c r="G313" i="5"/>
  <c r="Z306" i="5"/>
  <c r="G306" i="5"/>
  <c r="G299" i="5"/>
  <c r="Z299" i="5"/>
  <c r="G287" i="5"/>
  <c r="Z287" i="5"/>
  <c r="Z280" i="5"/>
  <c r="G280" i="5"/>
  <c r="G275" i="5"/>
  <c r="I275" i="5" s="1"/>
  <c r="Z275" i="5"/>
  <c r="Z200" i="5"/>
  <c r="G200" i="5"/>
  <c r="G124" i="5"/>
  <c r="Z124" i="5"/>
  <c r="Z38" i="5"/>
  <c r="G38" i="5"/>
  <c r="Z410" i="5"/>
  <c r="G410" i="5"/>
  <c r="G394" i="5"/>
  <c r="Z394" i="5"/>
  <c r="Z389" i="5"/>
  <c r="G389" i="5"/>
  <c r="K389" i="5" s="1"/>
  <c r="Z374" i="5"/>
  <c r="G374" i="5"/>
  <c r="Z308" i="5"/>
  <c r="G308" i="5"/>
  <c r="G284" i="5"/>
  <c r="AU284" i="5"/>
  <c r="AT284" i="5" s="1"/>
  <c r="AS284" i="5" s="1"/>
  <c r="AR284" i="5" s="1"/>
  <c r="AQ284" i="5" s="1"/>
  <c r="AP284" i="5" s="1"/>
  <c r="AO284" i="5" s="1"/>
  <c r="AN284" i="5" s="1"/>
  <c r="AM284" i="5" s="1"/>
  <c r="AL284" i="5" s="1"/>
  <c r="Z284" i="5"/>
  <c r="Z245" i="5"/>
  <c r="G245" i="5"/>
  <c r="Z193" i="5"/>
  <c r="G193" i="5"/>
  <c r="G190" i="5"/>
  <c r="AU190" i="5"/>
  <c r="Z190" i="5"/>
  <c r="G177" i="5"/>
  <c r="H177" i="5" s="1"/>
  <c r="Z177" i="5"/>
  <c r="Z162" i="5"/>
  <c r="AU162" i="5"/>
  <c r="G433" i="5"/>
  <c r="K433" i="5" s="1"/>
  <c r="Z433" i="5"/>
  <c r="G26" i="5"/>
  <c r="Z400" i="5"/>
  <c r="K432" i="5"/>
  <c r="AU432" i="5"/>
  <c r="AU433" i="5"/>
  <c r="AU435" i="5"/>
  <c r="Z432" i="5"/>
  <c r="H49" i="1"/>
  <c r="P420" i="1"/>
  <c r="G420" i="1"/>
  <c r="G419" i="1"/>
  <c r="K419" i="1" s="1"/>
  <c r="P415" i="1"/>
  <c r="G415" i="1"/>
  <c r="P49" i="1"/>
  <c r="R49" i="1" s="1"/>
  <c r="T49" i="1" s="1"/>
  <c r="F81" i="1"/>
  <c r="E55" i="4"/>
  <c r="F85" i="1"/>
  <c r="E59" i="4"/>
  <c r="P122" i="1"/>
  <c r="G122" i="1"/>
  <c r="F240" i="1"/>
  <c r="E141" i="4"/>
  <c r="F255" i="1"/>
  <c r="F173" i="1"/>
  <c r="E147" i="4"/>
  <c r="P251" i="1"/>
  <c r="G251" i="1"/>
  <c r="F257" i="1"/>
  <c r="E284" i="4"/>
  <c r="E361" i="4"/>
  <c r="F62" i="1"/>
  <c r="E36" i="4"/>
  <c r="F94" i="1"/>
  <c r="E68" i="4"/>
  <c r="P244" i="1"/>
  <c r="G244" i="1"/>
  <c r="F186" i="1"/>
  <c r="E114" i="4"/>
  <c r="E11" i="4"/>
  <c r="F48" i="1"/>
  <c r="E24" i="4"/>
  <c r="F394" i="1"/>
  <c r="E266" i="4"/>
  <c r="F26" i="1"/>
  <c r="G26" i="1" s="1"/>
  <c r="H26" i="1" s="1"/>
  <c r="F157" i="1"/>
  <c r="F307" i="1"/>
  <c r="E200" i="4"/>
  <c r="F335" i="1"/>
  <c r="E226" i="4"/>
  <c r="F203" i="1"/>
  <c r="E121" i="4"/>
  <c r="E338" i="4"/>
  <c r="F151" i="1"/>
  <c r="E305" i="4"/>
  <c r="P406" i="1"/>
  <c r="G406" i="1"/>
  <c r="F233" i="1"/>
  <c r="E137" i="4"/>
  <c r="F86" i="1"/>
  <c r="F103" i="1"/>
  <c r="E74" i="4"/>
  <c r="E201" i="4"/>
  <c r="E207" i="4"/>
  <c r="E244" i="4"/>
  <c r="E354" i="4"/>
  <c r="E261" i="4"/>
  <c r="E148" i="4"/>
  <c r="E352" i="4"/>
  <c r="F291" i="1"/>
  <c r="F170" i="1"/>
  <c r="P170" i="1" s="1"/>
  <c r="P236" i="1"/>
  <c r="G116" i="1"/>
  <c r="E25" i="4"/>
  <c r="E341" i="4"/>
  <c r="P414" i="1"/>
  <c r="G414" i="1"/>
  <c r="G421" i="1"/>
  <c r="G423" i="1"/>
  <c r="G422" i="1"/>
  <c r="G124" i="1"/>
  <c r="P124" i="1"/>
  <c r="AT37" i="5"/>
  <c r="AS37" i="5" s="1"/>
  <c r="AR37" i="5" s="1"/>
  <c r="AQ37" i="5" s="1"/>
  <c r="AP37" i="5" s="1"/>
  <c r="AO37" i="5" s="1"/>
  <c r="AN37" i="5" s="1"/>
  <c r="AM37" i="5" s="1"/>
  <c r="AL37" i="5" s="1"/>
  <c r="P100" i="1"/>
  <c r="Z221" i="5"/>
  <c r="G221" i="5"/>
  <c r="BL14" i="5"/>
  <c r="BL43" i="5"/>
  <c r="BL66" i="5"/>
  <c r="AU81" i="5"/>
  <c r="AU141" i="5"/>
  <c r="AU405" i="5"/>
  <c r="AU389" i="5"/>
  <c r="AU373" i="5"/>
  <c r="AU378" i="5"/>
  <c r="AU356" i="5"/>
  <c r="AU1948" i="5"/>
  <c r="AU363" i="5"/>
  <c r="AU347" i="5"/>
  <c r="AU404" i="5"/>
  <c r="AU338" i="5"/>
  <c r="AU319" i="5"/>
  <c r="AU303" i="5"/>
  <c r="AU287" i="5"/>
  <c r="AU271" i="5"/>
  <c r="AU255" i="5"/>
  <c r="AU350" i="5"/>
  <c r="AU322" i="5"/>
  <c r="AU306" i="5"/>
  <c r="AU290" i="5"/>
  <c r="AU274" i="5"/>
  <c r="AU258" i="5"/>
  <c r="AU241" i="5"/>
  <c r="AU209" i="5"/>
  <c r="AU193" i="5"/>
  <c r="AU177" i="5"/>
  <c r="AU161" i="5"/>
  <c r="AU230" i="5"/>
  <c r="AU214" i="5"/>
  <c r="AU198" i="5"/>
  <c r="AU166" i="5"/>
  <c r="AU134" i="5"/>
  <c r="AU86" i="5"/>
  <c r="AU59" i="5"/>
  <c r="AU45" i="5"/>
  <c r="AU119" i="5"/>
  <c r="AU151" i="5"/>
  <c r="BL17" i="5"/>
  <c r="BL67" i="5"/>
  <c r="BL73" i="5"/>
  <c r="AU403" i="5"/>
  <c r="AU387" i="5"/>
  <c r="AU371" i="5"/>
  <c r="AU370" i="5"/>
  <c r="AU354" i="5"/>
  <c r="AU406" i="5"/>
  <c r="AU361" i="5"/>
  <c r="AU345" i="5"/>
  <c r="AU396" i="5"/>
  <c r="AU333" i="5"/>
  <c r="AU317" i="5"/>
  <c r="AU301" i="5"/>
  <c r="AU285" i="5"/>
  <c r="AU269" i="5"/>
  <c r="AU253" i="5"/>
  <c r="AU342" i="5"/>
  <c r="AU320" i="5"/>
  <c r="AU304" i="5"/>
  <c r="AU288" i="5"/>
  <c r="AU272" i="5"/>
  <c r="AU256" i="5"/>
  <c r="AU239" i="5"/>
  <c r="AU223" i="5"/>
  <c r="AU207" i="5"/>
  <c r="AU175" i="5"/>
  <c r="AU244" i="5"/>
  <c r="AU212" i="5"/>
  <c r="AU148" i="5"/>
  <c r="AU116" i="5"/>
  <c r="AU84" i="5"/>
  <c r="BL72" i="5"/>
  <c r="BL4" i="5"/>
  <c r="BL26" i="5"/>
  <c r="BL46" i="5"/>
  <c r="BL41" i="5"/>
  <c r="AU91" i="5"/>
  <c r="AU155" i="5"/>
  <c r="BL3" i="5"/>
  <c r="BL35" i="5"/>
  <c r="BL58" i="5"/>
  <c r="AU65" i="5"/>
  <c r="BL71" i="5"/>
  <c r="BL77" i="5"/>
  <c r="AU133" i="5"/>
  <c r="AU409" i="5"/>
  <c r="AU393" i="5"/>
  <c r="AU377" i="5"/>
  <c r="AU394" i="5"/>
  <c r="AU360" i="5"/>
  <c r="AU384" i="5"/>
  <c r="AU367" i="5"/>
  <c r="AU351" i="5"/>
  <c r="AU335" i="5"/>
  <c r="AU340" i="5"/>
  <c r="AU323" i="5"/>
  <c r="AU307" i="5"/>
  <c r="AU291" i="5"/>
  <c r="AU275" i="5"/>
  <c r="AU259" i="5"/>
  <c r="AU344" i="5"/>
  <c r="AU326" i="5"/>
  <c r="AU310" i="5"/>
  <c r="AU294" i="5"/>
  <c r="AU278" i="5"/>
  <c r="AU262" i="5"/>
  <c r="AU246" i="5"/>
  <c r="AU229" i="5"/>
  <c r="AU218" i="5"/>
  <c r="AU202" i="5"/>
  <c r="AU186" i="5"/>
  <c r="AU170" i="5"/>
  <c r="AU154" i="5"/>
  <c r="AU122" i="5"/>
  <c r="AU106" i="5"/>
  <c r="AU79" i="5"/>
  <c r="AU21" i="5"/>
  <c r="BL13" i="5"/>
  <c r="AU68" i="5"/>
  <c r="AU77" i="5"/>
  <c r="AU407" i="5"/>
  <c r="AU381" i="5"/>
  <c r="AU368" i="5"/>
  <c r="AU392" i="5"/>
  <c r="AU357" i="5"/>
  <c r="AU412" i="5"/>
  <c r="AU327" i="5"/>
  <c r="AU299" i="5"/>
  <c r="AU277" i="5"/>
  <c r="AU249" i="5"/>
  <c r="AU324" i="5"/>
  <c r="AU298" i="5"/>
  <c r="AU270" i="5"/>
  <c r="AU248" i="5"/>
  <c r="AU195" i="5"/>
  <c r="AU169" i="5"/>
  <c r="AU152" i="5"/>
  <c r="AU126" i="5"/>
  <c r="AU98" i="5"/>
  <c r="BL15" i="5"/>
  <c r="BL38" i="5"/>
  <c r="AU38" i="5"/>
  <c r="BL23" i="5"/>
  <c r="BL57" i="5"/>
  <c r="AU125" i="5"/>
  <c r="AU401" i="5"/>
  <c r="AU379" i="5"/>
  <c r="AU366" i="5"/>
  <c r="AU376" i="5"/>
  <c r="AU355" i="5"/>
  <c r="AU388" i="5"/>
  <c r="AU325" i="5"/>
  <c r="AU297" i="5"/>
  <c r="AU273" i="5"/>
  <c r="AU318" i="5"/>
  <c r="AU296" i="5"/>
  <c r="AU268" i="5"/>
  <c r="AU243" i="5"/>
  <c r="AU189" i="5"/>
  <c r="AU224" i="5"/>
  <c r="AU200" i="5"/>
  <c r="AU124" i="5"/>
  <c r="AU96" i="5"/>
  <c r="BL76" i="5"/>
  <c r="BL16" i="5"/>
  <c r="BL42" i="5"/>
  <c r="BL45" i="5"/>
  <c r="BL27" i="5"/>
  <c r="BL59" i="5"/>
  <c r="BL69" i="5"/>
  <c r="AU85" i="5"/>
  <c r="AU399" i="5"/>
  <c r="AU375" i="5"/>
  <c r="AU364" i="5"/>
  <c r="AU398" i="5"/>
  <c r="AU353" i="5"/>
  <c r="AU380" i="5"/>
  <c r="AU321" i="5"/>
  <c r="AU295" i="5"/>
  <c r="AU267" i="5"/>
  <c r="AU245" i="5"/>
  <c r="AU316" i="5"/>
  <c r="AU292" i="5"/>
  <c r="AU266" i="5"/>
  <c r="AU237" i="5"/>
  <c r="AU163" i="5"/>
  <c r="AU172" i="5"/>
  <c r="AU71" i="5"/>
  <c r="BL18" i="5"/>
  <c r="AU49" i="5"/>
  <c r="AU48" i="5"/>
  <c r="AU42" i="5"/>
  <c r="BL63" i="5"/>
  <c r="BL74" i="5"/>
  <c r="AU391" i="5"/>
  <c r="AU410" i="5"/>
  <c r="AU352" i="5"/>
  <c r="AU374" i="5"/>
  <c r="AU341" i="5"/>
  <c r="AU346" i="5"/>
  <c r="AU311" i="5"/>
  <c r="AU283" i="5"/>
  <c r="AU261" i="5"/>
  <c r="AU332" i="5"/>
  <c r="AU308" i="5"/>
  <c r="AU282" i="5"/>
  <c r="AU254" i="5"/>
  <c r="AU231" i="5"/>
  <c r="AU179" i="5"/>
  <c r="AU238" i="5"/>
  <c r="AU188" i="5"/>
  <c r="AU110" i="5"/>
  <c r="BL64" i="5"/>
  <c r="BL54" i="5"/>
  <c r="BL53" i="5"/>
  <c r="AU99" i="5"/>
  <c r="AU64" i="5"/>
  <c r="BL75" i="5"/>
  <c r="AU105" i="5"/>
  <c r="AU413" i="5"/>
  <c r="AU385" i="5"/>
  <c r="AU402" i="5"/>
  <c r="AU408" i="5"/>
  <c r="AU365" i="5"/>
  <c r="AU339" i="5"/>
  <c r="AU331" i="5"/>
  <c r="AU309" i="5"/>
  <c r="AU281" i="5"/>
  <c r="AU257" i="5"/>
  <c r="AU330" i="5"/>
  <c r="AU302" i="5"/>
  <c r="AU280" i="5"/>
  <c r="AU252" i="5"/>
  <c r="AU201" i="5"/>
  <c r="AU236" i="5"/>
  <c r="AU208" i="5"/>
  <c r="AU108" i="5"/>
  <c r="BL79" i="5"/>
  <c r="BL60" i="5"/>
  <c r="BL34" i="5"/>
  <c r="AU103" i="5"/>
  <c r="AU143" i="5"/>
  <c r="P31" i="1"/>
  <c r="G31" i="1"/>
  <c r="H31" i="1" s="1"/>
  <c r="G36" i="1"/>
  <c r="P36" i="1"/>
  <c r="AU26" i="5"/>
  <c r="P136" i="1"/>
  <c r="G136" i="1"/>
  <c r="F409" i="1"/>
  <c r="P144" i="1"/>
  <c r="G144" i="1"/>
  <c r="E366" i="4"/>
  <c r="F403" i="1"/>
  <c r="E134" i="4"/>
  <c r="Z293" i="5"/>
  <c r="G293" i="5"/>
  <c r="E51" i="5"/>
  <c r="F51" i="5" s="1"/>
  <c r="E46" i="5"/>
  <c r="F46" i="5" s="1"/>
  <c r="E44" i="5"/>
  <c r="F44" i="5" s="1"/>
  <c r="E39" i="5"/>
  <c r="F39" i="5" s="1"/>
  <c r="E414" i="5"/>
  <c r="F414" i="5" s="1"/>
  <c r="E416" i="5"/>
  <c r="F416" i="5" s="1"/>
  <c r="G416" i="5" s="1"/>
  <c r="E424" i="5"/>
  <c r="F424" i="5" s="1"/>
  <c r="G424" i="5" s="1"/>
  <c r="E428" i="5"/>
  <c r="F428" i="5" s="1"/>
  <c r="E47" i="5"/>
  <c r="F47" i="5" s="1"/>
  <c r="E54" i="5"/>
  <c r="F54" i="5" s="1"/>
  <c r="E73" i="5"/>
  <c r="F73" i="5" s="1"/>
  <c r="E75" i="5"/>
  <c r="F75" i="5" s="1"/>
  <c r="E80" i="5"/>
  <c r="F80" i="5" s="1"/>
  <c r="E82" i="5"/>
  <c r="F82" i="5" s="1"/>
  <c r="E87" i="5"/>
  <c r="F87" i="5" s="1"/>
  <c r="E92" i="5"/>
  <c r="F92" i="5" s="1"/>
  <c r="E94" i="5"/>
  <c r="F94" i="5" s="1"/>
  <c r="E113" i="5"/>
  <c r="F113" i="5" s="1"/>
  <c r="E115" i="5"/>
  <c r="F115" i="5" s="1"/>
  <c r="E127" i="5"/>
  <c r="F127" i="5" s="1"/>
  <c r="E129" i="5"/>
  <c r="F129" i="5" s="1"/>
  <c r="E136" i="5"/>
  <c r="F136" i="5" s="1"/>
  <c r="E138" i="5"/>
  <c r="F138" i="5" s="1"/>
  <c r="E150" i="5"/>
  <c r="F150" i="5" s="1"/>
  <c r="E171" i="5"/>
  <c r="F171" i="5" s="1"/>
  <c r="E178" i="5"/>
  <c r="F178" i="5" s="1"/>
  <c r="E180" i="5"/>
  <c r="F180" i="5" s="1"/>
  <c r="E191" i="5"/>
  <c r="F191" i="5" s="1"/>
  <c r="E196" i="5"/>
  <c r="F196" i="5" s="1"/>
  <c r="E213" i="5"/>
  <c r="F213" i="5" s="1"/>
  <c r="E215" i="5"/>
  <c r="F215" i="5" s="1"/>
  <c r="E217" i="5"/>
  <c r="F217" i="5" s="1"/>
  <c r="E219" i="5"/>
  <c r="F219" i="5" s="1"/>
  <c r="E417" i="5"/>
  <c r="F417" i="5" s="1"/>
  <c r="E426" i="5"/>
  <c r="F426" i="5" s="1"/>
  <c r="E56" i="5"/>
  <c r="F56" i="5" s="1"/>
  <c r="G59" i="5"/>
  <c r="E61" i="5"/>
  <c r="F61" i="5" s="1"/>
  <c r="E63" i="5"/>
  <c r="F63" i="5" s="1"/>
  <c r="G66" i="5"/>
  <c r="G71" i="5"/>
  <c r="E89" i="5"/>
  <c r="F89" i="5" s="1"/>
  <c r="G99" i="5"/>
  <c r="E101" i="5"/>
  <c r="F101" i="5" s="1"/>
  <c r="G104" i="5"/>
  <c r="E120" i="5"/>
  <c r="F120" i="5" s="1"/>
  <c r="E131" i="5"/>
  <c r="F131" i="5" s="1"/>
  <c r="G143" i="5"/>
  <c r="E145" i="5"/>
  <c r="F145" i="5" s="1"/>
  <c r="G157" i="5"/>
  <c r="E159" i="5"/>
  <c r="F159" i="5" s="1"/>
  <c r="G162" i="5"/>
  <c r="E164" i="5"/>
  <c r="F164" i="5" s="1"/>
  <c r="E173" i="5"/>
  <c r="F173" i="5" s="1"/>
  <c r="E182" i="5"/>
  <c r="F182" i="5" s="1"/>
  <c r="E184" i="5"/>
  <c r="F184" i="5" s="1"/>
  <c r="G189" i="5"/>
  <c r="E203" i="5"/>
  <c r="F203" i="5" s="1"/>
  <c r="E205" i="5"/>
  <c r="F205" i="5" s="1"/>
  <c r="G208" i="5"/>
  <c r="E210" i="5"/>
  <c r="F210" i="5" s="1"/>
  <c r="G224" i="5"/>
  <c r="E226" i="5"/>
  <c r="F226" i="5" s="1"/>
  <c r="E228" i="5"/>
  <c r="F228" i="5" s="1"/>
  <c r="G231" i="5"/>
  <c r="E233" i="5"/>
  <c r="F233" i="5" s="1"/>
  <c r="E235" i="5"/>
  <c r="F235" i="5" s="1"/>
  <c r="G238" i="5"/>
  <c r="E247" i="5"/>
  <c r="F247" i="5" s="1"/>
  <c r="E421" i="5"/>
  <c r="F421" i="5" s="1"/>
  <c r="P421" i="5" s="1"/>
  <c r="E418" i="5"/>
  <c r="F418" i="5" s="1"/>
  <c r="E425" i="5"/>
  <c r="F425" i="5" s="1"/>
  <c r="E22" i="5"/>
  <c r="F22" i="5" s="1"/>
  <c r="E25" i="5"/>
  <c r="F25" i="5" s="1"/>
  <c r="E30" i="5"/>
  <c r="F30" i="5" s="1"/>
  <c r="E35" i="5"/>
  <c r="F35" i="5" s="1"/>
  <c r="E60" i="5"/>
  <c r="F60" i="5" s="1"/>
  <c r="E62" i="5"/>
  <c r="F62" i="5" s="1"/>
  <c r="E83" i="5"/>
  <c r="F83" i="5" s="1"/>
  <c r="G86" i="5"/>
  <c r="E88" i="5"/>
  <c r="F88" i="5" s="1"/>
  <c r="E90" i="5"/>
  <c r="F90" i="5" s="1"/>
  <c r="E100" i="5"/>
  <c r="F100" i="5" s="1"/>
  <c r="E102" i="5"/>
  <c r="F102" i="5" s="1"/>
  <c r="G119" i="5"/>
  <c r="E121" i="5"/>
  <c r="F121" i="5" s="1"/>
  <c r="G126" i="5"/>
  <c r="E130" i="5"/>
  <c r="F130" i="5" s="1"/>
  <c r="G135" i="5"/>
  <c r="E139" i="5"/>
  <c r="F139" i="5" s="1"/>
  <c r="E144" i="5"/>
  <c r="F144" i="5" s="1"/>
  <c r="G149" i="5"/>
  <c r="E158" i="5"/>
  <c r="F158" i="5" s="1"/>
  <c r="E160" i="5"/>
  <c r="F160" i="5" s="1"/>
  <c r="E165" i="5"/>
  <c r="F165" i="5" s="1"/>
  <c r="G170" i="5"/>
  <c r="E174" i="5"/>
  <c r="F174" i="5" s="1"/>
  <c r="E181" i="5"/>
  <c r="F181" i="5" s="1"/>
  <c r="E183" i="5"/>
  <c r="F183" i="5" s="1"/>
  <c r="E197" i="5"/>
  <c r="F197" i="5" s="1"/>
  <c r="G202" i="5"/>
  <c r="E204" i="5"/>
  <c r="F204" i="5" s="1"/>
  <c r="E206" i="5"/>
  <c r="F206" i="5" s="1"/>
  <c r="E211" i="5"/>
  <c r="F211" i="5" s="1"/>
  <c r="E220" i="5"/>
  <c r="F220" i="5" s="1"/>
  <c r="E225" i="5"/>
  <c r="F225" i="5" s="1"/>
  <c r="E227" i="5"/>
  <c r="F227" i="5" s="1"/>
  <c r="E234" i="5"/>
  <c r="F234" i="5" s="1"/>
  <c r="E419" i="5"/>
  <c r="F419" i="5" s="1"/>
  <c r="E422" i="5"/>
  <c r="F422" i="5" s="1"/>
  <c r="Z422" i="5" s="1"/>
  <c r="E427" i="5"/>
  <c r="F427" i="5" s="1"/>
  <c r="E43" i="5"/>
  <c r="F43" i="5" s="1"/>
  <c r="G48" i="5"/>
  <c r="E50" i="5"/>
  <c r="F50" i="5" s="1"/>
  <c r="E52" i="5"/>
  <c r="F52" i="5" s="1"/>
  <c r="G52" i="5" s="1"/>
  <c r="G55" i="5"/>
  <c r="E57" i="5"/>
  <c r="F57" i="5" s="1"/>
  <c r="G67" i="5"/>
  <c r="E69" i="5"/>
  <c r="F69" i="5" s="1"/>
  <c r="E76" i="5"/>
  <c r="F76" i="5" s="1"/>
  <c r="E78" i="5"/>
  <c r="F78" i="5" s="1"/>
  <c r="G95" i="5"/>
  <c r="E97" i="5"/>
  <c r="F97" i="5" s="1"/>
  <c r="G105" i="5"/>
  <c r="E107" i="5"/>
  <c r="F107" i="5" s="1"/>
  <c r="E109" i="5"/>
  <c r="F109" i="5" s="1"/>
  <c r="E111" i="5"/>
  <c r="F111" i="5" s="1"/>
  <c r="G116" i="5"/>
  <c r="E118" i="5"/>
  <c r="F118" i="5" s="1"/>
  <c r="G118" i="5" s="1"/>
  <c r="E123" i="5"/>
  <c r="F123" i="5" s="1"/>
  <c r="E132" i="5"/>
  <c r="F132" i="5" s="1"/>
  <c r="G132" i="5" s="1"/>
  <c r="E146" i="5"/>
  <c r="F146" i="5" s="1"/>
  <c r="G151" i="5"/>
  <c r="E153" i="5"/>
  <c r="F153" i="5" s="1"/>
  <c r="G163" i="5"/>
  <c r="E167" i="5"/>
  <c r="F167" i="5" s="1"/>
  <c r="G172" i="5"/>
  <c r="E176" i="5"/>
  <c r="F176" i="5" s="1"/>
  <c r="E185" i="5"/>
  <c r="F185" i="5" s="1"/>
  <c r="E187" i="5"/>
  <c r="F187" i="5" s="1"/>
  <c r="G187" i="5" s="1"/>
  <c r="G192" i="5"/>
  <c r="E194" i="5"/>
  <c r="F194" i="5" s="1"/>
  <c r="E199" i="5"/>
  <c r="F199" i="5" s="1"/>
  <c r="G209" i="5"/>
  <c r="E222" i="5"/>
  <c r="F222" i="5" s="1"/>
  <c r="G232" i="5"/>
  <c r="E415" i="5"/>
  <c r="F415" i="5" s="1"/>
  <c r="E426" i="1"/>
  <c r="F426" i="1" s="1"/>
  <c r="E428" i="1"/>
  <c r="F428" i="1" s="1"/>
  <c r="P428" i="1" s="1"/>
  <c r="E53" i="5"/>
  <c r="F53" i="5" s="1"/>
  <c r="E32" i="5"/>
  <c r="F32" i="5" s="1"/>
  <c r="AB11" i="5"/>
  <c r="AY12" i="5"/>
  <c r="AY72" i="5"/>
  <c r="AY56" i="5"/>
  <c r="AY5" i="5"/>
  <c r="E423" i="5"/>
  <c r="F423" i="5" s="1"/>
  <c r="E427" i="1"/>
  <c r="F427" i="1" s="1"/>
  <c r="G427" i="1" s="1"/>
  <c r="E420" i="5"/>
  <c r="F420" i="5" s="1"/>
  <c r="Z420" i="5" s="1"/>
  <c r="R259" i="1" l="1"/>
  <c r="T259" i="1" s="1"/>
  <c r="P373" i="1"/>
  <c r="G373" i="1"/>
  <c r="I373" i="1" s="1"/>
  <c r="G77" i="1"/>
  <c r="P77" i="1"/>
  <c r="P55" i="1"/>
  <c r="G424" i="1"/>
  <c r="E163" i="4"/>
  <c r="F372" i="1"/>
  <c r="R129" i="1"/>
  <c r="T129" i="1" s="1"/>
  <c r="P264" i="1"/>
  <c r="V264" i="1" s="1"/>
  <c r="P241" i="1"/>
  <c r="P125" i="1"/>
  <c r="R125" i="1" s="1"/>
  <c r="T125" i="1" s="1"/>
  <c r="F328" i="1"/>
  <c r="G212" i="1"/>
  <c r="F405" i="1"/>
  <c r="G405" i="1" s="1"/>
  <c r="F399" i="1"/>
  <c r="V107" i="1"/>
  <c r="E358" i="4"/>
  <c r="P288" i="1"/>
  <c r="V288" i="1" s="1"/>
  <c r="P235" i="1"/>
  <c r="E171" i="4"/>
  <c r="E272" i="4"/>
  <c r="F63" i="1"/>
  <c r="E339" i="4"/>
  <c r="E15" i="4"/>
  <c r="E254" i="4"/>
  <c r="P339" i="1"/>
  <c r="G259" i="1"/>
  <c r="E230" i="4"/>
  <c r="G430" i="1"/>
  <c r="F268" i="1"/>
  <c r="G268" i="1" s="1"/>
  <c r="F105" i="1"/>
  <c r="E241" i="4"/>
  <c r="E51" i="4"/>
  <c r="F114" i="1"/>
  <c r="G114" i="1" s="1"/>
  <c r="P101" i="1"/>
  <c r="R101" i="1" s="1"/>
  <c r="T101" i="1" s="1"/>
  <c r="V438" i="1"/>
  <c r="R438" i="1"/>
  <c r="T438" i="1" s="1"/>
  <c r="P44" i="1"/>
  <c r="V44" i="1" s="1"/>
  <c r="G435" i="1"/>
  <c r="E289" i="4"/>
  <c r="P350" i="1"/>
  <c r="V350" i="1" s="1"/>
  <c r="V439" i="1"/>
  <c r="R439" i="1"/>
  <c r="T439" i="1" s="1"/>
  <c r="BL84" i="5"/>
  <c r="BK84" i="5" s="1"/>
  <c r="BJ84" i="5" s="1"/>
  <c r="BI84" i="5" s="1"/>
  <c r="BH84" i="5" s="1"/>
  <c r="BG84" i="5" s="1"/>
  <c r="BF84" i="5" s="1"/>
  <c r="BE84" i="5" s="1"/>
  <c r="BD84" i="5" s="1"/>
  <c r="BC84" i="5" s="1"/>
  <c r="AY84" i="5"/>
  <c r="AW85" i="5"/>
  <c r="BK83" i="5"/>
  <c r="BJ83" i="5"/>
  <c r="BI83" i="5" s="1"/>
  <c r="BH83" i="5" s="1"/>
  <c r="BG83" i="5" s="1"/>
  <c r="BF83" i="5" s="1"/>
  <c r="BE83" i="5" s="1"/>
  <c r="BD83" i="5" s="1"/>
  <c r="BC83" i="5" s="1"/>
  <c r="AZ82" i="5"/>
  <c r="AX82" i="5" s="1"/>
  <c r="AZ81" i="5"/>
  <c r="AX81" i="5" s="1"/>
  <c r="AD438" i="5"/>
  <c r="AE438" i="5"/>
  <c r="P434" i="5"/>
  <c r="R434" i="5" s="1"/>
  <c r="T434" i="5" s="1"/>
  <c r="P432" i="5"/>
  <c r="R432" i="5" s="1"/>
  <c r="T432" i="5" s="1"/>
  <c r="P433" i="5"/>
  <c r="P437" i="5"/>
  <c r="R437" i="5" s="1"/>
  <c r="T437" i="5" s="1"/>
  <c r="P435" i="5"/>
  <c r="AC435" i="5" s="1"/>
  <c r="P291" i="5"/>
  <c r="AF291" i="5" s="1"/>
  <c r="P391" i="5"/>
  <c r="R391" i="5" s="1"/>
  <c r="T391" i="5" s="1"/>
  <c r="P259" i="5"/>
  <c r="R259" i="5" s="1"/>
  <c r="T259" i="5" s="1"/>
  <c r="P429" i="5"/>
  <c r="V437" i="1"/>
  <c r="K437" i="1"/>
  <c r="AT437" i="5"/>
  <c r="AS437" i="5" s="1"/>
  <c r="AR437" i="5" s="1"/>
  <c r="AQ437" i="5" s="1"/>
  <c r="AP437" i="5" s="1"/>
  <c r="AO437" i="5" s="1"/>
  <c r="AN437" i="5" s="1"/>
  <c r="AM437" i="5" s="1"/>
  <c r="AL437" i="5" s="1"/>
  <c r="K437" i="5"/>
  <c r="AC437" i="5"/>
  <c r="P436" i="5"/>
  <c r="R436" i="5" s="1"/>
  <c r="T436" i="5" s="1"/>
  <c r="V250" i="1"/>
  <c r="V421" i="1"/>
  <c r="R116" i="1"/>
  <c r="T116" i="1" s="1"/>
  <c r="R350" i="1"/>
  <c r="T350" i="1" s="1"/>
  <c r="V436" i="1"/>
  <c r="K436" i="1"/>
  <c r="AT436" i="5"/>
  <c r="AS436" i="5" s="1"/>
  <c r="AR436" i="5" s="1"/>
  <c r="AQ436" i="5" s="1"/>
  <c r="AP436" i="5" s="1"/>
  <c r="AO436" i="5" s="1"/>
  <c r="AN436" i="5" s="1"/>
  <c r="AM436" i="5" s="1"/>
  <c r="AL436" i="5" s="1"/>
  <c r="AF436" i="5"/>
  <c r="K436" i="5"/>
  <c r="V129" i="1"/>
  <c r="G429" i="5"/>
  <c r="AU430" i="5"/>
  <c r="P430" i="5"/>
  <c r="AC430" i="5" s="1"/>
  <c r="Z429" i="5"/>
  <c r="Z430" i="5"/>
  <c r="G266" i="1"/>
  <c r="P266" i="1"/>
  <c r="R266" i="1" s="1"/>
  <c r="T266" i="1" s="1"/>
  <c r="G252" i="1"/>
  <c r="G249" i="1"/>
  <c r="R249" i="1" s="1"/>
  <c r="T249" i="1" s="1"/>
  <c r="E98" i="4"/>
  <c r="P324" i="1"/>
  <c r="R324" i="1" s="1"/>
  <c r="T324" i="1" s="1"/>
  <c r="E202" i="4"/>
  <c r="E109" i="4"/>
  <c r="E235" i="4"/>
  <c r="R288" i="1"/>
  <c r="T288" i="1" s="1"/>
  <c r="R419" i="1"/>
  <c r="T419" i="1" s="1"/>
  <c r="R107" i="1"/>
  <c r="T107" i="1" s="1"/>
  <c r="E349" i="4"/>
  <c r="E160" i="4"/>
  <c r="G226" i="1"/>
  <c r="I226" i="1" s="1"/>
  <c r="F145" i="1"/>
  <c r="E280" i="4"/>
  <c r="P302" i="1"/>
  <c r="V302" i="1" s="1"/>
  <c r="E340" i="4"/>
  <c r="E154" i="4"/>
  <c r="G139" i="1"/>
  <c r="H139" i="1" s="1"/>
  <c r="R241" i="1"/>
  <c r="T241" i="1" s="1"/>
  <c r="R431" i="1"/>
  <c r="T431" i="1" s="1"/>
  <c r="G170" i="1"/>
  <c r="P26" i="1"/>
  <c r="E92" i="4"/>
  <c r="R424" i="1"/>
  <c r="T424" i="1" s="1"/>
  <c r="R314" i="1"/>
  <c r="T314" i="1" s="1"/>
  <c r="V139" i="1"/>
  <c r="G67" i="1"/>
  <c r="H67" i="1" s="1"/>
  <c r="P67" i="1"/>
  <c r="R245" i="1"/>
  <c r="T245" i="1" s="1"/>
  <c r="G216" i="1"/>
  <c r="I216" i="1" s="1"/>
  <c r="G46" i="1"/>
  <c r="E307" i="4"/>
  <c r="G169" i="1"/>
  <c r="I169" i="1" s="1"/>
  <c r="E17" i="4"/>
  <c r="P158" i="1"/>
  <c r="R158" i="1" s="1"/>
  <c r="T158" i="1" s="1"/>
  <c r="G432" i="1"/>
  <c r="R432" i="1" s="1"/>
  <c r="T432" i="1" s="1"/>
  <c r="G225" i="1"/>
  <c r="P28" i="1"/>
  <c r="R28" i="1" s="1"/>
  <c r="T28" i="1" s="1"/>
  <c r="P21" i="1"/>
  <c r="R21" i="1" s="1"/>
  <c r="T21" i="1" s="1"/>
  <c r="G118" i="1"/>
  <c r="H118" i="1" s="1"/>
  <c r="G417" i="1"/>
  <c r="V417" i="1" s="1"/>
  <c r="E123" i="4"/>
  <c r="P159" i="1"/>
  <c r="R159" i="1" s="1"/>
  <c r="T159" i="1" s="1"/>
  <c r="V241" i="1"/>
  <c r="G205" i="1"/>
  <c r="G245" i="1"/>
  <c r="E41" i="4"/>
  <c r="E248" i="4"/>
  <c r="R378" i="1"/>
  <c r="T378" i="1" s="1"/>
  <c r="P418" i="1"/>
  <c r="R418" i="1" s="1"/>
  <c r="T418" i="1" s="1"/>
  <c r="G271" i="1"/>
  <c r="F202" i="1"/>
  <c r="G202" i="1" s="1"/>
  <c r="P308" i="1"/>
  <c r="V431" i="1"/>
  <c r="K431" i="1"/>
  <c r="G40" i="5"/>
  <c r="AU40" i="5"/>
  <c r="AU434" i="5"/>
  <c r="Z434" i="5"/>
  <c r="AT431" i="5"/>
  <c r="AS431" i="5" s="1"/>
  <c r="AR431" i="5" s="1"/>
  <c r="AQ431" i="5" s="1"/>
  <c r="AP431" i="5" s="1"/>
  <c r="AO431" i="5" s="1"/>
  <c r="AN431" i="5" s="1"/>
  <c r="AM431" i="5" s="1"/>
  <c r="AL431" i="5" s="1"/>
  <c r="AF431" i="5"/>
  <c r="AC431" i="5"/>
  <c r="K431" i="5"/>
  <c r="V419" i="1"/>
  <c r="R306" i="1"/>
  <c r="T306" i="1" s="1"/>
  <c r="R264" i="1"/>
  <c r="T264" i="1" s="1"/>
  <c r="AF429" i="5"/>
  <c r="V49" i="1"/>
  <c r="K429" i="5"/>
  <c r="R429" i="5"/>
  <c r="T429" i="5" s="1"/>
  <c r="H28" i="5"/>
  <c r="Z27" i="5"/>
  <c r="G27" i="5"/>
  <c r="J230" i="5"/>
  <c r="K406" i="5"/>
  <c r="I29" i="5"/>
  <c r="I261" i="5"/>
  <c r="J264" i="5"/>
  <c r="H110" i="5"/>
  <c r="H147" i="5"/>
  <c r="AI343" i="5"/>
  <c r="AH343" i="5" s="1"/>
  <c r="W7" i="5"/>
  <c r="P342" i="5"/>
  <c r="P250" i="5"/>
  <c r="P246" i="5"/>
  <c r="P72" i="5"/>
  <c r="P179" i="5"/>
  <c r="P348" i="5"/>
  <c r="P409" i="5"/>
  <c r="R409" i="5" s="1"/>
  <c r="T409" i="5" s="1"/>
  <c r="P59" i="5"/>
  <c r="R59" i="5" s="1"/>
  <c r="T59" i="5" s="1"/>
  <c r="P413" i="5"/>
  <c r="P106" i="5"/>
  <c r="P321" i="5"/>
  <c r="P98" i="5"/>
  <c r="V98" i="5" s="1"/>
  <c r="P335" i="5"/>
  <c r="W11" i="5"/>
  <c r="P188" i="5"/>
  <c r="P244" i="5"/>
  <c r="P231" i="5"/>
  <c r="V231" i="5" s="1"/>
  <c r="P358" i="5"/>
  <c r="P245" i="5"/>
  <c r="AC245" i="5" s="1"/>
  <c r="P346" i="5"/>
  <c r="AC346" i="5" s="1"/>
  <c r="P349" i="5"/>
  <c r="AC349" i="5" s="1"/>
  <c r="P278" i="5"/>
  <c r="AC278" i="5" s="1"/>
  <c r="P326" i="5"/>
  <c r="R326" i="5" s="1"/>
  <c r="T326" i="5" s="1"/>
  <c r="P332" i="5"/>
  <c r="P357" i="5"/>
  <c r="AF357" i="5" s="1"/>
  <c r="P305" i="5"/>
  <c r="R305" i="5" s="1"/>
  <c r="T305" i="5" s="1"/>
  <c r="P299" i="5"/>
  <c r="R299" i="5" s="1"/>
  <c r="T299" i="5" s="1"/>
  <c r="W14" i="5"/>
  <c r="W3" i="5"/>
  <c r="P338" i="5"/>
  <c r="P300" i="5"/>
  <c r="P354" i="5"/>
  <c r="P202" i="5"/>
  <c r="R202" i="5" s="1"/>
  <c r="T202" i="5" s="1"/>
  <c r="P317" i="5"/>
  <c r="P96" i="5"/>
  <c r="AF96" i="5" s="1"/>
  <c r="P239" i="5"/>
  <c r="R239" i="5" s="1"/>
  <c r="T239" i="5" s="1"/>
  <c r="P256" i="5"/>
  <c r="P289" i="5"/>
  <c r="P189" i="5"/>
  <c r="AC189" i="5" s="1"/>
  <c r="P243" i="5"/>
  <c r="P257" i="5"/>
  <c r="R257" i="5" s="1"/>
  <c r="T257" i="5" s="1"/>
  <c r="P384" i="5"/>
  <c r="P71" i="5"/>
  <c r="AF71" i="5" s="1"/>
  <c r="W13" i="5"/>
  <c r="P292" i="5"/>
  <c r="AF292" i="5" s="1"/>
  <c r="P258" i="5"/>
  <c r="P175" i="5"/>
  <c r="P229" i="5"/>
  <c r="P152" i="5"/>
  <c r="V152" i="5" s="1"/>
  <c r="P327" i="5"/>
  <c r="P367" i="5"/>
  <c r="P392" i="5"/>
  <c r="AF392" i="5" s="1"/>
  <c r="P140" i="5"/>
  <c r="P347" i="5"/>
  <c r="R347" i="5" s="1"/>
  <c r="T347" i="5" s="1"/>
  <c r="P224" i="5"/>
  <c r="AC224" i="5" s="1"/>
  <c r="P288" i="5"/>
  <c r="P27" i="5"/>
  <c r="P313" i="5"/>
  <c r="P363" i="5"/>
  <c r="P328" i="5"/>
  <c r="P290" i="5"/>
  <c r="P352" i="5"/>
  <c r="P170" i="5"/>
  <c r="V170" i="5" s="1"/>
  <c r="P280" i="5"/>
  <c r="AC280" i="5" s="1"/>
  <c r="P42" i="5"/>
  <c r="V42" i="5" s="1"/>
  <c r="P105" i="5"/>
  <c r="P412" i="5"/>
  <c r="AF412" i="5" s="1"/>
  <c r="P238" i="5"/>
  <c r="AF238" i="5" s="1"/>
  <c r="P157" i="5"/>
  <c r="AF157" i="5" s="1"/>
  <c r="P297" i="5"/>
  <c r="P315" i="5"/>
  <c r="P223" i="5"/>
  <c r="P195" i="5"/>
  <c r="P269" i="5"/>
  <c r="P216" i="5"/>
  <c r="AC216" i="5" s="1"/>
  <c r="P254" i="5"/>
  <c r="R254" i="5" s="1"/>
  <c r="T254" i="5" s="1"/>
  <c r="P112" i="5"/>
  <c r="V112" i="5" s="1"/>
  <c r="P311" i="5"/>
  <c r="AC311" i="5" s="1"/>
  <c r="P91" i="5"/>
  <c r="P209" i="5"/>
  <c r="V209" i="5" s="1"/>
  <c r="P350" i="5"/>
  <c r="P45" i="5"/>
  <c r="R45" i="5" s="1"/>
  <c r="T45" i="5" s="1"/>
  <c r="P67" i="5"/>
  <c r="AF67" i="5" s="1"/>
  <c r="P263" i="5"/>
  <c r="R263" i="5" s="1"/>
  <c r="T263" i="5" s="1"/>
  <c r="W15" i="5"/>
  <c r="P364" i="5"/>
  <c r="R364" i="5" s="1"/>
  <c r="T364" i="5" s="1"/>
  <c r="P296" i="5"/>
  <c r="P265" i="5"/>
  <c r="P156" i="5"/>
  <c r="P103" i="5"/>
  <c r="P207" i="5"/>
  <c r="P333" i="5"/>
  <c r="R333" i="5" s="1"/>
  <c r="T333" i="5" s="1"/>
  <c r="P119" i="5"/>
  <c r="R119" i="5" s="1"/>
  <c r="T119" i="5" s="1"/>
  <c r="P312" i="5"/>
  <c r="P193" i="5"/>
  <c r="R193" i="5" s="1"/>
  <c r="T193" i="5" s="1"/>
  <c r="P396" i="5"/>
  <c r="P237" i="5"/>
  <c r="P301" i="5"/>
  <c r="P251" i="5"/>
  <c r="P24" i="5"/>
  <c r="P21" i="5"/>
  <c r="R21" i="5" s="1"/>
  <c r="T21" i="5" s="1"/>
  <c r="P380" i="5"/>
  <c r="P310" i="5"/>
  <c r="AF310" i="5" s="1"/>
  <c r="P28" i="5"/>
  <c r="R28" i="5" s="1"/>
  <c r="T28" i="5" s="1"/>
  <c r="P340" i="5"/>
  <c r="P253" i="5"/>
  <c r="P334" i="5"/>
  <c r="P68" i="5"/>
  <c r="R68" i="5" s="1"/>
  <c r="T68" i="5" s="1"/>
  <c r="W12" i="5"/>
  <c r="P212" i="5"/>
  <c r="P369" i="5"/>
  <c r="P377" i="5"/>
  <c r="P137" i="5"/>
  <c r="W2" i="5"/>
  <c r="P325" i="5"/>
  <c r="P200" i="5"/>
  <c r="R200" i="5" s="1"/>
  <c r="T200" i="5" s="1"/>
  <c r="P383" i="5"/>
  <c r="P221" i="5"/>
  <c r="AF221" i="5" s="1"/>
  <c r="P393" i="5"/>
  <c r="AC393" i="5" s="1"/>
  <c r="P405" i="5"/>
  <c r="P34" i="5"/>
  <c r="P162" i="5"/>
  <c r="P389" i="5"/>
  <c r="P74" i="5"/>
  <c r="P307" i="5"/>
  <c r="R307" i="5" s="1"/>
  <c r="T307" i="5" s="1"/>
  <c r="P26" i="5"/>
  <c r="R26" i="5" s="1"/>
  <c r="T26" i="5" s="1"/>
  <c r="P410" i="5"/>
  <c r="AF410" i="5" s="1"/>
  <c r="P81" i="5"/>
  <c r="P279" i="5"/>
  <c r="P274" i="5"/>
  <c r="P360" i="5"/>
  <c r="P169" i="5"/>
  <c r="P218" i="5"/>
  <c r="W5" i="5"/>
  <c r="P395" i="5"/>
  <c r="R395" i="5" s="1"/>
  <c r="T395" i="5" s="1"/>
  <c r="P133" i="5"/>
  <c r="P401" i="5"/>
  <c r="R401" i="5" s="1"/>
  <c r="T401" i="5" s="1"/>
  <c r="P104" i="5"/>
  <c r="P240" i="5"/>
  <c r="P408" i="5"/>
  <c r="P29" i="5"/>
  <c r="R29" i="5" s="1"/>
  <c r="T29" i="5" s="1"/>
  <c r="P382" i="5"/>
  <c r="R382" i="5" s="1"/>
  <c r="T382" i="5" s="1"/>
  <c r="P163" i="5"/>
  <c r="R163" i="5" s="1"/>
  <c r="T163" i="5" s="1"/>
  <c r="P262" i="5"/>
  <c r="P343" i="5"/>
  <c r="V343" i="5" s="1"/>
  <c r="P397" i="5"/>
  <c r="P114" i="5"/>
  <c r="P404" i="5"/>
  <c r="AF404" i="5" s="1"/>
  <c r="P385" i="5"/>
  <c r="P403" i="5"/>
  <c r="P320" i="5"/>
  <c r="P270" i="5"/>
  <c r="P394" i="5"/>
  <c r="V394" i="5" s="1"/>
  <c r="P58" i="5"/>
  <c r="P70" i="5"/>
  <c r="P168" i="5"/>
  <c r="W8" i="5"/>
  <c r="P79" i="5"/>
  <c r="V79" i="5" s="1"/>
  <c r="P77" i="5"/>
  <c r="P411" i="5"/>
  <c r="P40" i="5"/>
  <c r="R40" i="5" s="1"/>
  <c r="T40" i="5" s="1"/>
  <c r="P319" i="5"/>
  <c r="R319" i="5" s="1"/>
  <c r="T319" i="5" s="1"/>
  <c r="P154" i="5"/>
  <c r="AC154" i="5" s="1"/>
  <c r="P108" i="5"/>
  <c r="P314" i="5"/>
  <c r="R314" i="5" s="1"/>
  <c r="T314" i="5" s="1"/>
  <c r="P372" i="5"/>
  <c r="P36" i="5"/>
  <c r="P149" i="5"/>
  <c r="R149" i="5" s="1"/>
  <c r="T149" i="5" s="1"/>
  <c r="P33" i="5"/>
  <c r="W10" i="5"/>
  <c r="P95" i="5"/>
  <c r="R95" i="5" s="1"/>
  <c r="T95" i="5" s="1"/>
  <c r="P266" i="5"/>
  <c r="P125" i="5"/>
  <c r="P283" i="5"/>
  <c r="V283" i="5" s="1"/>
  <c r="P161" i="5"/>
  <c r="P368" i="5"/>
  <c r="P86" i="5"/>
  <c r="R86" i="5" s="1"/>
  <c r="T86" i="5" s="1"/>
  <c r="P271" i="5"/>
  <c r="R271" i="5" s="1"/>
  <c r="T271" i="5" s="1"/>
  <c r="P402" i="5"/>
  <c r="P336" i="5"/>
  <c r="P362" i="5"/>
  <c r="P236" i="5"/>
  <c r="AF236" i="5" s="1"/>
  <c r="P84" i="5"/>
  <c r="P110" i="5"/>
  <c r="P318" i="5"/>
  <c r="P273" i="5"/>
  <c r="P376" i="5"/>
  <c r="P122" i="5"/>
  <c r="P249" i="5"/>
  <c r="P260" i="5"/>
  <c r="P378" i="5"/>
  <c r="R378" i="5" s="1"/>
  <c r="T378" i="5" s="1"/>
  <c r="P48" i="5"/>
  <c r="R48" i="5" s="1"/>
  <c r="T48" i="5" s="1"/>
  <c r="P316" i="5"/>
  <c r="P208" i="5"/>
  <c r="W4" i="5"/>
  <c r="P65" i="5"/>
  <c r="P285" i="5"/>
  <c r="P303" i="5"/>
  <c r="AC303" i="5" s="1"/>
  <c r="P375" i="5"/>
  <c r="AC375" i="5" s="1"/>
  <c r="P147" i="5"/>
  <c r="R147" i="5" s="1"/>
  <c r="T147" i="5" s="1"/>
  <c r="P261" i="5"/>
  <c r="R261" i="5" s="1"/>
  <c r="T261" i="5" s="1"/>
  <c r="P126" i="5"/>
  <c r="P172" i="5"/>
  <c r="R172" i="5" s="1"/>
  <c r="T172" i="5" s="1"/>
  <c r="P400" i="5"/>
  <c r="P248" i="5"/>
  <c r="P268" i="5"/>
  <c r="P190" i="5"/>
  <c r="AF190" i="5" s="1"/>
  <c r="P281" i="5"/>
  <c r="P353" i="5"/>
  <c r="P275" i="5"/>
  <c r="AC275" i="5" s="1"/>
  <c r="P370" i="5"/>
  <c r="P38" i="5"/>
  <c r="R38" i="5" s="1"/>
  <c r="T38" i="5" s="1"/>
  <c r="P366" i="5"/>
  <c r="R366" i="5" s="1"/>
  <c r="T366" i="5" s="1"/>
  <c r="P282" i="5"/>
  <c r="P143" i="5"/>
  <c r="AF143" i="5" s="1"/>
  <c r="P85" i="5"/>
  <c r="P267" i="5"/>
  <c r="P339" i="5"/>
  <c r="P166" i="5"/>
  <c r="P359" i="5"/>
  <c r="P294" i="5"/>
  <c r="P341" i="5"/>
  <c r="AF341" i="5" s="1"/>
  <c r="P41" i="5"/>
  <c r="P356" i="5"/>
  <c r="P242" i="5"/>
  <c r="P379" i="5"/>
  <c r="P55" i="5"/>
  <c r="V55" i="5" s="1"/>
  <c r="P323" i="5"/>
  <c r="P293" i="5"/>
  <c r="V293" i="5" s="1"/>
  <c r="P365" i="5"/>
  <c r="P116" i="5"/>
  <c r="R116" i="5" s="1"/>
  <c r="T116" i="5" s="1"/>
  <c r="P337" i="5"/>
  <c r="P306" i="5"/>
  <c r="R306" i="5" s="1"/>
  <c r="T306" i="5" s="1"/>
  <c r="P331" i="5"/>
  <c r="R331" i="5" s="1"/>
  <c r="T331" i="5" s="1"/>
  <c r="P374" i="5"/>
  <c r="AF374" i="5" s="1"/>
  <c r="P406" i="5"/>
  <c r="R406" i="5" s="1"/>
  <c r="T406" i="5" s="1"/>
  <c r="P252" i="5"/>
  <c r="V252" i="5" s="1"/>
  <c r="W17" i="5"/>
  <c r="P407" i="5"/>
  <c r="V407" i="5" s="1"/>
  <c r="P284" i="5"/>
  <c r="R284" i="5" s="1"/>
  <c r="T284" i="5" s="1"/>
  <c r="P390" i="5"/>
  <c r="P186" i="5"/>
  <c r="P330" i="5"/>
  <c r="P371" i="5"/>
  <c r="R371" i="5" s="1"/>
  <c r="T371" i="5" s="1"/>
  <c r="P361" i="5"/>
  <c r="P276" i="5"/>
  <c r="V276" i="5" s="1"/>
  <c r="P155" i="5"/>
  <c r="R155" i="5" s="1"/>
  <c r="T155" i="5" s="1"/>
  <c r="P192" i="5"/>
  <c r="R192" i="5" s="1"/>
  <c r="T192" i="5" s="1"/>
  <c r="W9" i="5"/>
  <c r="P309" i="5"/>
  <c r="P148" i="5"/>
  <c r="P241" i="5"/>
  <c r="P287" i="5"/>
  <c r="V287" i="5" s="1"/>
  <c r="P31" i="5"/>
  <c r="P214" i="5"/>
  <c r="P201" i="5"/>
  <c r="P151" i="5"/>
  <c r="AF151" i="5" s="1"/>
  <c r="P124" i="5"/>
  <c r="P198" i="5"/>
  <c r="P345" i="5"/>
  <c r="P177" i="5"/>
  <c r="AC177" i="5" s="1"/>
  <c r="P99" i="5"/>
  <c r="AC99" i="5" s="1"/>
  <c r="P344" i="5"/>
  <c r="AF344" i="5" s="1"/>
  <c r="P304" i="5"/>
  <c r="P272" i="5"/>
  <c r="P386" i="5"/>
  <c r="P23" i="5"/>
  <c r="P308" i="5"/>
  <c r="V308" i="5" s="1"/>
  <c r="P388" i="5"/>
  <c r="R388" i="5" s="1"/>
  <c r="T388" i="5" s="1"/>
  <c r="W16" i="5"/>
  <c r="P93" i="5"/>
  <c r="P255" i="5"/>
  <c r="P232" i="5"/>
  <c r="R232" i="5" s="1"/>
  <c r="T232" i="5" s="1"/>
  <c r="P399" i="5"/>
  <c r="P351" i="5"/>
  <c r="AC351" i="5" s="1"/>
  <c r="P64" i="5"/>
  <c r="P117" i="5"/>
  <c r="P128" i="5"/>
  <c r="W6" i="5"/>
  <c r="P264" i="5"/>
  <c r="R264" i="5" s="1"/>
  <c r="T264" i="5" s="1"/>
  <c r="P381" i="5"/>
  <c r="R381" i="5" s="1"/>
  <c r="T381" i="5" s="1"/>
  <c r="P66" i="5"/>
  <c r="P37" i="5"/>
  <c r="P324" i="5"/>
  <c r="R324" i="5" s="1"/>
  <c r="T324" i="5" s="1"/>
  <c r="P355" i="5"/>
  <c r="P142" i="5"/>
  <c r="P134" i="5"/>
  <c r="P277" i="5"/>
  <c r="AF277" i="5" s="1"/>
  <c r="P135" i="5"/>
  <c r="AF135" i="5" s="1"/>
  <c r="P302" i="5"/>
  <c r="P322" i="5"/>
  <c r="R322" i="5" s="1"/>
  <c r="T322" i="5" s="1"/>
  <c r="P49" i="5"/>
  <c r="R49" i="5" s="1"/>
  <c r="T49" i="5" s="1"/>
  <c r="P230" i="5"/>
  <c r="R230" i="5" s="1"/>
  <c r="T230" i="5" s="1"/>
  <c r="P387" i="5"/>
  <c r="V387" i="5" s="1"/>
  <c r="P373" i="5"/>
  <c r="AC373" i="5" s="1"/>
  <c r="P141" i="5"/>
  <c r="P295" i="5"/>
  <c r="P329" i="5"/>
  <c r="I314" i="5"/>
  <c r="AJ343" i="5"/>
  <c r="Z33" i="5"/>
  <c r="G33" i="5"/>
  <c r="K411" i="5"/>
  <c r="H96" i="5"/>
  <c r="I322" i="5"/>
  <c r="H21" i="5"/>
  <c r="I317" i="5"/>
  <c r="V317" i="5"/>
  <c r="I305" i="5"/>
  <c r="AF305" i="5"/>
  <c r="V305" i="5"/>
  <c r="AC305" i="5"/>
  <c r="AJ34" i="5"/>
  <c r="AH34" i="5" s="1"/>
  <c r="AK34" i="5"/>
  <c r="I239" i="5"/>
  <c r="I307" i="5"/>
  <c r="V358" i="5"/>
  <c r="AF434" i="5"/>
  <c r="H45" i="5"/>
  <c r="AF45" i="5"/>
  <c r="AC45" i="5"/>
  <c r="V45" i="5"/>
  <c r="I378" i="5"/>
  <c r="H155" i="5"/>
  <c r="I346" i="5"/>
  <c r="J395" i="5"/>
  <c r="AF358" i="5"/>
  <c r="AU72" i="5"/>
  <c r="AT72" i="5" s="1"/>
  <c r="AS72" i="5" s="1"/>
  <c r="AR72" i="5" s="1"/>
  <c r="AQ72" i="5" s="1"/>
  <c r="AP72" i="5" s="1"/>
  <c r="AO72" i="5" s="1"/>
  <c r="AN72" i="5" s="1"/>
  <c r="AM72" i="5" s="1"/>
  <c r="AL72" i="5" s="1"/>
  <c r="AU383" i="5"/>
  <c r="AT383" i="5" s="1"/>
  <c r="AS383" i="5" s="1"/>
  <c r="AR383" i="5" s="1"/>
  <c r="AQ383" i="5" s="1"/>
  <c r="AP383" i="5" s="1"/>
  <c r="AO383" i="5" s="1"/>
  <c r="AN383" i="5" s="1"/>
  <c r="AM383" i="5" s="1"/>
  <c r="AL383" i="5" s="1"/>
  <c r="AU337" i="5"/>
  <c r="AT337" i="5" s="1"/>
  <c r="AS337" i="5" s="1"/>
  <c r="AR337" i="5" s="1"/>
  <c r="AQ337" i="5" s="1"/>
  <c r="AP337" i="5" s="1"/>
  <c r="AO337" i="5" s="1"/>
  <c r="AN337" i="5" s="1"/>
  <c r="AM337" i="5" s="1"/>
  <c r="AL337" i="5" s="1"/>
  <c r="AK337" i="5" s="1"/>
  <c r="AU279" i="5"/>
  <c r="AT279" i="5" s="1"/>
  <c r="AS279" i="5" s="1"/>
  <c r="AR279" i="5" s="1"/>
  <c r="AQ279" i="5" s="1"/>
  <c r="AP279" i="5" s="1"/>
  <c r="AO279" i="5" s="1"/>
  <c r="AN279" i="5" s="1"/>
  <c r="AM279" i="5" s="1"/>
  <c r="AL279" i="5" s="1"/>
  <c r="AU300" i="5"/>
  <c r="AT300" i="5" s="1"/>
  <c r="AS300" i="5" s="1"/>
  <c r="AR300" i="5" s="1"/>
  <c r="AQ300" i="5" s="1"/>
  <c r="AP300" i="5" s="1"/>
  <c r="AO300" i="5" s="1"/>
  <c r="AN300" i="5" s="1"/>
  <c r="AM300" i="5" s="1"/>
  <c r="AL300" i="5" s="1"/>
  <c r="AU192" i="5"/>
  <c r="AT192" i="5" s="1"/>
  <c r="AS192" i="5" s="1"/>
  <c r="AR192" i="5" s="1"/>
  <c r="AQ192" i="5" s="1"/>
  <c r="AP192" i="5" s="1"/>
  <c r="AO192" i="5" s="1"/>
  <c r="AN192" i="5" s="1"/>
  <c r="AM192" i="5" s="1"/>
  <c r="AL192" i="5" s="1"/>
  <c r="BL68" i="5"/>
  <c r="AU95" i="5"/>
  <c r="AU41" i="5"/>
  <c r="BL25" i="5"/>
  <c r="BK25" i="5" s="1"/>
  <c r="BJ25" i="5" s="1"/>
  <c r="BI25" i="5" s="1"/>
  <c r="BH25" i="5" s="1"/>
  <c r="BG25" i="5" s="1"/>
  <c r="BF25" i="5" s="1"/>
  <c r="BE25" i="5" s="1"/>
  <c r="BD25" i="5" s="1"/>
  <c r="BC25" i="5" s="1"/>
  <c r="BL12" i="5"/>
  <c r="BL28" i="5"/>
  <c r="BK28" i="5" s="1"/>
  <c r="BJ28" i="5" s="1"/>
  <c r="BI28" i="5" s="1"/>
  <c r="BH28" i="5" s="1"/>
  <c r="BG28" i="5" s="1"/>
  <c r="BF28" i="5" s="1"/>
  <c r="BE28" i="5" s="1"/>
  <c r="BD28" i="5" s="1"/>
  <c r="BC28" i="5" s="1"/>
  <c r="AU66" i="5"/>
  <c r="BL39" i="5"/>
  <c r="BK39" i="5" s="1"/>
  <c r="BJ39" i="5" s="1"/>
  <c r="BI39" i="5" s="1"/>
  <c r="BH39" i="5" s="1"/>
  <c r="BG39" i="5" s="1"/>
  <c r="BF39" i="5" s="1"/>
  <c r="BE39" i="5" s="1"/>
  <c r="BD39" i="5" s="1"/>
  <c r="BC39" i="5" s="1"/>
  <c r="AU93" i="5"/>
  <c r="AT93" i="5" s="1"/>
  <c r="AS93" i="5" s="1"/>
  <c r="AR93" i="5" s="1"/>
  <c r="AQ93" i="5" s="1"/>
  <c r="AP93" i="5" s="1"/>
  <c r="AO93" i="5" s="1"/>
  <c r="AN93" i="5" s="1"/>
  <c r="AM93" i="5" s="1"/>
  <c r="AL93" i="5" s="1"/>
  <c r="AU369" i="5"/>
  <c r="AT369" i="5" s="1"/>
  <c r="AS369" i="5" s="1"/>
  <c r="AR369" i="5" s="1"/>
  <c r="AQ369" i="5" s="1"/>
  <c r="AP369" i="5" s="1"/>
  <c r="AO369" i="5" s="1"/>
  <c r="AN369" i="5" s="1"/>
  <c r="AM369" i="5" s="1"/>
  <c r="AL369" i="5" s="1"/>
  <c r="AU372" i="5"/>
  <c r="AT372" i="5" s="1"/>
  <c r="AS372" i="5" s="1"/>
  <c r="AR372" i="5" s="1"/>
  <c r="AQ372" i="5" s="1"/>
  <c r="AP372" i="5" s="1"/>
  <c r="AO372" i="5" s="1"/>
  <c r="AN372" i="5" s="1"/>
  <c r="AM372" i="5" s="1"/>
  <c r="AL372" i="5" s="1"/>
  <c r="AU265" i="5"/>
  <c r="AU264" i="5"/>
  <c r="AU168" i="5"/>
  <c r="AU67" i="5"/>
  <c r="AU135" i="5"/>
  <c r="BL21" i="5"/>
  <c r="BL56" i="5"/>
  <c r="BL24" i="5"/>
  <c r="AU36" i="5"/>
  <c r="AT36" i="5" s="1"/>
  <c r="AS36" i="5" s="1"/>
  <c r="AR36" i="5" s="1"/>
  <c r="AQ36" i="5" s="1"/>
  <c r="AP36" i="5" s="1"/>
  <c r="AO36" i="5" s="1"/>
  <c r="AN36" i="5" s="1"/>
  <c r="AM36" i="5" s="1"/>
  <c r="AL36" i="5" s="1"/>
  <c r="AU157" i="5"/>
  <c r="AT157" i="5" s="1"/>
  <c r="AS157" i="5" s="1"/>
  <c r="AR157" i="5" s="1"/>
  <c r="AQ157" i="5" s="1"/>
  <c r="AP157" i="5" s="1"/>
  <c r="AO157" i="5" s="1"/>
  <c r="AN157" i="5" s="1"/>
  <c r="AM157" i="5" s="1"/>
  <c r="AL157" i="5" s="1"/>
  <c r="BL55" i="5"/>
  <c r="BK55" i="5" s="1"/>
  <c r="BJ55" i="5" s="1"/>
  <c r="BI55" i="5" s="1"/>
  <c r="BH55" i="5" s="1"/>
  <c r="BG55" i="5" s="1"/>
  <c r="BF55" i="5" s="1"/>
  <c r="BE55" i="5" s="1"/>
  <c r="BD55" i="5" s="1"/>
  <c r="BC55" i="5" s="1"/>
  <c r="BL31" i="5"/>
  <c r="AU117" i="5"/>
  <c r="AU1946" i="5"/>
  <c r="AT1946" i="5" s="1"/>
  <c r="AS1946" i="5" s="1"/>
  <c r="AR1946" i="5" s="1"/>
  <c r="AQ1946" i="5" s="1"/>
  <c r="AP1946" i="5" s="1"/>
  <c r="AO1946" i="5" s="1"/>
  <c r="AN1946" i="5" s="1"/>
  <c r="AM1946" i="5" s="1"/>
  <c r="AL1946" i="5" s="1"/>
  <c r="AU348" i="5"/>
  <c r="AU251" i="5"/>
  <c r="AU260" i="5"/>
  <c r="AU156" i="5"/>
  <c r="BL8" i="5"/>
  <c r="AU147" i="5"/>
  <c r="AT147" i="5" s="1"/>
  <c r="AS147" i="5" s="1"/>
  <c r="AR147" i="5" s="1"/>
  <c r="AQ147" i="5" s="1"/>
  <c r="AP147" i="5" s="1"/>
  <c r="AO147" i="5" s="1"/>
  <c r="AN147" i="5" s="1"/>
  <c r="AM147" i="5" s="1"/>
  <c r="AL147" i="5" s="1"/>
  <c r="BL19" i="5"/>
  <c r="BL52" i="5"/>
  <c r="BL20" i="5"/>
  <c r="AU429" i="5"/>
  <c r="AT429" i="5" s="1"/>
  <c r="AS429" i="5" s="1"/>
  <c r="AR429" i="5" s="1"/>
  <c r="AQ429" i="5" s="1"/>
  <c r="AP429" i="5" s="1"/>
  <c r="AO429" i="5" s="1"/>
  <c r="AN429" i="5" s="1"/>
  <c r="AM429" i="5" s="1"/>
  <c r="AL429" i="5" s="1"/>
  <c r="AU58" i="5"/>
  <c r="BL51" i="5"/>
  <c r="AU137" i="5"/>
  <c r="AT137" i="5" s="1"/>
  <c r="AS137" i="5" s="1"/>
  <c r="AR137" i="5" s="1"/>
  <c r="AQ137" i="5" s="1"/>
  <c r="AP137" i="5" s="1"/>
  <c r="AO137" i="5" s="1"/>
  <c r="AN137" i="5" s="1"/>
  <c r="AM137" i="5" s="1"/>
  <c r="AL137" i="5" s="1"/>
  <c r="AU386" i="5"/>
  <c r="AU329" i="5"/>
  <c r="AU336" i="5"/>
  <c r="AT336" i="5" s="1"/>
  <c r="AS336" i="5" s="1"/>
  <c r="AR336" i="5" s="1"/>
  <c r="AQ336" i="5" s="1"/>
  <c r="AP336" i="5" s="1"/>
  <c r="AO336" i="5" s="1"/>
  <c r="AN336" i="5" s="1"/>
  <c r="AM336" i="5" s="1"/>
  <c r="AL336" i="5" s="1"/>
  <c r="AU250" i="5"/>
  <c r="AT250" i="5" s="1"/>
  <c r="AS250" i="5" s="1"/>
  <c r="AR250" i="5" s="1"/>
  <c r="AQ250" i="5" s="1"/>
  <c r="AP250" i="5" s="1"/>
  <c r="AO250" i="5" s="1"/>
  <c r="AN250" i="5" s="1"/>
  <c r="AM250" i="5" s="1"/>
  <c r="AL250" i="5" s="1"/>
  <c r="AU142" i="5"/>
  <c r="BL22" i="5"/>
  <c r="AU31" i="5"/>
  <c r="AT31" i="5" s="1"/>
  <c r="AS31" i="5" s="1"/>
  <c r="AR31" i="5" s="1"/>
  <c r="AQ31" i="5" s="1"/>
  <c r="AP31" i="5" s="1"/>
  <c r="AO31" i="5" s="1"/>
  <c r="AN31" i="5" s="1"/>
  <c r="AM31" i="5" s="1"/>
  <c r="AL31" i="5" s="1"/>
  <c r="AJ31" i="5" s="1"/>
  <c r="BL11" i="5"/>
  <c r="BL48" i="5"/>
  <c r="BL2" i="5"/>
  <c r="AU70" i="5"/>
  <c r="BL61" i="5"/>
  <c r="AU149" i="5"/>
  <c r="AT149" i="5" s="1"/>
  <c r="AS149" i="5" s="1"/>
  <c r="AR149" i="5" s="1"/>
  <c r="AQ149" i="5" s="1"/>
  <c r="AP149" i="5" s="1"/>
  <c r="AO149" i="5" s="1"/>
  <c r="AN149" i="5" s="1"/>
  <c r="AM149" i="5" s="1"/>
  <c r="AL149" i="5" s="1"/>
  <c r="AU362" i="5"/>
  <c r="AU315" i="5"/>
  <c r="AT315" i="5" s="1"/>
  <c r="AS315" i="5" s="1"/>
  <c r="AR315" i="5" s="1"/>
  <c r="AQ315" i="5" s="1"/>
  <c r="AP315" i="5" s="1"/>
  <c r="AO315" i="5" s="1"/>
  <c r="AN315" i="5" s="1"/>
  <c r="AM315" i="5" s="1"/>
  <c r="AL315" i="5" s="1"/>
  <c r="AU334" i="5"/>
  <c r="AT334" i="5" s="1"/>
  <c r="AS334" i="5" s="1"/>
  <c r="AR334" i="5" s="1"/>
  <c r="AQ334" i="5" s="1"/>
  <c r="AP334" i="5" s="1"/>
  <c r="AO334" i="5" s="1"/>
  <c r="AN334" i="5" s="1"/>
  <c r="AM334" i="5" s="1"/>
  <c r="AL334" i="5" s="1"/>
  <c r="AU221" i="5"/>
  <c r="AU140" i="5"/>
  <c r="AT140" i="5" s="1"/>
  <c r="AS140" i="5" s="1"/>
  <c r="AR140" i="5" s="1"/>
  <c r="AQ140" i="5" s="1"/>
  <c r="AP140" i="5" s="1"/>
  <c r="AO140" i="5" s="1"/>
  <c r="AN140" i="5" s="1"/>
  <c r="AM140" i="5" s="1"/>
  <c r="AL140" i="5" s="1"/>
  <c r="AK140" i="5" s="1"/>
  <c r="BL30" i="5"/>
  <c r="BL10" i="5"/>
  <c r="BL44" i="5"/>
  <c r="AU23" i="5"/>
  <c r="AT23" i="5" s="1"/>
  <c r="AS23" i="5" s="1"/>
  <c r="AR23" i="5" s="1"/>
  <c r="AQ23" i="5" s="1"/>
  <c r="AP23" i="5" s="1"/>
  <c r="AO23" i="5" s="1"/>
  <c r="AN23" i="5" s="1"/>
  <c r="AM23" i="5" s="1"/>
  <c r="AL23" i="5" s="1"/>
  <c r="AU28" i="5"/>
  <c r="AT28" i="5" s="1"/>
  <c r="AS28" i="5" s="1"/>
  <c r="AR28" i="5" s="1"/>
  <c r="AQ28" i="5" s="1"/>
  <c r="AP28" i="5" s="1"/>
  <c r="AO28" i="5" s="1"/>
  <c r="AN28" i="5" s="1"/>
  <c r="AM28" i="5" s="1"/>
  <c r="AL28" i="5" s="1"/>
  <c r="BL62" i="5"/>
  <c r="BK62" i="5" s="1"/>
  <c r="BJ62" i="5" s="1"/>
  <c r="BI62" i="5" s="1"/>
  <c r="BH62" i="5" s="1"/>
  <c r="BG62" i="5" s="1"/>
  <c r="BF62" i="5" s="1"/>
  <c r="BE62" i="5" s="1"/>
  <c r="BD62" i="5" s="1"/>
  <c r="BC62" i="5" s="1"/>
  <c r="AU411" i="5"/>
  <c r="AT411" i="5" s="1"/>
  <c r="AS411" i="5" s="1"/>
  <c r="AR411" i="5" s="1"/>
  <c r="AQ411" i="5" s="1"/>
  <c r="AP411" i="5" s="1"/>
  <c r="AO411" i="5" s="1"/>
  <c r="AN411" i="5" s="1"/>
  <c r="AM411" i="5" s="1"/>
  <c r="AL411" i="5" s="1"/>
  <c r="AU400" i="5"/>
  <c r="AU305" i="5"/>
  <c r="AU328" i="5"/>
  <c r="AT328" i="5" s="1"/>
  <c r="AS328" i="5" s="1"/>
  <c r="AR328" i="5" s="1"/>
  <c r="AQ328" i="5" s="1"/>
  <c r="AP328" i="5" s="1"/>
  <c r="AO328" i="5" s="1"/>
  <c r="AN328" i="5" s="1"/>
  <c r="AM328" i="5" s="1"/>
  <c r="AL328" i="5" s="1"/>
  <c r="AU242" i="5"/>
  <c r="AU128" i="5"/>
  <c r="AT128" i="5" s="1"/>
  <c r="AS128" i="5" s="1"/>
  <c r="AR128" i="5" s="1"/>
  <c r="AQ128" i="5" s="1"/>
  <c r="AP128" i="5" s="1"/>
  <c r="AO128" i="5" s="1"/>
  <c r="AN128" i="5" s="1"/>
  <c r="AM128" i="5" s="1"/>
  <c r="AL128" i="5" s="1"/>
  <c r="BL50" i="5"/>
  <c r="BL37" i="5"/>
  <c r="BL9" i="5"/>
  <c r="BL40" i="5"/>
  <c r="BK40" i="5" s="1"/>
  <c r="BJ40" i="5" s="1"/>
  <c r="BI40" i="5" s="1"/>
  <c r="BH40" i="5" s="1"/>
  <c r="BG40" i="5" s="1"/>
  <c r="BF40" i="5" s="1"/>
  <c r="BE40" i="5" s="1"/>
  <c r="BD40" i="5" s="1"/>
  <c r="BC40" i="5" s="1"/>
  <c r="AU55" i="5"/>
  <c r="AT55" i="5" s="1"/>
  <c r="AS55" i="5" s="1"/>
  <c r="AR55" i="5" s="1"/>
  <c r="AQ55" i="5" s="1"/>
  <c r="AP55" i="5" s="1"/>
  <c r="AO55" i="5" s="1"/>
  <c r="AN55" i="5" s="1"/>
  <c r="AM55" i="5" s="1"/>
  <c r="AL55" i="5" s="1"/>
  <c r="AU74" i="5"/>
  <c r="AT74" i="5" s="1"/>
  <c r="AS74" i="5" s="1"/>
  <c r="AR74" i="5" s="1"/>
  <c r="AQ74" i="5" s="1"/>
  <c r="AP74" i="5" s="1"/>
  <c r="AO74" i="5" s="1"/>
  <c r="AN74" i="5" s="1"/>
  <c r="AM74" i="5" s="1"/>
  <c r="AL74" i="5" s="1"/>
  <c r="BL65" i="5"/>
  <c r="BK65" i="5" s="1"/>
  <c r="BJ65" i="5" s="1"/>
  <c r="BI65" i="5" s="1"/>
  <c r="BH65" i="5" s="1"/>
  <c r="BG65" i="5" s="1"/>
  <c r="BF65" i="5" s="1"/>
  <c r="BE65" i="5" s="1"/>
  <c r="BD65" i="5" s="1"/>
  <c r="BC65" i="5" s="1"/>
  <c r="AU397" i="5"/>
  <c r="AU359" i="5"/>
  <c r="AT359" i="5" s="1"/>
  <c r="AS359" i="5" s="1"/>
  <c r="AR359" i="5" s="1"/>
  <c r="AQ359" i="5" s="1"/>
  <c r="AP359" i="5" s="1"/>
  <c r="AO359" i="5" s="1"/>
  <c r="AN359" i="5" s="1"/>
  <c r="AM359" i="5" s="1"/>
  <c r="AL359" i="5" s="1"/>
  <c r="AU293" i="5"/>
  <c r="AT293" i="5" s="1"/>
  <c r="AS293" i="5" s="1"/>
  <c r="AR293" i="5" s="1"/>
  <c r="AQ293" i="5" s="1"/>
  <c r="AP293" i="5" s="1"/>
  <c r="AO293" i="5" s="1"/>
  <c r="AN293" i="5" s="1"/>
  <c r="AM293" i="5" s="1"/>
  <c r="AL293" i="5" s="1"/>
  <c r="AU314" i="5"/>
  <c r="AU240" i="5"/>
  <c r="AT240" i="5" s="1"/>
  <c r="AS240" i="5" s="1"/>
  <c r="AR240" i="5" s="1"/>
  <c r="AQ240" i="5" s="1"/>
  <c r="AP240" i="5" s="1"/>
  <c r="AO240" i="5" s="1"/>
  <c r="AN240" i="5" s="1"/>
  <c r="AM240" i="5" s="1"/>
  <c r="AL240" i="5" s="1"/>
  <c r="AU114" i="5"/>
  <c r="AT114" i="5" s="1"/>
  <c r="AS114" i="5" s="1"/>
  <c r="AR114" i="5" s="1"/>
  <c r="AQ114" i="5" s="1"/>
  <c r="AP114" i="5" s="1"/>
  <c r="AO114" i="5" s="1"/>
  <c r="AN114" i="5" s="1"/>
  <c r="AM114" i="5" s="1"/>
  <c r="AL114" i="5" s="1"/>
  <c r="BL78" i="5"/>
  <c r="BL33" i="5"/>
  <c r="BL5" i="5"/>
  <c r="BL36" i="5"/>
  <c r="AU29" i="5"/>
  <c r="AT29" i="5" s="1"/>
  <c r="AS29" i="5" s="1"/>
  <c r="AR29" i="5" s="1"/>
  <c r="AQ29" i="5" s="1"/>
  <c r="AP29" i="5" s="1"/>
  <c r="AO29" i="5" s="1"/>
  <c r="AN29" i="5" s="1"/>
  <c r="AM29" i="5" s="1"/>
  <c r="AL29" i="5" s="1"/>
  <c r="BL7" i="5"/>
  <c r="AU289" i="5"/>
  <c r="AT289" i="5" s="1"/>
  <c r="AS289" i="5" s="1"/>
  <c r="AR289" i="5" s="1"/>
  <c r="AQ289" i="5" s="1"/>
  <c r="AP289" i="5" s="1"/>
  <c r="AO289" i="5" s="1"/>
  <c r="AN289" i="5" s="1"/>
  <c r="AM289" i="5" s="1"/>
  <c r="AL289" i="5" s="1"/>
  <c r="AK289" i="5" s="1"/>
  <c r="BL29" i="5"/>
  <c r="BL47" i="5"/>
  <c r="AU312" i="5"/>
  <c r="BL6" i="5"/>
  <c r="AU27" i="5"/>
  <c r="AT27" i="5" s="1"/>
  <c r="AS27" i="5" s="1"/>
  <c r="AR27" i="5" s="1"/>
  <c r="AQ27" i="5" s="1"/>
  <c r="AP27" i="5" s="1"/>
  <c r="AO27" i="5" s="1"/>
  <c r="AN27" i="5" s="1"/>
  <c r="AM27" i="5" s="1"/>
  <c r="AL27" i="5" s="1"/>
  <c r="AU232" i="5"/>
  <c r="AT232" i="5" s="1"/>
  <c r="AS232" i="5" s="1"/>
  <c r="AR232" i="5" s="1"/>
  <c r="AQ232" i="5" s="1"/>
  <c r="AP232" i="5" s="1"/>
  <c r="AO232" i="5" s="1"/>
  <c r="AN232" i="5" s="1"/>
  <c r="AM232" i="5" s="1"/>
  <c r="AL232" i="5" s="1"/>
  <c r="BL32" i="5"/>
  <c r="AU104" i="5"/>
  <c r="AT104" i="5" s="1"/>
  <c r="AS104" i="5" s="1"/>
  <c r="AR104" i="5" s="1"/>
  <c r="AQ104" i="5" s="1"/>
  <c r="AP104" i="5" s="1"/>
  <c r="AO104" i="5" s="1"/>
  <c r="AN104" i="5" s="1"/>
  <c r="AM104" i="5" s="1"/>
  <c r="AL104" i="5" s="1"/>
  <c r="AI104" i="5" s="1"/>
  <c r="BL49" i="5"/>
  <c r="BL70" i="5"/>
  <c r="AU24" i="5"/>
  <c r="AT24" i="5" s="1"/>
  <c r="AS24" i="5" s="1"/>
  <c r="AR24" i="5" s="1"/>
  <c r="AQ24" i="5" s="1"/>
  <c r="AP24" i="5" s="1"/>
  <c r="AO24" i="5" s="1"/>
  <c r="AN24" i="5" s="1"/>
  <c r="AM24" i="5" s="1"/>
  <c r="AL24" i="5" s="1"/>
  <c r="AU349" i="5"/>
  <c r="AT349" i="5" s="1"/>
  <c r="AS349" i="5" s="1"/>
  <c r="AR349" i="5" s="1"/>
  <c r="AQ349" i="5" s="1"/>
  <c r="AP349" i="5" s="1"/>
  <c r="AO349" i="5" s="1"/>
  <c r="AN349" i="5" s="1"/>
  <c r="AM349" i="5" s="1"/>
  <c r="AL349" i="5" s="1"/>
  <c r="AU395" i="5"/>
  <c r="AT395" i="5" s="1"/>
  <c r="AS395" i="5" s="1"/>
  <c r="AR395" i="5" s="1"/>
  <c r="AQ395" i="5" s="1"/>
  <c r="AP395" i="5" s="1"/>
  <c r="AO395" i="5" s="1"/>
  <c r="AN395" i="5" s="1"/>
  <c r="AM395" i="5" s="1"/>
  <c r="AL395" i="5" s="1"/>
  <c r="AJ395" i="5" s="1"/>
  <c r="I283" i="5"/>
  <c r="I311" i="5"/>
  <c r="I388" i="5"/>
  <c r="I271" i="5"/>
  <c r="V271" i="5"/>
  <c r="AF271" i="5"/>
  <c r="AC271" i="5"/>
  <c r="I349" i="5"/>
  <c r="AC429" i="5"/>
  <c r="H154" i="5"/>
  <c r="I324" i="5"/>
  <c r="K401" i="5"/>
  <c r="H49" i="5"/>
  <c r="I354" i="5"/>
  <c r="P429" i="1"/>
  <c r="R429" i="1" s="1"/>
  <c r="T429" i="1" s="1"/>
  <c r="G277" i="1"/>
  <c r="P277" i="1"/>
  <c r="I353" i="1"/>
  <c r="V353" i="1"/>
  <c r="R100" i="1"/>
  <c r="T100" i="1" s="1"/>
  <c r="I302" i="1"/>
  <c r="R36" i="1"/>
  <c r="T36" i="1" s="1"/>
  <c r="I308" i="1"/>
  <c r="V308" i="1"/>
  <c r="R308" i="1"/>
  <c r="T308" i="1" s="1"/>
  <c r="P287" i="1"/>
  <c r="G287" i="1"/>
  <c r="I265" i="1"/>
  <c r="R222" i="1"/>
  <c r="T222" i="1" s="1"/>
  <c r="R220" i="1"/>
  <c r="T220" i="1" s="1"/>
  <c r="P263" i="1"/>
  <c r="F413" i="1"/>
  <c r="E368" i="4"/>
  <c r="E216" i="4"/>
  <c r="F325" i="1"/>
  <c r="F296" i="1"/>
  <c r="E189" i="4"/>
  <c r="F320" i="1"/>
  <c r="E213" i="4"/>
  <c r="F371" i="1"/>
  <c r="E258" i="4"/>
  <c r="F99" i="1"/>
  <c r="E73" i="4"/>
  <c r="F312" i="1"/>
  <c r="E205" i="4"/>
  <c r="F274" i="1"/>
  <c r="E167" i="4"/>
  <c r="F355" i="1"/>
  <c r="E246" i="4"/>
  <c r="E224" i="4"/>
  <c r="F333" i="1"/>
  <c r="F267" i="1"/>
  <c r="E161" i="4"/>
  <c r="F106" i="1"/>
  <c r="E77" i="4"/>
  <c r="F32" i="1"/>
  <c r="E13" i="4"/>
  <c r="F207" i="1"/>
  <c r="E124" i="4"/>
  <c r="F319" i="1"/>
  <c r="E212" i="4"/>
  <c r="F119" i="1"/>
  <c r="E293" i="4"/>
  <c r="F74" i="1"/>
  <c r="E48" i="4"/>
  <c r="E269" i="4"/>
  <c r="F401" i="1"/>
  <c r="F282" i="1"/>
  <c r="E175" i="4"/>
  <c r="F210" i="1"/>
  <c r="E335" i="4"/>
  <c r="F84" i="1"/>
  <c r="E58" i="4"/>
  <c r="F402" i="1"/>
  <c r="E270" i="4"/>
  <c r="E38" i="4"/>
  <c r="F64" i="1"/>
  <c r="F83" i="1"/>
  <c r="E57" i="4"/>
  <c r="F281" i="1"/>
  <c r="E174" i="4"/>
  <c r="E274" i="4"/>
  <c r="F407" i="1"/>
  <c r="F383" i="1"/>
  <c r="E357" i="4"/>
  <c r="F82" i="1"/>
  <c r="E56" i="4"/>
  <c r="F352" i="1"/>
  <c r="E243" i="4"/>
  <c r="E324" i="4"/>
  <c r="F187" i="1"/>
  <c r="F254" i="1"/>
  <c r="E151" i="4"/>
  <c r="F112" i="1"/>
  <c r="E81" i="4"/>
  <c r="F369" i="1"/>
  <c r="E257" i="4"/>
  <c r="E179" i="4"/>
  <c r="F286" i="1"/>
  <c r="E18" i="4"/>
  <c r="F39" i="1"/>
  <c r="F200" i="1"/>
  <c r="E332" i="4"/>
  <c r="E185" i="4"/>
  <c r="F292" i="1"/>
  <c r="F362" i="1"/>
  <c r="E251" i="4"/>
  <c r="F208" i="1"/>
  <c r="E125" i="4"/>
  <c r="E356" i="4"/>
  <c r="F382" i="1"/>
  <c r="F379" i="1"/>
  <c r="E353" i="4"/>
  <c r="F303" i="1"/>
  <c r="E196" i="4"/>
  <c r="F358" i="1"/>
  <c r="E249" i="4"/>
  <c r="F321" i="1"/>
  <c r="E214" i="4"/>
  <c r="G137" i="1"/>
  <c r="H137" i="1" s="1"/>
  <c r="P137" i="1"/>
  <c r="F387" i="1"/>
  <c r="E262" i="4"/>
  <c r="F316" i="1"/>
  <c r="E209" i="4"/>
  <c r="F232" i="1"/>
  <c r="E135" i="4"/>
  <c r="E136" i="4"/>
  <c r="F95" i="1"/>
  <c r="E69" i="4"/>
  <c r="F329" i="1"/>
  <c r="E220" i="4"/>
  <c r="E318" i="4"/>
  <c r="F176" i="1"/>
  <c r="F90" i="1"/>
  <c r="E64" i="4"/>
  <c r="F115" i="1"/>
  <c r="E84" i="4"/>
  <c r="F117" i="1"/>
  <c r="E292" i="4"/>
  <c r="E288" i="4"/>
  <c r="F56" i="1"/>
  <c r="E66" i="4"/>
  <c r="F92" i="1"/>
  <c r="E345" i="4"/>
  <c r="F365" i="1"/>
  <c r="F337" i="1"/>
  <c r="E228" i="4"/>
  <c r="E294" i="4"/>
  <c r="F120" i="1"/>
  <c r="F246" i="1"/>
  <c r="E144" i="4"/>
  <c r="E145" i="4"/>
  <c r="F131" i="1"/>
  <c r="E86" i="4"/>
  <c r="F384" i="1"/>
  <c r="E260" i="4"/>
  <c r="F164" i="1"/>
  <c r="E106" i="4"/>
  <c r="E27" i="4"/>
  <c r="F51" i="1"/>
  <c r="E271" i="4"/>
  <c r="F404" i="1"/>
  <c r="G425" i="1"/>
  <c r="E303" i="4"/>
  <c r="F149" i="1"/>
  <c r="E264" i="4"/>
  <c r="F390" i="1"/>
  <c r="E276" i="4"/>
  <c r="F410" i="1"/>
  <c r="F331" i="1"/>
  <c r="E223" i="4"/>
  <c r="F190" i="1"/>
  <c r="E327" i="4"/>
  <c r="F239" i="1"/>
  <c r="E140" i="4"/>
  <c r="F165" i="1"/>
  <c r="E310" i="4"/>
  <c r="F361" i="1"/>
  <c r="E344" i="4"/>
  <c r="F161" i="1"/>
  <c r="E308" i="4"/>
  <c r="F154" i="1"/>
  <c r="E100" i="4"/>
  <c r="F71" i="1"/>
  <c r="E45" i="4"/>
  <c r="E206" i="4"/>
  <c r="F313" i="1"/>
  <c r="F315" i="1"/>
  <c r="E208" i="4"/>
  <c r="F111" i="1"/>
  <c r="E80" i="4"/>
  <c r="E146" i="4"/>
  <c r="F247" i="1"/>
  <c r="E186" i="4"/>
  <c r="F293" i="1"/>
  <c r="F113" i="1"/>
  <c r="E82" i="4"/>
  <c r="F270" i="1"/>
  <c r="E164" i="4"/>
  <c r="F209" i="1"/>
  <c r="E126" i="4"/>
  <c r="E131" i="4"/>
  <c r="F221" i="1"/>
  <c r="F289" i="1"/>
  <c r="E182" i="4"/>
  <c r="E52" i="4"/>
  <c r="F78" i="1"/>
  <c r="F199" i="1"/>
  <c r="E331" i="4"/>
  <c r="E79" i="4"/>
  <c r="F110" i="1"/>
  <c r="F130" i="1"/>
  <c r="E299" i="4"/>
  <c r="E245" i="4"/>
  <c r="F354" i="1"/>
  <c r="F142" i="1"/>
  <c r="E95" i="4"/>
  <c r="E304" i="4"/>
  <c r="F150" i="1"/>
  <c r="F45" i="1"/>
  <c r="E22" i="4"/>
  <c r="F194" i="1"/>
  <c r="E116" i="4"/>
  <c r="F79" i="1"/>
  <c r="E53" i="4"/>
  <c r="G392" i="1"/>
  <c r="J392" i="1" s="1"/>
  <c r="R323" i="1"/>
  <c r="T323" i="1" s="1"/>
  <c r="V118" i="1"/>
  <c r="P265" i="1"/>
  <c r="R265" i="1" s="1"/>
  <c r="T265" i="1" s="1"/>
  <c r="F47" i="1"/>
  <c r="E287" i="4"/>
  <c r="F174" i="1"/>
  <c r="E317" i="4"/>
  <c r="E42" i="4"/>
  <c r="F68" i="1"/>
  <c r="F340" i="1"/>
  <c r="E231" i="4"/>
  <c r="F343" i="1"/>
  <c r="E234" i="4"/>
  <c r="F121" i="1"/>
  <c r="E85" i="4"/>
  <c r="F214" i="1"/>
  <c r="E129" i="4"/>
  <c r="E297" i="4"/>
  <c r="F126" i="1"/>
  <c r="E181" i="4"/>
  <c r="E180" i="4"/>
  <c r="F188" i="1"/>
  <c r="E325" i="4"/>
  <c r="F261" i="1"/>
  <c r="E157" i="4"/>
  <c r="F133" i="1"/>
  <c r="E88" i="4"/>
  <c r="F160" i="1"/>
  <c r="E104" i="4"/>
  <c r="E267" i="4"/>
  <c r="F398" i="1"/>
  <c r="F356" i="1"/>
  <c r="E247" i="4"/>
  <c r="F275" i="1"/>
  <c r="E168" i="4"/>
  <c r="E87" i="4"/>
  <c r="F132" i="1"/>
  <c r="F253" i="1"/>
  <c r="E150" i="4"/>
  <c r="F219" i="1"/>
  <c r="E130" i="4"/>
  <c r="F153" i="1"/>
  <c r="E306" i="4"/>
  <c r="F177" i="1"/>
  <c r="E110" i="4"/>
  <c r="E211" i="4"/>
  <c r="F318" i="1"/>
  <c r="E138" i="4"/>
  <c r="F234" i="1"/>
  <c r="F98" i="1"/>
  <c r="E72" i="4"/>
  <c r="F262" i="1"/>
  <c r="E158" i="4"/>
  <c r="E159" i="4"/>
  <c r="F364" i="1"/>
  <c r="E253" i="4"/>
  <c r="F360" i="1"/>
  <c r="E343" i="4"/>
  <c r="F192" i="1"/>
  <c r="E328" i="4"/>
  <c r="F178" i="1"/>
  <c r="E111" i="4"/>
  <c r="E218" i="4"/>
  <c r="F327" i="1"/>
  <c r="F374" i="1"/>
  <c r="E259" i="4"/>
  <c r="F60" i="1"/>
  <c r="E34" i="4"/>
  <c r="F396" i="1"/>
  <c r="E363" i="4"/>
  <c r="E70" i="4"/>
  <c r="F96" i="1"/>
  <c r="F283" i="1"/>
  <c r="E176" i="4"/>
  <c r="G273" i="1"/>
  <c r="R273" i="1" s="1"/>
  <c r="T273" i="1" s="1"/>
  <c r="E90" i="4"/>
  <c r="R118" i="1"/>
  <c r="T118" i="1" s="1"/>
  <c r="F342" i="1"/>
  <c r="E233" i="4"/>
  <c r="F381" i="1"/>
  <c r="E355" i="4"/>
  <c r="E290" i="4"/>
  <c r="F102" i="1"/>
  <c r="F411" i="1"/>
  <c r="E277" i="4"/>
  <c r="F370" i="1"/>
  <c r="E346" i="4"/>
  <c r="E21" i="4"/>
  <c r="F42" i="1"/>
  <c r="F148" i="1"/>
  <c r="E302" i="4"/>
  <c r="F147" i="1"/>
  <c r="E99" i="4"/>
  <c r="E91" i="4"/>
  <c r="F138" i="1"/>
  <c r="F285" i="1"/>
  <c r="E178" i="4"/>
  <c r="E360" i="4"/>
  <c r="F391" i="1"/>
  <c r="F347" i="1"/>
  <c r="E238" i="4"/>
  <c r="F172" i="1"/>
  <c r="E315" i="4"/>
  <c r="F155" i="1"/>
  <c r="E101" i="4"/>
  <c r="F141" i="1"/>
  <c r="E94" i="4"/>
  <c r="F171" i="1"/>
  <c r="E314" i="4"/>
  <c r="E113" i="4"/>
  <c r="F185" i="1"/>
  <c r="F395" i="1"/>
  <c r="E362" i="4"/>
  <c r="F295" i="1"/>
  <c r="E188" i="4"/>
  <c r="F143" i="1"/>
  <c r="E301" i="4"/>
  <c r="E309" i="4"/>
  <c r="F163" i="1"/>
  <c r="F213" i="1"/>
  <c r="E128" i="4"/>
  <c r="F290" i="1"/>
  <c r="E183" i="4"/>
  <c r="F388" i="1"/>
  <c r="E359" i="4"/>
  <c r="F33" i="1"/>
  <c r="E14" i="4"/>
  <c r="E115" i="4"/>
  <c r="F191" i="1"/>
  <c r="E286" i="4"/>
  <c r="F43" i="1"/>
  <c r="F393" i="1"/>
  <c r="E265" i="4"/>
  <c r="F181" i="1"/>
  <c r="E320" i="4"/>
  <c r="F348" i="1"/>
  <c r="E239" i="4"/>
  <c r="F128" i="1"/>
  <c r="E298" i="4"/>
  <c r="E33" i="4"/>
  <c r="F59" i="1"/>
  <c r="G228" i="1"/>
  <c r="P228" i="1"/>
  <c r="G385" i="1"/>
  <c r="F204" i="1"/>
  <c r="E122" i="4"/>
  <c r="R122" i="1"/>
  <c r="T122" i="1" s="1"/>
  <c r="E139" i="4"/>
  <c r="F238" i="1"/>
  <c r="E177" i="4"/>
  <c r="F284" i="1"/>
  <c r="F272" i="1"/>
  <c r="E166" i="4"/>
  <c r="F300" i="1"/>
  <c r="E193" i="4"/>
  <c r="F195" i="1"/>
  <c r="E330" i="4"/>
  <c r="E107" i="4"/>
  <c r="F166" i="1"/>
  <c r="F336" i="1"/>
  <c r="E227" i="4"/>
  <c r="F61" i="1"/>
  <c r="E35" i="4"/>
  <c r="E229" i="4"/>
  <c r="F338" i="1"/>
  <c r="E326" i="4"/>
  <c r="F189" i="1"/>
  <c r="F22" i="1"/>
  <c r="E279" i="4"/>
  <c r="F30" i="1"/>
  <c r="E283" i="4"/>
  <c r="F224" i="1"/>
  <c r="E132" i="4"/>
  <c r="R205" i="1"/>
  <c r="T205" i="1" s="1"/>
  <c r="F58" i="1"/>
  <c r="E32" i="4"/>
  <c r="E240" i="4"/>
  <c r="F349" i="1"/>
  <c r="F140" i="1"/>
  <c r="E93" i="4"/>
  <c r="F27" i="1"/>
  <c r="E12" i="4"/>
  <c r="E311" i="4"/>
  <c r="F167" i="1"/>
  <c r="F276" i="1"/>
  <c r="E169" i="4"/>
  <c r="F35" i="1"/>
  <c r="E285" i="4"/>
  <c r="F52" i="1"/>
  <c r="E28" i="4"/>
  <c r="F69" i="1"/>
  <c r="E43" i="4"/>
  <c r="F408" i="1"/>
  <c r="E275" i="4"/>
  <c r="F299" i="1"/>
  <c r="E192" i="4"/>
  <c r="F88" i="1"/>
  <c r="E62" i="4"/>
  <c r="F180" i="1"/>
  <c r="E319" i="4"/>
  <c r="F211" i="1"/>
  <c r="E127" i="4"/>
  <c r="G258" i="1"/>
  <c r="E217" i="4"/>
  <c r="F326" i="1"/>
  <c r="P114" i="1"/>
  <c r="R114" i="1" s="1"/>
  <c r="T114" i="1" s="1"/>
  <c r="R353" i="1"/>
  <c r="T353" i="1" s="1"/>
  <c r="E39" i="4"/>
  <c r="F65" i="1"/>
  <c r="F134" i="1"/>
  <c r="E300" i="4"/>
  <c r="F206" i="1"/>
  <c r="E334" i="4"/>
  <c r="F109" i="1"/>
  <c r="E78" i="4"/>
  <c r="F279" i="1"/>
  <c r="E172" i="4"/>
  <c r="F359" i="1"/>
  <c r="E250" i="4"/>
  <c r="F201" i="1"/>
  <c r="E333" i="4"/>
  <c r="E190" i="4"/>
  <c r="F297" i="1"/>
  <c r="G75" i="1"/>
  <c r="P75" i="1"/>
  <c r="F256" i="1"/>
  <c r="E153" i="4"/>
  <c r="F156" i="1"/>
  <c r="E102" i="4"/>
  <c r="E252" i="4"/>
  <c r="F363" i="1"/>
  <c r="F54" i="1"/>
  <c r="E30" i="4"/>
  <c r="F179" i="1"/>
  <c r="E112" i="4"/>
  <c r="F332" i="1"/>
  <c r="E342" i="4"/>
  <c r="F40" i="1"/>
  <c r="E19" i="4"/>
  <c r="E117" i="4"/>
  <c r="F196" i="1"/>
  <c r="F41" i="1"/>
  <c r="E20" i="4"/>
  <c r="E232" i="4"/>
  <c r="F341" i="1"/>
  <c r="F50" i="1"/>
  <c r="E26" i="4"/>
  <c r="E225" i="4"/>
  <c r="F334" i="1"/>
  <c r="F304" i="1"/>
  <c r="E197" i="4"/>
  <c r="F280" i="1"/>
  <c r="E173" i="4"/>
  <c r="F76" i="1"/>
  <c r="E50" i="4"/>
  <c r="G380" i="1"/>
  <c r="F330" i="1"/>
  <c r="E222" i="4"/>
  <c r="E221" i="4"/>
  <c r="E191" i="4"/>
  <c r="F298" i="1"/>
  <c r="F104" i="1"/>
  <c r="E75" i="4"/>
  <c r="E142" i="4"/>
  <c r="F242" i="1"/>
  <c r="G248" i="1"/>
  <c r="R25" i="1"/>
  <c r="T25" i="1" s="1"/>
  <c r="F162" i="1"/>
  <c r="E105" i="4"/>
  <c r="R392" i="1"/>
  <c r="T392" i="1" s="1"/>
  <c r="F80" i="1"/>
  <c r="E54" i="4"/>
  <c r="F182" i="1"/>
  <c r="E321" i="4"/>
  <c r="F184" i="1"/>
  <c r="E323" i="4"/>
  <c r="F400" i="1"/>
  <c r="E365" i="4"/>
  <c r="F301" i="1"/>
  <c r="E194" i="4"/>
  <c r="F193" i="1"/>
  <c r="E329" i="4"/>
  <c r="F87" i="1"/>
  <c r="E61" i="4"/>
  <c r="E156" i="4"/>
  <c r="F260" i="1"/>
  <c r="F197" i="1"/>
  <c r="E118" i="4"/>
  <c r="F29" i="1"/>
  <c r="E282" i="4"/>
  <c r="F70" i="1"/>
  <c r="E44" i="4"/>
  <c r="F294" i="1"/>
  <c r="E187" i="4"/>
  <c r="E322" i="4"/>
  <c r="F183" i="1"/>
  <c r="E312" i="4"/>
  <c r="F168" i="1"/>
  <c r="F73" i="1"/>
  <c r="E47" i="4"/>
  <c r="E350" i="4"/>
  <c r="F376" i="1"/>
  <c r="F57" i="1"/>
  <c r="E31" i="4"/>
  <c r="F310" i="1"/>
  <c r="E203" i="4"/>
  <c r="F89" i="1"/>
  <c r="E63" i="4"/>
  <c r="F368" i="1"/>
  <c r="E256" i="4"/>
  <c r="E242" i="4"/>
  <c r="F351" i="1"/>
  <c r="F37" i="1"/>
  <c r="E16" i="4"/>
  <c r="F198" i="1"/>
  <c r="E119" i="4"/>
  <c r="F397" i="1"/>
  <c r="E364" i="4"/>
  <c r="F93" i="1"/>
  <c r="E67" i="4"/>
  <c r="F91" i="1"/>
  <c r="E65" i="4"/>
  <c r="G152" i="1"/>
  <c r="R152" i="1" s="1"/>
  <c r="T152" i="1" s="1"/>
  <c r="F345" i="1"/>
  <c r="E236" i="4"/>
  <c r="E215" i="4"/>
  <c r="F322" i="1"/>
  <c r="G127" i="1"/>
  <c r="H127" i="1" s="1"/>
  <c r="E336" i="4"/>
  <c r="F215" i="1"/>
  <c r="E337" i="4"/>
  <c r="F227" i="1"/>
  <c r="E133" i="4"/>
  <c r="G237" i="1"/>
  <c r="I237" i="1" s="1"/>
  <c r="G367" i="1"/>
  <c r="R367" i="1" s="1"/>
  <c r="T367" i="1" s="1"/>
  <c r="P434" i="1"/>
  <c r="R434" i="1" s="1"/>
  <c r="T434" i="1" s="1"/>
  <c r="P202" i="1"/>
  <c r="R202" i="1" s="1"/>
  <c r="T202" i="1" s="1"/>
  <c r="P123" i="1"/>
  <c r="R123" i="1" s="1"/>
  <c r="T123" i="1" s="1"/>
  <c r="P53" i="1"/>
  <c r="G53" i="1"/>
  <c r="P305" i="1"/>
  <c r="G305" i="1"/>
  <c r="I229" i="1"/>
  <c r="V229" i="1"/>
  <c r="P34" i="1"/>
  <c r="R34" i="1" s="1"/>
  <c r="T34" i="1" s="1"/>
  <c r="G175" i="1"/>
  <c r="P175" i="1"/>
  <c r="G38" i="1"/>
  <c r="P38" i="1"/>
  <c r="R421" i="1"/>
  <c r="T421" i="1" s="1"/>
  <c r="P66" i="1"/>
  <c r="G66" i="1"/>
  <c r="R229" i="1"/>
  <c r="T229" i="1" s="1"/>
  <c r="V23" i="1"/>
  <c r="R23" i="1"/>
  <c r="T23" i="1" s="1"/>
  <c r="V412" i="1"/>
  <c r="R412" i="1"/>
  <c r="T412" i="1" s="1"/>
  <c r="P344" i="1"/>
  <c r="G344" i="1"/>
  <c r="H34" i="1"/>
  <c r="G399" i="1"/>
  <c r="P399" i="1"/>
  <c r="P389" i="1"/>
  <c r="G389" i="1"/>
  <c r="V222" i="1"/>
  <c r="I222" i="1"/>
  <c r="H114" i="1"/>
  <c r="I346" i="1"/>
  <c r="V259" i="1"/>
  <c r="J259" i="1"/>
  <c r="G375" i="1"/>
  <c r="J375" i="1" s="1"/>
  <c r="R251" i="1"/>
  <c r="T251" i="1" s="1"/>
  <c r="R415" i="1"/>
  <c r="T415" i="1" s="1"/>
  <c r="G218" i="1"/>
  <c r="I218" i="1" s="1"/>
  <c r="P218" i="1"/>
  <c r="G328" i="1"/>
  <c r="P328" i="1"/>
  <c r="G97" i="1"/>
  <c r="P97" i="1"/>
  <c r="P346" i="1"/>
  <c r="R346" i="1" s="1"/>
  <c r="T346" i="1" s="1"/>
  <c r="P311" i="1"/>
  <c r="G311" i="1"/>
  <c r="R139" i="1"/>
  <c r="T139" i="1" s="1"/>
  <c r="P433" i="1"/>
  <c r="R433" i="1" s="1"/>
  <c r="T433" i="1" s="1"/>
  <c r="P366" i="1"/>
  <c r="G366" i="1"/>
  <c r="G317" i="1"/>
  <c r="P317" i="1"/>
  <c r="V339" i="1"/>
  <c r="R339" i="1"/>
  <c r="T339" i="1" s="1"/>
  <c r="P377" i="1"/>
  <c r="R377" i="1" s="1"/>
  <c r="T377" i="1" s="1"/>
  <c r="G243" i="1"/>
  <c r="R243" i="1" s="1"/>
  <c r="T243" i="1" s="1"/>
  <c r="H21" i="1"/>
  <c r="I277" i="1"/>
  <c r="P386" i="1"/>
  <c r="G386" i="1"/>
  <c r="I386" i="1" s="1"/>
  <c r="I220" i="1"/>
  <c r="V220" i="1"/>
  <c r="G135" i="1"/>
  <c r="P135" i="1"/>
  <c r="R416" i="1"/>
  <c r="T416" i="1" s="1"/>
  <c r="R226" i="1"/>
  <c r="T226" i="1" s="1"/>
  <c r="V226" i="1"/>
  <c r="R435" i="1"/>
  <c r="T435" i="1" s="1"/>
  <c r="P72" i="1"/>
  <c r="G72" i="1"/>
  <c r="P357" i="1"/>
  <c r="G357" i="1"/>
  <c r="P108" i="1"/>
  <c r="G108" i="1"/>
  <c r="I108" i="1" s="1"/>
  <c r="R230" i="1"/>
  <c r="T230" i="1" s="1"/>
  <c r="V230" i="1"/>
  <c r="R223" i="1"/>
  <c r="T223" i="1" s="1"/>
  <c r="V223" i="1"/>
  <c r="V235" i="1"/>
  <c r="R235" i="1"/>
  <c r="T235" i="1" s="1"/>
  <c r="AJ104" i="5"/>
  <c r="AK31" i="5"/>
  <c r="AK250" i="5"/>
  <c r="AI250" i="5"/>
  <c r="AJ250" i="5"/>
  <c r="K410" i="5"/>
  <c r="I357" i="5"/>
  <c r="R358" i="5"/>
  <c r="T358" i="5" s="1"/>
  <c r="AC433" i="5"/>
  <c r="AF435" i="5"/>
  <c r="AT190" i="5"/>
  <c r="AS190" i="5" s="1"/>
  <c r="AR190" i="5" s="1"/>
  <c r="AQ190" i="5" s="1"/>
  <c r="AP190" i="5" s="1"/>
  <c r="AO190" i="5" s="1"/>
  <c r="AN190" i="5" s="1"/>
  <c r="AM190" i="5" s="1"/>
  <c r="AL190" i="5" s="1"/>
  <c r="I284" i="5"/>
  <c r="J394" i="5"/>
  <c r="I299" i="5"/>
  <c r="J392" i="5"/>
  <c r="I292" i="5"/>
  <c r="AC382" i="5"/>
  <c r="I382" i="5"/>
  <c r="I276" i="5"/>
  <c r="AC276" i="5"/>
  <c r="I351" i="5"/>
  <c r="R351" i="5"/>
  <c r="T351" i="5" s="1"/>
  <c r="I236" i="5"/>
  <c r="I326" i="5"/>
  <c r="I409" i="5"/>
  <c r="H68" i="5"/>
  <c r="I291" i="5"/>
  <c r="AC291" i="5"/>
  <c r="I364" i="5"/>
  <c r="V364" i="5"/>
  <c r="I308" i="5"/>
  <c r="AT112" i="5"/>
  <c r="AS112" i="5"/>
  <c r="AR112" i="5" s="1"/>
  <c r="AQ112" i="5" s="1"/>
  <c r="AP112" i="5" s="1"/>
  <c r="AO112" i="5" s="1"/>
  <c r="AN112" i="5" s="1"/>
  <c r="AM112" i="5" s="1"/>
  <c r="AL112" i="5" s="1"/>
  <c r="AC358" i="5"/>
  <c r="R433" i="5"/>
  <c r="T433" i="5" s="1"/>
  <c r="I193" i="5"/>
  <c r="AT382" i="5"/>
  <c r="AS382" i="5" s="1"/>
  <c r="AR382" i="5" s="1"/>
  <c r="AQ382" i="5" s="1"/>
  <c r="AP382" i="5" s="1"/>
  <c r="AO382" i="5" s="1"/>
  <c r="AN382" i="5" s="1"/>
  <c r="AM382" i="5" s="1"/>
  <c r="AL382" i="5" s="1"/>
  <c r="H112" i="5"/>
  <c r="I288" i="5"/>
  <c r="I254" i="5"/>
  <c r="I344" i="5"/>
  <c r="I257" i="5"/>
  <c r="R286" i="5"/>
  <c r="T286" i="5" s="1"/>
  <c r="R298" i="5"/>
  <c r="T298" i="5" s="1"/>
  <c r="R398" i="5"/>
  <c r="T398" i="5" s="1"/>
  <c r="P422" i="5"/>
  <c r="AC422" i="5" s="1"/>
  <c r="I190" i="5"/>
  <c r="I306" i="5"/>
  <c r="I333" i="5"/>
  <c r="AT162" i="5"/>
  <c r="AS162" i="5" s="1"/>
  <c r="AR162" i="5" s="1"/>
  <c r="AQ162" i="5" s="1"/>
  <c r="AP162" i="5" s="1"/>
  <c r="AO162" i="5" s="1"/>
  <c r="AN162" i="5" s="1"/>
  <c r="AM162" i="5" s="1"/>
  <c r="AL162" i="5" s="1"/>
  <c r="I374" i="5"/>
  <c r="H38" i="5"/>
  <c r="I280" i="5"/>
  <c r="AF313" i="5"/>
  <c r="I313" i="5"/>
  <c r="V313" i="5"/>
  <c r="AC313" i="5"/>
  <c r="R313" i="5"/>
  <c r="T313" i="5" s="1"/>
  <c r="I216" i="5"/>
  <c r="J375" i="5"/>
  <c r="I269" i="5"/>
  <c r="AF269" i="5"/>
  <c r="V269" i="5"/>
  <c r="AC269" i="5"/>
  <c r="R269" i="5"/>
  <c r="T269" i="5" s="1"/>
  <c r="H79" i="5"/>
  <c r="R79" i="5"/>
  <c r="T79" i="5" s="1"/>
  <c r="AC79" i="5"/>
  <c r="I286" i="5"/>
  <c r="AF286" i="5"/>
  <c r="AC286" i="5"/>
  <c r="V286" i="5"/>
  <c r="I298" i="5"/>
  <c r="AC298" i="5"/>
  <c r="AF298" i="5"/>
  <c r="V298" i="5"/>
  <c r="I366" i="5"/>
  <c r="J245" i="5"/>
  <c r="AT313" i="5"/>
  <c r="AS313" i="5" s="1"/>
  <c r="AR313" i="5" s="1"/>
  <c r="AQ313" i="5" s="1"/>
  <c r="AP313" i="5" s="1"/>
  <c r="AO313" i="5" s="1"/>
  <c r="AN313" i="5" s="1"/>
  <c r="AM313" i="5" s="1"/>
  <c r="AL313" i="5" s="1"/>
  <c r="I343" i="5"/>
  <c r="AK216" i="5"/>
  <c r="AI216" i="5"/>
  <c r="AH216" i="5" s="1"/>
  <c r="AJ216" i="5"/>
  <c r="I373" i="5"/>
  <c r="I277" i="5"/>
  <c r="I303" i="5"/>
  <c r="V303" i="5"/>
  <c r="K371" i="5"/>
  <c r="G422" i="5"/>
  <c r="AT358" i="5"/>
  <c r="AS358" i="5" s="1"/>
  <c r="AR358" i="5" s="1"/>
  <c r="AQ358" i="5" s="1"/>
  <c r="AP358" i="5" s="1"/>
  <c r="AO358" i="5" s="1"/>
  <c r="AN358" i="5" s="1"/>
  <c r="AM358" i="5" s="1"/>
  <c r="AL358" i="5" s="1"/>
  <c r="AT390" i="5"/>
  <c r="AS390" i="5" s="1"/>
  <c r="AR390" i="5" s="1"/>
  <c r="AQ390" i="5" s="1"/>
  <c r="AP390" i="5" s="1"/>
  <c r="AO390" i="5" s="1"/>
  <c r="AN390" i="5" s="1"/>
  <c r="AM390" i="5" s="1"/>
  <c r="AL390" i="5" s="1"/>
  <c r="I331" i="5"/>
  <c r="V331" i="5"/>
  <c r="AF331" i="5"/>
  <c r="AC331" i="5"/>
  <c r="J152" i="5"/>
  <c r="R435" i="5"/>
  <c r="T435" i="5" s="1"/>
  <c r="I381" i="5"/>
  <c r="H98" i="5"/>
  <c r="AT286" i="5"/>
  <c r="AS286" i="5" s="1"/>
  <c r="AR286" i="5" s="1"/>
  <c r="AQ286" i="5" s="1"/>
  <c r="AP286" i="5" s="1"/>
  <c r="AO286" i="5" s="1"/>
  <c r="AN286" i="5" s="1"/>
  <c r="AM286" i="5" s="1"/>
  <c r="AL286" i="5" s="1"/>
  <c r="AJ276" i="5"/>
  <c r="AI276" i="5"/>
  <c r="AK276" i="5"/>
  <c r="J259" i="5"/>
  <c r="K398" i="5"/>
  <c r="AF398" i="5"/>
  <c r="AC398" i="5"/>
  <c r="V398" i="5"/>
  <c r="H124" i="5"/>
  <c r="V124" i="5"/>
  <c r="AF124" i="5"/>
  <c r="AC124" i="5"/>
  <c r="R124" i="5"/>
  <c r="T124" i="5" s="1"/>
  <c r="I287" i="5"/>
  <c r="AT263" i="5"/>
  <c r="AS263" i="5" s="1"/>
  <c r="AR263" i="5" s="1"/>
  <c r="AQ263" i="5" s="1"/>
  <c r="AP263" i="5" s="1"/>
  <c r="AO263" i="5" s="1"/>
  <c r="AN263" i="5" s="1"/>
  <c r="AM263" i="5" s="1"/>
  <c r="AL263" i="5" s="1"/>
  <c r="K404" i="5"/>
  <c r="I319" i="5"/>
  <c r="AC319" i="5"/>
  <c r="AF319" i="5"/>
  <c r="V319" i="5"/>
  <c r="K407" i="5"/>
  <c r="I347" i="5"/>
  <c r="AF347" i="5"/>
  <c r="AC347" i="5"/>
  <c r="K412" i="5"/>
  <c r="V412" i="5"/>
  <c r="I252" i="5"/>
  <c r="I310" i="5"/>
  <c r="AF433" i="5"/>
  <c r="H26" i="5"/>
  <c r="AC26" i="5"/>
  <c r="AI284" i="5"/>
  <c r="AK284" i="5"/>
  <c r="AJ284" i="5"/>
  <c r="H200" i="5"/>
  <c r="I278" i="5"/>
  <c r="AF278" i="5"/>
  <c r="R278" i="5"/>
  <c r="T278" i="5" s="1"/>
  <c r="I263" i="5"/>
  <c r="AC434" i="5"/>
  <c r="I341" i="5"/>
  <c r="V341" i="5"/>
  <c r="R341" i="5"/>
  <c r="T341" i="5" s="1"/>
  <c r="H42" i="5"/>
  <c r="I391" i="5"/>
  <c r="AF391" i="5"/>
  <c r="AC391" i="5"/>
  <c r="AI429" i="5"/>
  <c r="AJ429" i="5"/>
  <c r="AK429" i="5"/>
  <c r="AT434" i="5"/>
  <c r="AS434" i="5" s="1"/>
  <c r="AR434" i="5" s="1"/>
  <c r="AQ434" i="5" s="1"/>
  <c r="AP434" i="5" s="1"/>
  <c r="AO434" i="5" s="1"/>
  <c r="AN434" i="5" s="1"/>
  <c r="AM434" i="5" s="1"/>
  <c r="AL434" i="5" s="1"/>
  <c r="AT430" i="5"/>
  <c r="AS430" i="5" s="1"/>
  <c r="AR430" i="5" s="1"/>
  <c r="AQ430" i="5" s="1"/>
  <c r="AP430" i="5" s="1"/>
  <c r="AO430" i="5" s="1"/>
  <c r="AN430" i="5" s="1"/>
  <c r="AM430" i="5" s="1"/>
  <c r="AL430" i="5" s="1"/>
  <c r="AF432" i="5"/>
  <c r="K430" i="5"/>
  <c r="AS433" i="5"/>
  <c r="AR433" i="5" s="1"/>
  <c r="AQ433" i="5" s="1"/>
  <c r="AP433" i="5" s="1"/>
  <c r="AO433" i="5" s="1"/>
  <c r="AN433" i="5" s="1"/>
  <c r="AM433" i="5" s="1"/>
  <c r="AL433" i="5" s="1"/>
  <c r="AT433" i="5"/>
  <c r="AC432" i="5"/>
  <c r="AT435" i="5"/>
  <c r="AS435" i="5" s="1"/>
  <c r="AR435" i="5" s="1"/>
  <c r="AQ435" i="5" s="1"/>
  <c r="AP435" i="5" s="1"/>
  <c r="AO435" i="5" s="1"/>
  <c r="AN435" i="5" s="1"/>
  <c r="AM435" i="5" s="1"/>
  <c r="AL435" i="5" s="1"/>
  <c r="AT432" i="5"/>
  <c r="AS432" i="5" s="1"/>
  <c r="AR432" i="5" s="1"/>
  <c r="AQ432" i="5" s="1"/>
  <c r="AP432" i="5" s="1"/>
  <c r="AO432" i="5" s="1"/>
  <c r="AN432" i="5" s="1"/>
  <c r="AM432" i="5" s="1"/>
  <c r="AL432" i="5" s="1"/>
  <c r="K423" i="1"/>
  <c r="V423" i="1"/>
  <c r="K435" i="1"/>
  <c r="V435" i="1"/>
  <c r="R236" i="1"/>
  <c r="T236" i="1" s="1"/>
  <c r="V236" i="1"/>
  <c r="R271" i="1"/>
  <c r="T271" i="1" s="1"/>
  <c r="V271" i="1"/>
  <c r="I271" i="1"/>
  <c r="P335" i="1"/>
  <c r="G335" i="1"/>
  <c r="J245" i="1"/>
  <c r="V245" i="1"/>
  <c r="P173" i="1"/>
  <c r="G173" i="1"/>
  <c r="I173" i="1" s="1"/>
  <c r="G146" i="1"/>
  <c r="P146" i="1"/>
  <c r="P105" i="1"/>
  <c r="G105" i="1"/>
  <c r="K427" i="1"/>
  <c r="V252" i="1"/>
  <c r="I252" i="1"/>
  <c r="P217" i="1"/>
  <c r="G217" i="1"/>
  <c r="I217" i="1" s="1"/>
  <c r="G48" i="1"/>
  <c r="P48" i="1"/>
  <c r="P94" i="1"/>
  <c r="G94" i="1"/>
  <c r="P309" i="1"/>
  <c r="G309" i="1"/>
  <c r="J251" i="1"/>
  <c r="V251" i="1"/>
  <c r="K429" i="1"/>
  <c r="P233" i="1"/>
  <c r="G233" i="1"/>
  <c r="P307" i="1"/>
  <c r="G307" i="1"/>
  <c r="P157" i="1"/>
  <c r="G157" i="1"/>
  <c r="V420" i="1"/>
  <c r="K420" i="1"/>
  <c r="V406" i="1"/>
  <c r="K406" i="1"/>
  <c r="I225" i="1"/>
  <c r="V225" i="1"/>
  <c r="G186" i="1"/>
  <c r="P186" i="1"/>
  <c r="P62" i="1"/>
  <c r="G62" i="1"/>
  <c r="G85" i="1"/>
  <c r="P85" i="1"/>
  <c r="R420" i="1"/>
  <c r="T420" i="1" s="1"/>
  <c r="R144" i="1"/>
  <c r="T144" i="1" s="1"/>
  <c r="R46" i="1"/>
  <c r="T46" i="1" s="1"/>
  <c r="K434" i="1"/>
  <c r="K432" i="1"/>
  <c r="V432" i="1"/>
  <c r="P103" i="1"/>
  <c r="G103" i="1"/>
  <c r="R406" i="1"/>
  <c r="T406" i="1" s="1"/>
  <c r="P151" i="1"/>
  <c r="G151" i="1"/>
  <c r="I151" i="1" s="1"/>
  <c r="G203" i="1"/>
  <c r="P203" i="1"/>
  <c r="R225" i="1"/>
  <c r="T225" i="1" s="1"/>
  <c r="P255" i="1"/>
  <c r="G255" i="1"/>
  <c r="R77" i="1"/>
  <c r="T77" i="1" s="1"/>
  <c r="R252" i="1"/>
  <c r="T252" i="1" s="1"/>
  <c r="V415" i="1"/>
  <c r="K415" i="1"/>
  <c r="K433" i="1"/>
  <c r="K430" i="1"/>
  <c r="V430" i="1"/>
  <c r="G145" i="1"/>
  <c r="P145" i="1"/>
  <c r="P394" i="1"/>
  <c r="G394" i="1"/>
  <c r="P269" i="1"/>
  <c r="G269" i="1"/>
  <c r="P257" i="1"/>
  <c r="G257" i="1"/>
  <c r="G372" i="1"/>
  <c r="I372" i="1" s="1"/>
  <c r="P372" i="1"/>
  <c r="H77" i="1"/>
  <c r="V77" i="1"/>
  <c r="P81" i="1"/>
  <c r="G81" i="1"/>
  <c r="R136" i="1"/>
  <c r="T136" i="1" s="1"/>
  <c r="R373" i="1"/>
  <c r="T373" i="1" s="1"/>
  <c r="K424" i="1"/>
  <c r="V424" i="1"/>
  <c r="G86" i="1"/>
  <c r="P86" i="1"/>
  <c r="G278" i="1"/>
  <c r="P278" i="1"/>
  <c r="H202" i="1"/>
  <c r="H212" i="1"/>
  <c r="V212" i="1"/>
  <c r="V244" i="1"/>
  <c r="J244" i="1"/>
  <c r="I287" i="1"/>
  <c r="P268" i="1"/>
  <c r="P240" i="1"/>
  <c r="G240" i="1"/>
  <c r="H28" i="1"/>
  <c r="V122" i="1"/>
  <c r="H122" i="1"/>
  <c r="P24" i="1"/>
  <c r="G24" i="1"/>
  <c r="I24" i="1" s="1"/>
  <c r="K422" i="1"/>
  <c r="V422" i="1"/>
  <c r="K414" i="1"/>
  <c r="V414" i="1"/>
  <c r="V116" i="1"/>
  <c r="H116" i="1"/>
  <c r="P291" i="1"/>
  <c r="G291" i="1"/>
  <c r="R212" i="1"/>
  <c r="T212" i="1" s="1"/>
  <c r="R244" i="1"/>
  <c r="T244" i="1" s="1"/>
  <c r="R287" i="1"/>
  <c r="T287" i="1" s="1"/>
  <c r="R430" i="1"/>
  <c r="T430" i="1" s="1"/>
  <c r="AJ140" i="5"/>
  <c r="AK411" i="5"/>
  <c r="AI411" i="5"/>
  <c r="AJ411" i="5"/>
  <c r="AH411" i="5" s="1"/>
  <c r="BB55" i="5"/>
  <c r="BA55" i="5"/>
  <c r="I187" i="5"/>
  <c r="H132" i="5"/>
  <c r="AI337" i="5"/>
  <c r="AI37" i="5"/>
  <c r="AJ37" i="5"/>
  <c r="AK37" i="5"/>
  <c r="H118" i="5"/>
  <c r="AI293" i="5"/>
  <c r="AJ293" i="5"/>
  <c r="AK293" i="5"/>
  <c r="AJ328" i="5"/>
  <c r="AK328" i="5"/>
  <c r="AI328" i="5"/>
  <c r="AU423" i="5"/>
  <c r="G423" i="5"/>
  <c r="Z423" i="5"/>
  <c r="P423" i="5"/>
  <c r="Z53" i="5"/>
  <c r="G53" i="5"/>
  <c r="AU53" i="5"/>
  <c r="P53" i="5"/>
  <c r="Z199" i="5"/>
  <c r="G199" i="5"/>
  <c r="AU199" i="5"/>
  <c r="P199" i="5"/>
  <c r="I163" i="5"/>
  <c r="Z111" i="5"/>
  <c r="G111" i="5"/>
  <c r="AU111" i="5"/>
  <c r="P111" i="5"/>
  <c r="G69" i="5"/>
  <c r="Z69" i="5"/>
  <c r="AU69" i="5"/>
  <c r="P69" i="5"/>
  <c r="Z427" i="5"/>
  <c r="G427" i="5"/>
  <c r="AU427" i="5"/>
  <c r="G206" i="5"/>
  <c r="Z206" i="5"/>
  <c r="AU206" i="5"/>
  <c r="P206" i="5"/>
  <c r="G165" i="5"/>
  <c r="Z165" i="5"/>
  <c r="AU165" i="5"/>
  <c r="P165" i="5"/>
  <c r="I126" i="5"/>
  <c r="AF126" i="5"/>
  <c r="R126" i="5"/>
  <c r="T126" i="5" s="1"/>
  <c r="AC126" i="5"/>
  <c r="G83" i="5"/>
  <c r="Z83" i="5"/>
  <c r="AU83" i="5"/>
  <c r="P83" i="5"/>
  <c r="Z425" i="5"/>
  <c r="P425" i="5"/>
  <c r="AU425" i="5"/>
  <c r="G425" i="5"/>
  <c r="G235" i="5"/>
  <c r="Z235" i="5"/>
  <c r="AU235" i="5"/>
  <c r="P235" i="5"/>
  <c r="Z205" i="5"/>
  <c r="G205" i="5"/>
  <c r="AU205" i="5"/>
  <c r="P205" i="5"/>
  <c r="Z159" i="5"/>
  <c r="G159" i="5"/>
  <c r="AU159" i="5"/>
  <c r="P159" i="5"/>
  <c r="H99" i="5"/>
  <c r="V99" i="5"/>
  <c r="AF99" i="5"/>
  <c r="G426" i="5"/>
  <c r="Z426" i="5"/>
  <c r="AU426" i="5"/>
  <c r="AU191" i="5"/>
  <c r="G191" i="5"/>
  <c r="Z191" i="5"/>
  <c r="P191" i="5"/>
  <c r="G138" i="5"/>
  <c r="Z138" i="5"/>
  <c r="AU138" i="5"/>
  <c r="P138" i="5"/>
  <c r="Z94" i="5"/>
  <c r="AU94" i="5"/>
  <c r="G94" i="5"/>
  <c r="P94" i="5"/>
  <c r="H52" i="5"/>
  <c r="G44" i="5"/>
  <c r="AU44" i="5"/>
  <c r="Z44" i="5"/>
  <c r="P44" i="5"/>
  <c r="P409" i="1"/>
  <c r="G409" i="1"/>
  <c r="I409" i="1" s="1"/>
  <c r="R55" i="1"/>
  <c r="T55" i="1" s="1"/>
  <c r="V55" i="1"/>
  <c r="AT108" i="5"/>
  <c r="AS108" i="5" s="1"/>
  <c r="AR108" i="5" s="1"/>
  <c r="AQ108" i="5" s="1"/>
  <c r="AP108" i="5" s="1"/>
  <c r="AO108" i="5" s="1"/>
  <c r="AN108" i="5" s="1"/>
  <c r="AM108" i="5" s="1"/>
  <c r="AL108" i="5" s="1"/>
  <c r="AT257" i="5"/>
  <c r="AS257" i="5" s="1"/>
  <c r="AR257" i="5" s="1"/>
  <c r="AQ257" i="5" s="1"/>
  <c r="AP257" i="5" s="1"/>
  <c r="AO257" i="5" s="1"/>
  <c r="AN257" i="5" s="1"/>
  <c r="AM257" i="5" s="1"/>
  <c r="AL257" i="5" s="1"/>
  <c r="AT385" i="5"/>
  <c r="AS385" i="5" s="1"/>
  <c r="AR385" i="5" s="1"/>
  <c r="AQ385" i="5" s="1"/>
  <c r="AP385" i="5" s="1"/>
  <c r="AO385" i="5" s="1"/>
  <c r="AN385" i="5" s="1"/>
  <c r="AM385" i="5" s="1"/>
  <c r="AL385" i="5" s="1"/>
  <c r="AT33" i="5"/>
  <c r="AS33" i="5" s="1"/>
  <c r="AR33" i="5" s="1"/>
  <c r="AQ33" i="5" s="1"/>
  <c r="AP33" i="5" s="1"/>
  <c r="AO33" i="5" s="1"/>
  <c r="AN33" i="5" s="1"/>
  <c r="AM33" i="5" s="1"/>
  <c r="AL33" i="5" s="1"/>
  <c r="AT282" i="5"/>
  <c r="AS282" i="5" s="1"/>
  <c r="AR282" i="5" s="1"/>
  <c r="AQ282" i="5" s="1"/>
  <c r="AP282" i="5" s="1"/>
  <c r="AO282" i="5" s="1"/>
  <c r="AN282" i="5" s="1"/>
  <c r="AM282" i="5" s="1"/>
  <c r="AL282" i="5" s="1"/>
  <c r="AT374" i="5"/>
  <c r="AS374" i="5" s="1"/>
  <c r="AR374" i="5" s="1"/>
  <c r="AQ374" i="5" s="1"/>
  <c r="AP374" i="5" s="1"/>
  <c r="AO374" i="5" s="1"/>
  <c r="AN374" i="5" s="1"/>
  <c r="AM374" i="5" s="1"/>
  <c r="AL374" i="5" s="1"/>
  <c r="AT49" i="5"/>
  <c r="AS49" i="5" s="1"/>
  <c r="AR49" i="5" s="1"/>
  <c r="AQ49" i="5" s="1"/>
  <c r="AP49" i="5" s="1"/>
  <c r="AO49" i="5" s="1"/>
  <c r="AN49" i="5" s="1"/>
  <c r="AM49" i="5" s="1"/>
  <c r="AL49" i="5" s="1"/>
  <c r="AT316" i="5"/>
  <c r="AS316" i="5" s="1"/>
  <c r="AR316" i="5" s="1"/>
  <c r="AQ316" i="5" s="1"/>
  <c r="AP316" i="5" s="1"/>
  <c r="AO316" i="5" s="1"/>
  <c r="AN316" i="5" s="1"/>
  <c r="AM316" i="5" s="1"/>
  <c r="AL316" i="5" s="1"/>
  <c r="AT364" i="5"/>
  <c r="AS364" i="5" s="1"/>
  <c r="AR364" i="5" s="1"/>
  <c r="AQ364" i="5" s="1"/>
  <c r="AP364" i="5" s="1"/>
  <c r="AO364" i="5" s="1"/>
  <c r="AN364" i="5" s="1"/>
  <c r="AM364" i="5" s="1"/>
  <c r="AL364" i="5" s="1"/>
  <c r="BK42" i="5"/>
  <c r="BJ42" i="5" s="1"/>
  <c r="BI42" i="5" s="1"/>
  <c r="BH42" i="5" s="1"/>
  <c r="BG42" i="5" s="1"/>
  <c r="BF42" i="5" s="1"/>
  <c r="BE42" i="5" s="1"/>
  <c r="BD42" i="5" s="1"/>
  <c r="BC42" i="5" s="1"/>
  <c r="AT243" i="5"/>
  <c r="AS243" i="5" s="1"/>
  <c r="AR243" i="5" s="1"/>
  <c r="AQ243" i="5" s="1"/>
  <c r="AP243" i="5" s="1"/>
  <c r="AO243" i="5" s="1"/>
  <c r="AN243" i="5" s="1"/>
  <c r="AM243" i="5" s="1"/>
  <c r="AL243" i="5" s="1"/>
  <c r="AT355" i="5"/>
  <c r="AS355" i="5" s="1"/>
  <c r="AR355" i="5" s="1"/>
  <c r="AQ355" i="5" s="1"/>
  <c r="AP355" i="5" s="1"/>
  <c r="AO355" i="5" s="1"/>
  <c r="AN355" i="5" s="1"/>
  <c r="AM355" i="5" s="1"/>
  <c r="AL355" i="5" s="1"/>
  <c r="AT38" i="5"/>
  <c r="AS38" i="5" s="1"/>
  <c r="AR38" i="5" s="1"/>
  <c r="AQ38" i="5" s="1"/>
  <c r="AP38" i="5" s="1"/>
  <c r="AO38" i="5" s="1"/>
  <c r="AN38" i="5" s="1"/>
  <c r="AM38" i="5" s="1"/>
  <c r="AL38" i="5" s="1"/>
  <c r="AT195" i="5"/>
  <c r="AS195" i="5" s="1"/>
  <c r="AR195" i="5" s="1"/>
  <c r="AQ195" i="5" s="1"/>
  <c r="AP195" i="5" s="1"/>
  <c r="AO195" i="5" s="1"/>
  <c r="AN195" i="5" s="1"/>
  <c r="AM195" i="5" s="1"/>
  <c r="AL195" i="5" s="1"/>
  <c r="AT327" i="5"/>
  <c r="AS327" i="5" s="1"/>
  <c r="AR327" i="5" s="1"/>
  <c r="AQ327" i="5" s="1"/>
  <c r="AP327" i="5" s="1"/>
  <c r="AO327" i="5" s="1"/>
  <c r="AN327" i="5" s="1"/>
  <c r="AM327" i="5" s="1"/>
  <c r="AL327" i="5" s="1"/>
  <c r="AT68" i="5"/>
  <c r="AS68" i="5" s="1"/>
  <c r="AR68" i="5" s="1"/>
  <c r="AQ68" i="5" s="1"/>
  <c r="AP68" i="5" s="1"/>
  <c r="AO68" i="5" s="1"/>
  <c r="AN68" i="5" s="1"/>
  <c r="AM68" i="5" s="1"/>
  <c r="AL68" i="5" s="1"/>
  <c r="AT186" i="5"/>
  <c r="AS186" i="5" s="1"/>
  <c r="AR186" i="5" s="1"/>
  <c r="AQ186" i="5" s="1"/>
  <c r="AP186" i="5" s="1"/>
  <c r="AO186" i="5" s="1"/>
  <c r="AN186" i="5" s="1"/>
  <c r="AM186" i="5" s="1"/>
  <c r="AL186" i="5" s="1"/>
  <c r="AT310" i="5"/>
  <c r="AS310" i="5" s="1"/>
  <c r="AR310" i="5" s="1"/>
  <c r="AQ310" i="5" s="1"/>
  <c r="AP310" i="5" s="1"/>
  <c r="AO310" i="5" s="1"/>
  <c r="AN310" i="5" s="1"/>
  <c r="AM310" i="5" s="1"/>
  <c r="AL310" i="5" s="1"/>
  <c r="AT340" i="5"/>
  <c r="AS340" i="5" s="1"/>
  <c r="AR340" i="5" s="1"/>
  <c r="AQ340" i="5" s="1"/>
  <c r="AP340" i="5" s="1"/>
  <c r="AO340" i="5" s="1"/>
  <c r="AN340" i="5" s="1"/>
  <c r="AM340" i="5" s="1"/>
  <c r="AL340" i="5" s="1"/>
  <c r="AT393" i="5"/>
  <c r="AS393" i="5" s="1"/>
  <c r="AR393" i="5" s="1"/>
  <c r="AQ393" i="5" s="1"/>
  <c r="AP393" i="5" s="1"/>
  <c r="AO393" i="5" s="1"/>
  <c r="AN393" i="5" s="1"/>
  <c r="AM393" i="5" s="1"/>
  <c r="AL393" i="5" s="1"/>
  <c r="BK3" i="5"/>
  <c r="BJ3" i="5" s="1"/>
  <c r="BI3" i="5" s="1"/>
  <c r="BH3" i="5" s="1"/>
  <c r="BG3" i="5" s="1"/>
  <c r="BF3" i="5" s="1"/>
  <c r="BE3" i="5" s="1"/>
  <c r="BD3" i="5" s="1"/>
  <c r="BC3" i="5" s="1"/>
  <c r="AT84" i="5"/>
  <c r="AS84" i="5" s="1"/>
  <c r="AR84" i="5" s="1"/>
  <c r="AQ84" i="5" s="1"/>
  <c r="AP84" i="5" s="1"/>
  <c r="AO84" i="5" s="1"/>
  <c r="AN84" i="5" s="1"/>
  <c r="AM84" i="5" s="1"/>
  <c r="AL84" i="5" s="1"/>
  <c r="AT239" i="5"/>
  <c r="AS239" i="5" s="1"/>
  <c r="AR239" i="5" s="1"/>
  <c r="AQ239" i="5" s="1"/>
  <c r="AP239" i="5" s="1"/>
  <c r="AO239" i="5" s="1"/>
  <c r="AN239" i="5" s="1"/>
  <c r="AM239" i="5" s="1"/>
  <c r="AL239" i="5" s="1"/>
  <c r="AT269" i="5"/>
  <c r="AS269" i="5" s="1"/>
  <c r="AR269" i="5" s="1"/>
  <c r="AQ269" i="5" s="1"/>
  <c r="AP269" i="5" s="1"/>
  <c r="AO269" i="5" s="1"/>
  <c r="AN269" i="5" s="1"/>
  <c r="AM269" i="5" s="1"/>
  <c r="AL269" i="5" s="1"/>
  <c r="AT406" i="5"/>
  <c r="AS406" i="5" s="1"/>
  <c r="AR406" i="5" s="1"/>
  <c r="AQ406" i="5" s="1"/>
  <c r="AP406" i="5" s="1"/>
  <c r="AO406" i="5" s="1"/>
  <c r="AN406" i="5" s="1"/>
  <c r="AM406" i="5" s="1"/>
  <c r="AL406" i="5" s="1"/>
  <c r="BK67" i="5"/>
  <c r="BJ67" i="5" s="1"/>
  <c r="BI67" i="5" s="1"/>
  <c r="BH67" i="5" s="1"/>
  <c r="BG67" i="5" s="1"/>
  <c r="BF67" i="5" s="1"/>
  <c r="BE67" i="5" s="1"/>
  <c r="BD67" i="5" s="1"/>
  <c r="BC67" i="5" s="1"/>
  <c r="AT134" i="5"/>
  <c r="AS134" i="5"/>
  <c r="AR134" i="5" s="1"/>
  <c r="AQ134" i="5" s="1"/>
  <c r="AP134" i="5" s="1"/>
  <c r="AO134" i="5" s="1"/>
  <c r="AN134" i="5" s="1"/>
  <c r="AM134" i="5" s="1"/>
  <c r="AL134" i="5" s="1"/>
  <c r="AT209" i="5"/>
  <c r="AS209" i="5" s="1"/>
  <c r="AR209" i="5" s="1"/>
  <c r="AQ209" i="5" s="1"/>
  <c r="AP209" i="5" s="1"/>
  <c r="AO209" i="5" s="1"/>
  <c r="AN209" i="5" s="1"/>
  <c r="AM209" i="5" s="1"/>
  <c r="AL209" i="5" s="1"/>
  <c r="AT255" i="5"/>
  <c r="AS255" i="5" s="1"/>
  <c r="AR255" i="5" s="1"/>
  <c r="AQ255" i="5" s="1"/>
  <c r="AP255" i="5" s="1"/>
  <c r="AO255" i="5" s="1"/>
  <c r="AN255" i="5" s="1"/>
  <c r="AM255" i="5" s="1"/>
  <c r="AL255" i="5" s="1"/>
  <c r="AT363" i="5"/>
  <c r="AS363" i="5" s="1"/>
  <c r="AR363" i="5" s="1"/>
  <c r="AQ363" i="5" s="1"/>
  <c r="AP363" i="5" s="1"/>
  <c r="AO363" i="5" s="1"/>
  <c r="AN363" i="5" s="1"/>
  <c r="AM363" i="5" s="1"/>
  <c r="AL363" i="5" s="1"/>
  <c r="AT81" i="5"/>
  <c r="AS81" i="5" s="1"/>
  <c r="AR81" i="5" s="1"/>
  <c r="AQ81" i="5" s="1"/>
  <c r="AP81" i="5" s="1"/>
  <c r="AO81" i="5" s="1"/>
  <c r="AN81" i="5" s="1"/>
  <c r="AM81" i="5" s="1"/>
  <c r="AL81" i="5" s="1"/>
  <c r="G428" i="1"/>
  <c r="R428" i="1" s="1"/>
  <c r="T428" i="1" s="1"/>
  <c r="Z194" i="5"/>
  <c r="AU194" i="5"/>
  <c r="P194" i="5"/>
  <c r="Z153" i="5"/>
  <c r="AU153" i="5"/>
  <c r="P153" i="5"/>
  <c r="G109" i="5"/>
  <c r="AU109" i="5"/>
  <c r="Z109" i="5"/>
  <c r="P109" i="5"/>
  <c r="H67" i="5"/>
  <c r="R67" i="5"/>
  <c r="T67" i="5" s="1"/>
  <c r="V67" i="5"/>
  <c r="G204" i="5"/>
  <c r="AU204" i="5"/>
  <c r="Z204" i="5"/>
  <c r="P204" i="5"/>
  <c r="G160" i="5"/>
  <c r="AU160" i="5"/>
  <c r="Z160" i="5"/>
  <c r="P160" i="5"/>
  <c r="G121" i="5"/>
  <c r="Z121" i="5"/>
  <c r="AU121" i="5"/>
  <c r="P121" i="5"/>
  <c r="Z62" i="5"/>
  <c r="G62" i="5"/>
  <c r="AU62" i="5"/>
  <c r="P62" i="5"/>
  <c r="AU418" i="5"/>
  <c r="G418" i="5"/>
  <c r="Z418" i="5"/>
  <c r="P418" i="5"/>
  <c r="Z233" i="5"/>
  <c r="G233" i="5"/>
  <c r="AU233" i="5"/>
  <c r="P233" i="5"/>
  <c r="G203" i="5"/>
  <c r="Z203" i="5"/>
  <c r="AU203" i="5"/>
  <c r="P203" i="5"/>
  <c r="H157" i="5"/>
  <c r="V157" i="5"/>
  <c r="Z89" i="5"/>
  <c r="G89" i="5"/>
  <c r="AU89" i="5"/>
  <c r="P89" i="5"/>
  <c r="AU417" i="5"/>
  <c r="Z417" i="5"/>
  <c r="G417" i="5"/>
  <c r="Z136" i="5"/>
  <c r="G136" i="5"/>
  <c r="AU136" i="5"/>
  <c r="P136" i="5"/>
  <c r="Z92" i="5"/>
  <c r="G92" i="5"/>
  <c r="AU92" i="5"/>
  <c r="P92" i="5"/>
  <c r="Z47" i="5"/>
  <c r="G47" i="5"/>
  <c r="AU47" i="5"/>
  <c r="P47" i="5"/>
  <c r="AU46" i="5"/>
  <c r="G46" i="5"/>
  <c r="Z46" i="5"/>
  <c r="P46" i="5"/>
  <c r="V144" i="1"/>
  <c r="H144" i="1"/>
  <c r="R170" i="1"/>
  <c r="T170" i="1" s="1"/>
  <c r="V46" i="1"/>
  <c r="H46" i="1"/>
  <c r="R31" i="1"/>
  <c r="T31" i="1" s="1"/>
  <c r="AS208" i="5"/>
  <c r="AR208" i="5" s="1"/>
  <c r="AQ208" i="5" s="1"/>
  <c r="AP208" i="5" s="1"/>
  <c r="AO208" i="5" s="1"/>
  <c r="AN208" i="5" s="1"/>
  <c r="AM208" i="5" s="1"/>
  <c r="AL208" i="5" s="1"/>
  <c r="AT208" i="5"/>
  <c r="AT281" i="5"/>
  <c r="AS281" i="5" s="1"/>
  <c r="AR281" i="5" s="1"/>
  <c r="AQ281" i="5" s="1"/>
  <c r="AP281" i="5" s="1"/>
  <c r="AO281" i="5" s="1"/>
  <c r="AN281" i="5" s="1"/>
  <c r="AM281" i="5" s="1"/>
  <c r="AL281" i="5" s="1"/>
  <c r="AT413" i="5"/>
  <c r="AS413" i="5" s="1"/>
  <c r="AR413" i="5" s="1"/>
  <c r="AQ413" i="5" s="1"/>
  <c r="AP413" i="5" s="1"/>
  <c r="AO413" i="5" s="1"/>
  <c r="AN413" i="5" s="1"/>
  <c r="AM413" i="5" s="1"/>
  <c r="AL413" i="5" s="1"/>
  <c r="BK64" i="5"/>
  <c r="BJ64" i="5" s="1"/>
  <c r="BI64" i="5" s="1"/>
  <c r="BH64" i="5" s="1"/>
  <c r="BG64" i="5" s="1"/>
  <c r="BF64" i="5" s="1"/>
  <c r="BE64" i="5" s="1"/>
  <c r="BD64" i="5" s="1"/>
  <c r="BC64" i="5" s="1"/>
  <c r="AT308" i="5"/>
  <c r="AS308" i="5" s="1"/>
  <c r="AR308" i="5" s="1"/>
  <c r="AQ308" i="5" s="1"/>
  <c r="AP308" i="5" s="1"/>
  <c r="AO308" i="5" s="1"/>
  <c r="AN308" i="5" s="1"/>
  <c r="AM308" i="5" s="1"/>
  <c r="AL308" i="5" s="1"/>
  <c r="AT352" i="5"/>
  <c r="AS352" i="5" s="1"/>
  <c r="AR352" i="5" s="1"/>
  <c r="AQ352" i="5" s="1"/>
  <c r="AP352" i="5" s="1"/>
  <c r="AO352" i="5" s="1"/>
  <c r="AN352" i="5" s="1"/>
  <c r="AM352" i="5" s="1"/>
  <c r="AL352" i="5" s="1"/>
  <c r="BK18" i="5"/>
  <c r="BJ18" i="5" s="1"/>
  <c r="BI18" i="5" s="1"/>
  <c r="BH18" i="5" s="1"/>
  <c r="BG18" i="5" s="1"/>
  <c r="BF18" i="5" s="1"/>
  <c r="BE18" i="5" s="1"/>
  <c r="BD18" i="5" s="1"/>
  <c r="BC18" i="5" s="1"/>
  <c r="AT245" i="5"/>
  <c r="AS245" i="5" s="1"/>
  <c r="AR245" i="5" s="1"/>
  <c r="AQ245" i="5" s="1"/>
  <c r="AP245" i="5" s="1"/>
  <c r="AO245" i="5" s="1"/>
  <c r="AN245" i="5" s="1"/>
  <c r="AM245" i="5" s="1"/>
  <c r="AL245" i="5" s="1"/>
  <c r="AT375" i="5"/>
  <c r="AS375" i="5" s="1"/>
  <c r="AR375" i="5" s="1"/>
  <c r="AQ375" i="5" s="1"/>
  <c r="AP375" i="5" s="1"/>
  <c r="AO375" i="5" s="1"/>
  <c r="AN375" i="5" s="1"/>
  <c r="AM375" i="5" s="1"/>
  <c r="AL375" i="5" s="1"/>
  <c r="BK16" i="5"/>
  <c r="BJ16" i="5" s="1"/>
  <c r="BI16" i="5" s="1"/>
  <c r="BH16" i="5" s="1"/>
  <c r="BG16" i="5" s="1"/>
  <c r="BF16" i="5" s="1"/>
  <c r="BE16" i="5" s="1"/>
  <c r="BD16" i="5" s="1"/>
  <c r="BC16" i="5" s="1"/>
  <c r="AT268" i="5"/>
  <c r="AS268" i="5" s="1"/>
  <c r="AR268" i="5" s="1"/>
  <c r="AQ268" i="5" s="1"/>
  <c r="AP268" i="5" s="1"/>
  <c r="AO268" i="5" s="1"/>
  <c r="AN268" i="5" s="1"/>
  <c r="AM268" i="5" s="1"/>
  <c r="AL268" i="5" s="1"/>
  <c r="AT376" i="5"/>
  <c r="AS376" i="5" s="1"/>
  <c r="AR376" i="5" s="1"/>
  <c r="AQ376" i="5" s="1"/>
  <c r="AP376" i="5" s="1"/>
  <c r="AO376" i="5" s="1"/>
  <c r="AN376" i="5" s="1"/>
  <c r="AM376" i="5" s="1"/>
  <c r="AL376" i="5" s="1"/>
  <c r="BK38" i="5"/>
  <c r="BJ38" i="5" s="1"/>
  <c r="BI38" i="5" s="1"/>
  <c r="BH38" i="5" s="1"/>
  <c r="BG38" i="5" s="1"/>
  <c r="BF38" i="5" s="1"/>
  <c r="BE38" i="5" s="1"/>
  <c r="BD38" i="5" s="1"/>
  <c r="BC38" i="5" s="1"/>
  <c r="AT248" i="5"/>
  <c r="AS248" i="5" s="1"/>
  <c r="AR248" i="5" s="1"/>
  <c r="AQ248" i="5" s="1"/>
  <c r="AP248" i="5" s="1"/>
  <c r="AO248" i="5" s="1"/>
  <c r="AN248" i="5" s="1"/>
  <c r="AM248" i="5" s="1"/>
  <c r="AL248" i="5" s="1"/>
  <c r="AT412" i="5"/>
  <c r="AS412" i="5" s="1"/>
  <c r="AR412" i="5" s="1"/>
  <c r="AQ412" i="5" s="1"/>
  <c r="AP412" i="5" s="1"/>
  <c r="AO412" i="5" s="1"/>
  <c r="AN412" i="5" s="1"/>
  <c r="AM412" i="5" s="1"/>
  <c r="AL412" i="5" s="1"/>
  <c r="BK13" i="5"/>
  <c r="BJ13" i="5" s="1"/>
  <c r="BI13" i="5" s="1"/>
  <c r="BH13" i="5" s="1"/>
  <c r="BG13" i="5" s="1"/>
  <c r="BF13" i="5" s="1"/>
  <c r="BE13" i="5" s="1"/>
  <c r="BD13" i="5" s="1"/>
  <c r="BC13" i="5" s="1"/>
  <c r="AT202" i="5"/>
  <c r="AS202" i="5" s="1"/>
  <c r="AR202" i="5" s="1"/>
  <c r="AQ202" i="5" s="1"/>
  <c r="AP202" i="5" s="1"/>
  <c r="AO202" i="5" s="1"/>
  <c r="AN202" i="5" s="1"/>
  <c r="AM202" i="5" s="1"/>
  <c r="AL202" i="5" s="1"/>
  <c r="AT326" i="5"/>
  <c r="AS326" i="5" s="1"/>
  <c r="AR326" i="5" s="1"/>
  <c r="AQ326" i="5" s="1"/>
  <c r="AP326" i="5" s="1"/>
  <c r="AO326" i="5" s="1"/>
  <c r="AN326" i="5" s="1"/>
  <c r="AM326" i="5" s="1"/>
  <c r="AL326" i="5" s="1"/>
  <c r="AT335" i="5"/>
  <c r="AS335" i="5" s="1"/>
  <c r="AR335" i="5" s="1"/>
  <c r="AQ335" i="5" s="1"/>
  <c r="AP335" i="5" s="1"/>
  <c r="AO335" i="5" s="1"/>
  <c r="AN335" i="5" s="1"/>
  <c r="AM335" i="5" s="1"/>
  <c r="AL335" i="5" s="1"/>
  <c r="AT409" i="5"/>
  <c r="AS409" i="5" s="1"/>
  <c r="AR409" i="5" s="1"/>
  <c r="AQ409" i="5" s="1"/>
  <c r="AP409" i="5" s="1"/>
  <c r="AO409" i="5" s="1"/>
  <c r="AN409" i="5" s="1"/>
  <c r="AM409" i="5" s="1"/>
  <c r="AL409" i="5" s="1"/>
  <c r="AT155" i="5"/>
  <c r="AS155" i="5" s="1"/>
  <c r="AR155" i="5" s="1"/>
  <c r="AQ155" i="5" s="1"/>
  <c r="AP155" i="5" s="1"/>
  <c r="AO155" i="5" s="1"/>
  <c r="AN155" i="5" s="1"/>
  <c r="AM155" i="5" s="1"/>
  <c r="AL155" i="5" s="1"/>
  <c r="AT116" i="5"/>
  <c r="AS116" i="5" s="1"/>
  <c r="AR116" i="5" s="1"/>
  <c r="AQ116" i="5" s="1"/>
  <c r="AP116" i="5" s="1"/>
  <c r="AO116" i="5" s="1"/>
  <c r="AN116" i="5" s="1"/>
  <c r="AM116" i="5" s="1"/>
  <c r="AL116" i="5" s="1"/>
  <c r="AT256" i="5"/>
  <c r="AS256" i="5" s="1"/>
  <c r="AR256" i="5" s="1"/>
  <c r="AQ256" i="5" s="1"/>
  <c r="AP256" i="5" s="1"/>
  <c r="AO256" i="5" s="1"/>
  <c r="AN256" i="5" s="1"/>
  <c r="AM256" i="5" s="1"/>
  <c r="AL256" i="5" s="1"/>
  <c r="AT285" i="5"/>
  <c r="AS285" i="5" s="1"/>
  <c r="AR285" i="5" s="1"/>
  <c r="AQ285" i="5" s="1"/>
  <c r="AP285" i="5" s="1"/>
  <c r="AO285" i="5" s="1"/>
  <c r="AN285" i="5" s="1"/>
  <c r="AM285" i="5" s="1"/>
  <c r="AL285" i="5" s="1"/>
  <c r="AT354" i="5"/>
  <c r="AS354" i="5" s="1"/>
  <c r="AR354" i="5" s="1"/>
  <c r="AQ354" i="5" s="1"/>
  <c r="AP354" i="5" s="1"/>
  <c r="AO354" i="5" s="1"/>
  <c r="AN354" i="5" s="1"/>
  <c r="AM354" i="5" s="1"/>
  <c r="AL354" i="5" s="1"/>
  <c r="BK17" i="5"/>
  <c r="BJ17" i="5" s="1"/>
  <c r="BI17" i="5" s="1"/>
  <c r="BH17" i="5" s="1"/>
  <c r="BG17" i="5" s="1"/>
  <c r="BF17" i="5" s="1"/>
  <c r="BE17" i="5" s="1"/>
  <c r="BD17" i="5" s="1"/>
  <c r="BC17" i="5" s="1"/>
  <c r="AT166" i="5"/>
  <c r="AS166" i="5" s="1"/>
  <c r="AR166" i="5" s="1"/>
  <c r="AQ166" i="5" s="1"/>
  <c r="AP166" i="5" s="1"/>
  <c r="AO166" i="5" s="1"/>
  <c r="AN166" i="5" s="1"/>
  <c r="AM166" i="5" s="1"/>
  <c r="AL166" i="5" s="1"/>
  <c r="AT241" i="5"/>
  <c r="AS241" i="5" s="1"/>
  <c r="AR241" i="5" s="1"/>
  <c r="AQ241" i="5" s="1"/>
  <c r="AP241" i="5" s="1"/>
  <c r="AO241" i="5" s="1"/>
  <c r="AN241" i="5" s="1"/>
  <c r="AM241" i="5" s="1"/>
  <c r="AL241" i="5" s="1"/>
  <c r="AT271" i="5"/>
  <c r="AS271" i="5" s="1"/>
  <c r="AR271" i="5" s="1"/>
  <c r="AQ271" i="5" s="1"/>
  <c r="AP271" i="5" s="1"/>
  <c r="AO271" i="5" s="1"/>
  <c r="AN271" i="5" s="1"/>
  <c r="AM271" i="5" s="1"/>
  <c r="AL271" i="5" s="1"/>
  <c r="AT1948" i="5"/>
  <c r="AS1948" i="5" s="1"/>
  <c r="AR1948" i="5" s="1"/>
  <c r="AQ1948" i="5" s="1"/>
  <c r="AP1948" i="5" s="1"/>
  <c r="AO1948" i="5" s="1"/>
  <c r="AN1948" i="5" s="1"/>
  <c r="AM1948" i="5" s="1"/>
  <c r="AL1948" i="5" s="1"/>
  <c r="BK66" i="5"/>
  <c r="BJ66" i="5" s="1"/>
  <c r="BI66" i="5" s="1"/>
  <c r="BH66" i="5" s="1"/>
  <c r="BG66" i="5" s="1"/>
  <c r="BF66" i="5" s="1"/>
  <c r="BE66" i="5" s="1"/>
  <c r="BD66" i="5" s="1"/>
  <c r="BC66" i="5" s="1"/>
  <c r="P420" i="5"/>
  <c r="P427" i="5"/>
  <c r="H192" i="5"/>
  <c r="I151" i="5"/>
  <c r="G107" i="5"/>
  <c r="Z107" i="5"/>
  <c r="AU107" i="5"/>
  <c r="P107" i="5"/>
  <c r="G57" i="5"/>
  <c r="Z57" i="5"/>
  <c r="AU57" i="5"/>
  <c r="P57" i="5"/>
  <c r="Z419" i="5"/>
  <c r="G419" i="5"/>
  <c r="AU419" i="5"/>
  <c r="H202" i="5"/>
  <c r="G158" i="5"/>
  <c r="Z158" i="5"/>
  <c r="AU158" i="5"/>
  <c r="P158" i="5"/>
  <c r="I119" i="5"/>
  <c r="AF119" i="5"/>
  <c r="Z60" i="5"/>
  <c r="AU60" i="5"/>
  <c r="G60" i="5"/>
  <c r="P60" i="5"/>
  <c r="K424" i="5"/>
  <c r="I231" i="5"/>
  <c r="H189" i="5"/>
  <c r="G145" i="5"/>
  <c r="Z145" i="5"/>
  <c r="AU145" i="5"/>
  <c r="P145" i="5"/>
  <c r="H71" i="5"/>
  <c r="R71" i="5"/>
  <c r="T71" i="5" s="1"/>
  <c r="G219" i="5"/>
  <c r="Z219" i="5"/>
  <c r="AU219" i="5"/>
  <c r="P219" i="5"/>
  <c r="G180" i="5"/>
  <c r="Z180" i="5"/>
  <c r="AU180" i="5"/>
  <c r="P180" i="5"/>
  <c r="G87" i="5"/>
  <c r="AU87" i="5"/>
  <c r="Z87" i="5"/>
  <c r="P87" i="5"/>
  <c r="AU428" i="5"/>
  <c r="G428" i="5"/>
  <c r="Z428" i="5"/>
  <c r="P428" i="5"/>
  <c r="Z51" i="5"/>
  <c r="G51" i="5"/>
  <c r="AU51" i="5"/>
  <c r="P51" i="5"/>
  <c r="R44" i="1"/>
  <c r="T44" i="1" s="1"/>
  <c r="V170" i="1"/>
  <c r="H170" i="1"/>
  <c r="AT236" i="5"/>
  <c r="AS236" i="5" s="1"/>
  <c r="AR236" i="5" s="1"/>
  <c r="AQ236" i="5" s="1"/>
  <c r="AP236" i="5" s="1"/>
  <c r="AO236" i="5" s="1"/>
  <c r="AN236" i="5" s="1"/>
  <c r="AM236" i="5" s="1"/>
  <c r="AL236" i="5" s="1"/>
  <c r="AT309" i="5"/>
  <c r="AS309" i="5" s="1"/>
  <c r="AR309" i="5" s="1"/>
  <c r="AQ309" i="5" s="1"/>
  <c r="AP309" i="5" s="1"/>
  <c r="AO309" i="5" s="1"/>
  <c r="AN309" i="5" s="1"/>
  <c r="AM309" i="5" s="1"/>
  <c r="AL309" i="5" s="1"/>
  <c r="AT105" i="5"/>
  <c r="AS105" i="5" s="1"/>
  <c r="AR105" i="5" s="1"/>
  <c r="AQ105" i="5" s="1"/>
  <c r="AP105" i="5" s="1"/>
  <c r="AO105" i="5" s="1"/>
  <c r="AN105" i="5" s="1"/>
  <c r="AM105" i="5" s="1"/>
  <c r="AL105" i="5" s="1"/>
  <c r="AT110" i="5"/>
  <c r="AS110" i="5" s="1"/>
  <c r="AR110" i="5" s="1"/>
  <c r="AQ110" i="5" s="1"/>
  <c r="AP110" i="5" s="1"/>
  <c r="AO110" i="5" s="1"/>
  <c r="AN110" i="5" s="1"/>
  <c r="AM110" i="5" s="1"/>
  <c r="AL110" i="5" s="1"/>
  <c r="AT332" i="5"/>
  <c r="AS332" i="5" s="1"/>
  <c r="AR332" i="5" s="1"/>
  <c r="AQ332" i="5" s="1"/>
  <c r="AP332" i="5" s="1"/>
  <c r="AO332" i="5" s="1"/>
  <c r="AN332" i="5" s="1"/>
  <c r="AM332" i="5" s="1"/>
  <c r="AL332" i="5" s="1"/>
  <c r="AT410" i="5"/>
  <c r="AS410" i="5" s="1"/>
  <c r="AR410" i="5" s="1"/>
  <c r="AQ410" i="5" s="1"/>
  <c r="AP410" i="5" s="1"/>
  <c r="AO410" i="5" s="1"/>
  <c r="AN410" i="5" s="1"/>
  <c r="AM410" i="5" s="1"/>
  <c r="AL410" i="5" s="1"/>
  <c r="AT71" i="5"/>
  <c r="AS71" i="5" s="1"/>
  <c r="AR71" i="5" s="1"/>
  <c r="AQ71" i="5" s="1"/>
  <c r="AP71" i="5" s="1"/>
  <c r="AO71" i="5" s="1"/>
  <c r="AN71" i="5" s="1"/>
  <c r="AM71" i="5" s="1"/>
  <c r="AL71" i="5" s="1"/>
  <c r="AS267" i="5"/>
  <c r="AR267" i="5" s="1"/>
  <c r="AQ267" i="5" s="1"/>
  <c r="AP267" i="5" s="1"/>
  <c r="AO267" i="5" s="1"/>
  <c r="AN267" i="5" s="1"/>
  <c r="AM267" i="5" s="1"/>
  <c r="AL267" i="5" s="1"/>
  <c r="AT267" i="5"/>
  <c r="AT399" i="5"/>
  <c r="AS399" i="5" s="1"/>
  <c r="AR399" i="5" s="1"/>
  <c r="AQ399" i="5" s="1"/>
  <c r="AP399" i="5" s="1"/>
  <c r="AO399" i="5" s="1"/>
  <c r="AN399" i="5" s="1"/>
  <c r="AM399" i="5" s="1"/>
  <c r="AL399" i="5" s="1"/>
  <c r="BK76" i="5"/>
  <c r="BJ76" i="5" s="1"/>
  <c r="BI76" i="5" s="1"/>
  <c r="BH76" i="5" s="1"/>
  <c r="BG76" i="5" s="1"/>
  <c r="BF76" i="5" s="1"/>
  <c r="BE76" i="5" s="1"/>
  <c r="BD76" i="5" s="1"/>
  <c r="BC76" i="5" s="1"/>
  <c r="AT296" i="5"/>
  <c r="AS296" i="5" s="1"/>
  <c r="AR296" i="5" s="1"/>
  <c r="AQ296" i="5" s="1"/>
  <c r="AP296" i="5" s="1"/>
  <c r="AO296" i="5" s="1"/>
  <c r="AN296" i="5" s="1"/>
  <c r="AM296" i="5" s="1"/>
  <c r="AL296" i="5" s="1"/>
  <c r="AT366" i="5"/>
  <c r="AS366" i="5" s="1"/>
  <c r="AR366" i="5" s="1"/>
  <c r="AQ366" i="5" s="1"/>
  <c r="AP366" i="5" s="1"/>
  <c r="AO366" i="5" s="1"/>
  <c r="AN366" i="5" s="1"/>
  <c r="AM366" i="5" s="1"/>
  <c r="AL366" i="5" s="1"/>
  <c r="BK15" i="5"/>
  <c r="BJ15" i="5" s="1"/>
  <c r="BI15" i="5" s="1"/>
  <c r="BH15" i="5" s="1"/>
  <c r="BG15" i="5" s="1"/>
  <c r="BF15" i="5" s="1"/>
  <c r="BE15" i="5" s="1"/>
  <c r="BD15" i="5" s="1"/>
  <c r="BC15" i="5" s="1"/>
  <c r="AT270" i="5"/>
  <c r="AS270" i="5" s="1"/>
  <c r="AR270" i="5" s="1"/>
  <c r="AQ270" i="5" s="1"/>
  <c r="AP270" i="5" s="1"/>
  <c r="AO270" i="5" s="1"/>
  <c r="AN270" i="5" s="1"/>
  <c r="AM270" i="5" s="1"/>
  <c r="AL270" i="5" s="1"/>
  <c r="AT357" i="5"/>
  <c r="AS357" i="5" s="1"/>
  <c r="AR357" i="5" s="1"/>
  <c r="AQ357" i="5" s="1"/>
  <c r="AP357" i="5" s="1"/>
  <c r="AO357" i="5" s="1"/>
  <c r="AN357" i="5" s="1"/>
  <c r="AM357" i="5" s="1"/>
  <c r="AL357" i="5" s="1"/>
  <c r="AT21" i="5"/>
  <c r="AS21" i="5" s="1"/>
  <c r="AR21" i="5" s="1"/>
  <c r="AQ21" i="5" s="1"/>
  <c r="AP21" i="5" s="1"/>
  <c r="AO21" i="5" s="1"/>
  <c r="AN21" i="5" s="1"/>
  <c r="AM21" i="5" s="1"/>
  <c r="AL21" i="5" s="1"/>
  <c r="AT218" i="5"/>
  <c r="AS218" i="5" s="1"/>
  <c r="AR218" i="5" s="1"/>
  <c r="AQ218" i="5" s="1"/>
  <c r="AP218" i="5" s="1"/>
  <c r="AO218" i="5" s="1"/>
  <c r="AN218" i="5" s="1"/>
  <c r="AM218" i="5" s="1"/>
  <c r="AL218" i="5" s="1"/>
  <c r="AT344" i="5"/>
  <c r="AS344" i="5" s="1"/>
  <c r="AR344" i="5" s="1"/>
  <c r="AQ344" i="5" s="1"/>
  <c r="AP344" i="5" s="1"/>
  <c r="AO344" i="5" s="1"/>
  <c r="AN344" i="5" s="1"/>
  <c r="AM344" i="5" s="1"/>
  <c r="AL344" i="5" s="1"/>
  <c r="AT351" i="5"/>
  <c r="AS351" i="5" s="1"/>
  <c r="AR351" i="5" s="1"/>
  <c r="AQ351" i="5" s="1"/>
  <c r="AP351" i="5" s="1"/>
  <c r="AO351" i="5" s="1"/>
  <c r="AN351" i="5" s="1"/>
  <c r="AM351" i="5" s="1"/>
  <c r="AL351" i="5" s="1"/>
  <c r="AT133" i="5"/>
  <c r="AS133" i="5" s="1"/>
  <c r="AR133" i="5" s="1"/>
  <c r="AQ133" i="5" s="1"/>
  <c r="AP133" i="5" s="1"/>
  <c r="AO133" i="5" s="1"/>
  <c r="AN133" i="5" s="1"/>
  <c r="AM133" i="5" s="1"/>
  <c r="AL133" i="5" s="1"/>
  <c r="AT91" i="5"/>
  <c r="AS91" i="5" s="1"/>
  <c r="AR91" i="5" s="1"/>
  <c r="AQ91" i="5" s="1"/>
  <c r="AP91" i="5" s="1"/>
  <c r="AO91" i="5" s="1"/>
  <c r="AN91" i="5" s="1"/>
  <c r="AM91" i="5" s="1"/>
  <c r="AL91" i="5" s="1"/>
  <c r="AT148" i="5"/>
  <c r="AS148" i="5" s="1"/>
  <c r="AR148" i="5" s="1"/>
  <c r="AQ148" i="5" s="1"/>
  <c r="AP148" i="5" s="1"/>
  <c r="AO148" i="5" s="1"/>
  <c r="AN148" i="5" s="1"/>
  <c r="AM148" i="5" s="1"/>
  <c r="AL148" i="5" s="1"/>
  <c r="AT272" i="5"/>
  <c r="AS272" i="5" s="1"/>
  <c r="AR272" i="5" s="1"/>
  <c r="AQ272" i="5" s="1"/>
  <c r="AP272" i="5" s="1"/>
  <c r="AO272" i="5" s="1"/>
  <c r="AN272" i="5" s="1"/>
  <c r="AM272" i="5" s="1"/>
  <c r="AL272" i="5" s="1"/>
  <c r="AT301" i="5"/>
  <c r="AS301" i="5" s="1"/>
  <c r="AR301" i="5" s="1"/>
  <c r="AQ301" i="5" s="1"/>
  <c r="AP301" i="5" s="1"/>
  <c r="AO301" i="5" s="1"/>
  <c r="AN301" i="5" s="1"/>
  <c r="AM301" i="5" s="1"/>
  <c r="AL301" i="5" s="1"/>
  <c r="AT370" i="5"/>
  <c r="AS370" i="5" s="1"/>
  <c r="AR370" i="5" s="1"/>
  <c r="AQ370" i="5" s="1"/>
  <c r="AP370" i="5" s="1"/>
  <c r="AO370" i="5" s="1"/>
  <c r="AN370" i="5" s="1"/>
  <c r="AM370" i="5" s="1"/>
  <c r="AL370" i="5" s="1"/>
  <c r="AT151" i="5"/>
  <c r="AS151" i="5" s="1"/>
  <c r="AR151" i="5" s="1"/>
  <c r="AQ151" i="5" s="1"/>
  <c r="AP151" i="5" s="1"/>
  <c r="AO151" i="5" s="1"/>
  <c r="AN151" i="5" s="1"/>
  <c r="AM151" i="5" s="1"/>
  <c r="AL151" i="5" s="1"/>
  <c r="AT198" i="5"/>
  <c r="AS198" i="5" s="1"/>
  <c r="AR198" i="5" s="1"/>
  <c r="AQ198" i="5" s="1"/>
  <c r="AP198" i="5" s="1"/>
  <c r="AO198" i="5" s="1"/>
  <c r="AN198" i="5" s="1"/>
  <c r="AM198" i="5" s="1"/>
  <c r="AL198" i="5" s="1"/>
  <c r="AT258" i="5"/>
  <c r="AS258" i="5" s="1"/>
  <c r="AR258" i="5" s="1"/>
  <c r="AQ258" i="5" s="1"/>
  <c r="AP258" i="5" s="1"/>
  <c r="AO258" i="5" s="1"/>
  <c r="AN258" i="5" s="1"/>
  <c r="AM258" i="5" s="1"/>
  <c r="AL258" i="5" s="1"/>
  <c r="AT287" i="5"/>
  <c r="AS287" i="5" s="1"/>
  <c r="AR287" i="5" s="1"/>
  <c r="AQ287" i="5" s="1"/>
  <c r="AP287" i="5" s="1"/>
  <c r="AO287" i="5" s="1"/>
  <c r="AN287" i="5" s="1"/>
  <c r="AM287" i="5" s="1"/>
  <c r="AL287" i="5" s="1"/>
  <c r="AT356" i="5"/>
  <c r="AS356" i="5" s="1"/>
  <c r="AR356" i="5" s="1"/>
  <c r="AQ356" i="5" s="1"/>
  <c r="AP356" i="5" s="1"/>
  <c r="AO356" i="5" s="1"/>
  <c r="AN356" i="5" s="1"/>
  <c r="AM356" i="5" s="1"/>
  <c r="AL356" i="5" s="1"/>
  <c r="BK43" i="5"/>
  <c r="BJ43" i="5" s="1"/>
  <c r="BI43" i="5" s="1"/>
  <c r="BH43" i="5" s="1"/>
  <c r="BG43" i="5" s="1"/>
  <c r="BF43" i="5" s="1"/>
  <c r="BE43" i="5" s="1"/>
  <c r="BD43" i="5" s="1"/>
  <c r="BC43" i="5" s="1"/>
  <c r="H158" i="1"/>
  <c r="P417" i="5"/>
  <c r="G426" i="1"/>
  <c r="P426" i="1"/>
  <c r="AU187" i="5"/>
  <c r="Z187" i="5"/>
  <c r="P187" i="5"/>
  <c r="R187" i="5" s="1"/>
  <c r="T187" i="5" s="1"/>
  <c r="Z146" i="5"/>
  <c r="AU146" i="5"/>
  <c r="P146" i="5"/>
  <c r="H105" i="5"/>
  <c r="AC105" i="5"/>
  <c r="AF105" i="5"/>
  <c r="V105" i="5"/>
  <c r="R105" i="5"/>
  <c r="T105" i="5" s="1"/>
  <c r="H55" i="5"/>
  <c r="AF55" i="5"/>
  <c r="AC55" i="5"/>
  <c r="Z234" i="5"/>
  <c r="G234" i="5"/>
  <c r="AU234" i="5"/>
  <c r="P234" i="5"/>
  <c r="G197" i="5"/>
  <c r="AU197" i="5"/>
  <c r="Z197" i="5"/>
  <c r="P197" i="5"/>
  <c r="I149" i="5"/>
  <c r="G102" i="5"/>
  <c r="AU102" i="5"/>
  <c r="Z102" i="5"/>
  <c r="P102" i="5"/>
  <c r="H40" i="5"/>
  <c r="Z421" i="5"/>
  <c r="G421" i="5"/>
  <c r="R421" i="5" s="1"/>
  <c r="T421" i="5" s="1"/>
  <c r="G228" i="5"/>
  <c r="AU228" i="5"/>
  <c r="Z228" i="5"/>
  <c r="P228" i="5"/>
  <c r="G184" i="5"/>
  <c r="Z184" i="5"/>
  <c r="AU184" i="5"/>
  <c r="P184" i="5"/>
  <c r="I143" i="5"/>
  <c r="H66" i="5"/>
  <c r="AF66" i="5"/>
  <c r="V66" i="5"/>
  <c r="R66" i="5"/>
  <c r="T66" i="5" s="1"/>
  <c r="AC66" i="5"/>
  <c r="G217" i="5"/>
  <c r="Z217" i="5"/>
  <c r="AU217" i="5"/>
  <c r="P217" i="5"/>
  <c r="G178" i="5"/>
  <c r="Z178" i="5"/>
  <c r="AU178" i="5"/>
  <c r="P178" i="5"/>
  <c r="G129" i="5"/>
  <c r="AU129" i="5"/>
  <c r="Z129" i="5"/>
  <c r="P129" i="5"/>
  <c r="G82" i="5"/>
  <c r="Z82" i="5"/>
  <c r="AU82" i="5"/>
  <c r="P82" i="5"/>
  <c r="AU424" i="5"/>
  <c r="Z424" i="5"/>
  <c r="P424" i="5"/>
  <c r="R424" i="5" s="1"/>
  <c r="T424" i="5" s="1"/>
  <c r="AU421" i="5"/>
  <c r="G403" i="1"/>
  <c r="I403" i="1" s="1"/>
  <c r="P403" i="1"/>
  <c r="H136" i="1"/>
  <c r="V136" i="1"/>
  <c r="AT143" i="5"/>
  <c r="AS143" i="5" s="1"/>
  <c r="AR143" i="5" s="1"/>
  <c r="AQ143" i="5" s="1"/>
  <c r="AP143" i="5" s="1"/>
  <c r="AO143" i="5" s="1"/>
  <c r="AN143" i="5" s="1"/>
  <c r="AM143" i="5" s="1"/>
  <c r="AL143" i="5" s="1"/>
  <c r="AT201" i="5"/>
  <c r="AS201" i="5" s="1"/>
  <c r="AR201" i="5" s="1"/>
  <c r="AQ201" i="5" s="1"/>
  <c r="AP201" i="5" s="1"/>
  <c r="AO201" i="5" s="1"/>
  <c r="AN201" i="5" s="1"/>
  <c r="AM201" i="5" s="1"/>
  <c r="AL201" i="5" s="1"/>
  <c r="AT331" i="5"/>
  <c r="AS331" i="5" s="1"/>
  <c r="AR331" i="5" s="1"/>
  <c r="AQ331" i="5" s="1"/>
  <c r="AP331" i="5" s="1"/>
  <c r="AO331" i="5" s="1"/>
  <c r="AN331" i="5" s="1"/>
  <c r="AM331" i="5" s="1"/>
  <c r="AL331" i="5" s="1"/>
  <c r="BJ75" i="5"/>
  <c r="BI75" i="5" s="1"/>
  <c r="BH75" i="5" s="1"/>
  <c r="BG75" i="5" s="1"/>
  <c r="BF75" i="5" s="1"/>
  <c r="BE75" i="5" s="1"/>
  <c r="BD75" i="5" s="1"/>
  <c r="BC75" i="5" s="1"/>
  <c r="BK75" i="5"/>
  <c r="AT188" i="5"/>
  <c r="AS188" i="5" s="1"/>
  <c r="AR188" i="5" s="1"/>
  <c r="AQ188" i="5" s="1"/>
  <c r="AP188" i="5" s="1"/>
  <c r="AO188" i="5" s="1"/>
  <c r="AN188" i="5" s="1"/>
  <c r="AM188" i="5" s="1"/>
  <c r="AL188" i="5" s="1"/>
  <c r="AT261" i="5"/>
  <c r="AS261" i="5" s="1"/>
  <c r="AR261" i="5" s="1"/>
  <c r="AQ261" i="5" s="1"/>
  <c r="AP261" i="5" s="1"/>
  <c r="AO261" i="5" s="1"/>
  <c r="AN261" i="5" s="1"/>
  <c r="AM261" i="5" s="1"/>
  <c r="AL261" i="5" s="1"/>
  <c r="AT391" i="5"/>
  <c r="AS391" i="5" s="1"/>
  <c r="AR391" i="5" s="1"/>
  <c r="AQ391" i="5" s="1"/>
  <c r="AP391" i="5" s="1"/>
  <c r="AO391" i="5" s="1"/>
  <c r="AN391" i="5" s="1"/>
  <c r="AM391" i="5" s="1"/>
  <c r="AL391" i="5" s="1"/>
  <c r="AT172" i="5"/>
  <c r="AS172" i="5" s="1"/>
  <c r="AR172" i="5" s="1"/>
  <c r="AQ172" i="5" s="1"/>
  <c r="AP172" i="5" s="1"/>
  <c r="AO172" i="5" s="1"/>
  <c r="AN172" i="5" s="1"/>
  <c r="AM172" i="5" s="1"/>
  <c r="AL172" i="5" s="1"/>
  <c r="AT295" i="5"/>
  <c r="AS295" i="5" s="1"/>
  <c r="AR295" i="5" s="1"/>
  <c r="AQ295" i="5" s="1"/>
  <c r="AP295" i="5" s="1"/>
  <c r="AO295" i="5" s="1"/>
  <c r="AN295" i="5" s="1"/>
  <c r="AM295" i="5" s="1"/>
  <c r="AL295" i="5" s="1"/>
  <c r="AT85" i="5"/>
  <c r="AS85" i="5" s="1"/>
  <c r="AR85" i="5" s="1"/>
  <c r="AQ85" i="5" s="1"/>
  <c r="AP85" i="5" s="1"/>
  <c r="AO85" i="5" s="1"/>
  <c r="AN85" i="5" s="1"/>
  <c r="AM85" i="5" s="1"/>
  <c r="AL85" i="5" s="1"/>
  <c r="AT96" i="5"/>
  <c r="AS96" i="5" s="1"/>
  <c r="AR96" i="5" s="1"/>
  <c r="AQ96" i="5" s="1"/>
  <c r="AP96" i="5" s="1"/>
  <c r="AO96" i="5" s="1"/>
  <c r="AN96" i="5" s="1"/>
  <c r="AM96" i="5" s="1"/>
  <c r="AL96" i="5" s="1"/>
  <c r="AT318" i="5"/>
  <c r="AS318" i="5" s="1"/>
  <c r="AR318" i="5" s="1"/>
  <c r="AQ318" i="5" s="1"/>
  <c r="AP318" i="5" s="1"/>
  <c r="AO318" i="5" s="1"/>
  <c r="AN318" i="5" s="1"/>
  <c r="AM318" i="5" s="1"/>
  <c r="AL318" i="5" s="1"/>
  <c r="AT379" i="5"/>
  <c r="AS379" i="5" s="1"/>
  <c r="AR379" i="5" s="1"/>
  <c r="AQ379" i="5" s="1"/>
  <c r="AP379" i="5" s="1"/>
  <c r="AO379" i="5" s="1"/>
  <c r="AN379" i="5" s="1"/>
  <c r="AM379" i="5" s="1"/>
  <c r="AL379" i="5" s="1"/>
  <c r="AT298" i="5"/>
  <c r="AS298" i="5" s="1"/>
  <c r="AR298" i="5" s="1"/>
  <c r="AQ298" i="5" s="1"/>
  <c r="AP298" i="5" s="1"/>
  <c r="AO298" i="5" s="1"/>
  <c r="AN298" i="5" s="1"/>
  <c r="AM298" i="5" s="1"/>
  <c r="AL298" i="5" s="1"/>
  <c r="AT392" i="5"/>
  <c r="AS392" i="5" s="1"/>
  <c r="AR392" i="5" s="1"/>
  <c r="AQ392" i="5" s="1"/>
  <c r="AP392" i="5" s="1"/>
  <c r="AO392" i="5" s="1"/>
  <c r="AN392" i="5" s="1"/>
  <c r="AM392" i="5" s="1"/>
  <c r="AL392" i="5" s="1"/>
  <c r="AT79" i="5"/>
  <c r="AS79" i="5" s="1"/>
  <c r="AR79" i="5" s="1"/>
  <c r="AQ79" i="5" s="1"/>
  <c r="AP79" i="5" s="1"/>
  <c r="AO79" i="5" s="1"/>
  <c r="AN79" i="5" s="1"/>
  <c r="AM79" i="5" s="1"/>
  <c r="AL79" i="5" s="1"/>
  <c r="AT229" i="5"/>
  <c r="AS229" i="5" s="1"/>
  <c r="AR229" i="5" s="1"/>
  <c r="AQ229" i="5" s="1"/>
  <c r="AP229" i="5" s="1"/>
  <c r="AO229" i="5" s="1"/>
  <c r="AN229" i="5" s="1"/>
  <c r="AM229" i="5" s="1"/>
  <c r="AL229" i="5" s="1"/>
  <c r="AT259" i="5"/>
  <c r="AS259" i="5" s="1"/>
  <c r="AR259" i="5" s="1"/>
  <c r="AQ259" i="5" s="1"/>
  <c r="AP259" i="5" s="1"/>
  <c r="AO259" i="5" s="1"/>
  <c r="AN259" i="5" s="1"/>
  <c r="AM259" i="5" s="1"/>
  <c r="AL259" i="5" s="1"/>
  <c r="AT367" i="5"/>
  <c r="AS367" i="5" s="1"/>
  <c r="AR367" i="5" s="1"/>
  <c r="AQ367" i="5" s="1"/>
  <c r="AP367" i="5" s="1"/>
  <c r="AO367" i="5" s="1"/>
  <c r="AN367" i="5" s="1"/>
  <c r="AM367" i="5" s="1"/>
  <c r="AL367" i="5" s="1"/>
  <c r="BK77" i="5"/>
  <c r="BJ77" i="5" s="1"/>
  <c r="BI77" i="5" s="1"/>
  <c r="BH77" i="5" s="1"/>
  <c r="BG77" i="5" s="1"/>
  <c r="BF77" i="5" s="1"/>
  <c r="BE77" i="5" s="1"/>
  <c r="BD77" i="5" s="1"/>
  <c r="BC77" i="5" s="1"/>
  <c r="BK41" i="5"/>
  <c r="BJ41" i="5"/>
  <c r="BI41" i="5" s="1"/>
  <c r="BH41" i="5" s="1"/>
  <c r="BG41" i="5" s="1"/>
  <c r="BF41" i="5" s="1"/>
  <c r="BE41" i="5" s="1"/>
  <c r="BD41" i="5" s="1"/>
  <c r="BC41" i="5" s="1"/>
  <c r="AT212" i="5"/>
  <c r="AS212" i="5" s="1"/>
  <c r="AR212" i="5" s="1"/>
  <c r="AQ212" i="5" s="1"/>
  <c r="AP212" i="5" s="1"/>
  <c r="AO212" i="5" s="1"/>
  <c r="AN212" i="5" s="1"/>
  <c r="AM212" i="5" s="1"/>
  <c r="AL212" i="5" s="1"/>
  <c r="AT288" i="5"/>
  <c r="AS288" i="5" s="1"/>
  <c r="AR288" i="5" s="1"/>
  <c r="AQ288" i="5" s="1"/>
  <c r="AP288" i="5" s="1"/>
  <c r="AO288" i="5" s="1"/>
  <c r="AN288" i="5" s="1"/>
  <c r="AM288" i="5" s="1"/>
  <c r="AL288" i="5" s="1"/>
  <c r="AT317" i="5"/>
  <c r="AS317" i="5" s="1"/>
  <c r="AR317" i="5" s="1"/>
  <c r="AQ317" i="5" s="1"/>
  <c r="AP317" i="5" s="1"/>
  <c r="AO317" i="5" s="1"/>
  <c r="AN317" i="5" s="1"/>
  <c r="AM317" i="5" s="1"/>
  <c r="AL317" i="5" s="1"/>
  <c r="AT371" i="5"/>
  <c r="AS371" i="5" s="1"/>
  <c r="AR371" i="5" s="1"/>
  <c r="AQ371" i="5" s="1"/>
  <c r="AP371" i="5" s="1"/>
  <c r="AO371" i="5" s="1"/>
  <c r="AN371" i="5" s="1"/>
  <c r="AM371" i="5" s="1"/>
  <c r="AL371" i="5" s="1"/>
  <c r="AT119" i="5"/>
  <c r="AS119" i="5"/>
  <c r="AR119" i="5" s="1"/>
  <c r="AQ119" i="5" s="1"/>
  <c r="AP119" i="5" s="1"/>
  <c r="AO119" i="5" s="1"/>
  <c r="AN119" i="5" s="1"/>
  <c r="AM119" i="5" s="1"/>
  <c r="AL119" i="5" s="1"/>
  <c r="AT214" i="5"/>
  <c r="AS214" i="5" s="1"/>
  <c r="AR214" i="5" s="1"/>
  <c r="AQ214" i="5" s="1"/>
  <c r="AP214" i="5" s="1"/>
  <c r="AO214" i="5" s="1"/>
  <c r="AN214" i="5" s="1"/>
  <c r="AM214" i="5" s="1"/>
  <c r="AL214" i="5" s="1"/>
  <c r="AT274" i="5"/>
  <c r="AS274" i="5" s="1"/>
  <c r="AR274" i="5" s="1"/>
  <c r="AQ274" i="5" s="1"/>
  <c r="AP274" i="5" s="1"/>
  <c r="AO274" i="5" s="1"/>
  <c r="AN274" i="5" s="1"/>
  <c r="AM274" i="5" s="1"/>
  <c r="AL274" i="5" s="1"/>
  <c r="AT303" i="5"/>
  <c r="AS303" i="5" s="1"/>
  <c r="AR303" i="5" s="1"/>
  <c r="AQ303" i="5" s="1"/>
  <c r="AP303" i="5" s="1"/>
  <c r="AO303" i="5" s="1"/>
  <c r="AN303" i="5" s="1"/>
  <c r="AM303" i="5" s="1"/>
  <c r="AL303" i="5" s="1"/>
  <c r="AS378" i="5"/>
  <c r="AR378" i="5" s="1"/>
  <c r="AQ378" i="5" s="1"/>
  <c r="AP378" i="5" s="1"/>
  <c r="AO378" i="5" s="1"/>
  <c r="AN378" i="5" s="1"/>
  <c r="AM378" i="5" s="1"/>
  <c r="AL378" i="5" s="1"/>
  <c r="AT378" i="5"/>
  <c r="BK14" i="5"/>
  <c r="BJ14" i="5" s="1"/>
  <c r="BI14" i="5" s="1"/>
  <c r="BH14" i="5" s="1"/>
  <c r="BG14" i="5" s="1"/>
  <c r="BF14" i="5" s="1"/>
  <c r="BE14" i="5" s="1"/>
  <c r="BD14" i="5" s="1"/>
  <c r="BC14" i="5" s="1"/>
  <c r="P426" i="5"/>
  <c r="R426" i="5" s="1"/>
  <c r="T426" i="5" s="1"/>
  <c r="R422" i="1"/>
  <c r="T422" i="1" s="1"/>
  <c r="R423" i="1"/>
  <c r="T423" i="1" s="1"/>
  <c r="Z415" i="5"/>
  <c r="P415" i="5"/>
  <c r="AU415" i="5"/>
  <c r="G415" i="5"/>
  <c r="Z185" i="5"/>
  <c r="G185" i="5"/>
  <c r="AU185" i="5"/>
  <c r="P185" i="5"/>
  <c r="AU132" i="5"/>
  <c r="Z132" i="5"/>
  <c r="P132" i="5"/>
  <c r="R132" i="5" s="1"/>
  <c r="T132" i="5" s="1"/>
  <c r="Z97" i="5"/>
  <c r="AU97" i="5"/>
  <c r="G97" i="5"/>
  <c r="P97" i="5"/>
  <c r="R97" i="5" s="1"/>
  <c r="T97" i="5" s="1"/>
  <c r="Z52" i="5"/>
  <c r="AU52" i="5"/>
  <c r="P52" i="5"/>
  <c r="R52" i="5" s="1"/>
  <c r="T52" i="5" s="1"/>
  <c r="Z227" i="5"/>
  <c r="AU227" i="5"/>
  <c r="G227" i="5"/>
  <c r="P227" i="5"/>
  <c r="Z183" i="5"/>
  <c r="G183" i="5"/>
  <c r="AU183" i="5"/>
  <c r="P183" i="5"/>
  <c r="Z144" i="5"/>
  <c r="G144" i="5"/>
  <c r="AU144" i="5"/>
  <c r="P144" i="5"/>
  <c r="Z100" i="5"/>
  <c r="G100" i="5"/>
  <c r="AU100" i="5"/>
  <c r="P100" i="5"/>
  <c r="Z35" i="5"/>
  <c r="G35" i="5"/>
  <c r="AU35" i="5"/>
  <c r="P35" i="5"/>
  <c r="G420" i="5"/>
  <c r="G226" i="5"/>
  <c r="AU226" i="5"/>
  <c r="Z226" i="5"/>
  <c r="P226" i="5"/>
  <c r="G182" i="5"/>
  <c r="AU182" i="5"/>
  <c r="Z182" i="5"/>
  <c r="P182" i="5"/>
  <c r="G131" i="5"/>
  <c r="Z131" i="5"/>
  <c r="AU131" i="5"/>
  <c r="P131" i="5"/>
  <c r="G63" i="5"/>
  <c r="AU63" i="5"/>
  <c r="Z63" i="5"/>
  <c r="P63" i="5"/>
  <c r="Z215" i="5"/>
  <c r="G215" i="5"/>
  <c r="AU215" i="5"/>
  <c r="P215" i="5"/>
  <c r="Z171" i="5"/>
  <c r="G171" i="5"/>
  <c r="AU171" i="5"/>
  <c r="P171" i="5"/>
  <c r="Z127" i="5"/>
  <c r="G127" i="5"/>
  <c r="AU127" i="5"/>
  <c r="P127" i="5"/>
  <c r="Z80" i="5"/>
  <c r="AU80" i="5"/>
  <c r="G80" i="5"/>
  <c r="P80" i="5"/>
  <c r="R80" i="5" s="1"/>
  <c r="T80" i="5" s="1"/>
  <c r="K422" i="5"/>
  <c r="AU420" i="5"/>
  <c r="AT103" i="5"/>
  <c r="AS103" i="5" s="1"/>
  <c r="AR103" i="5" s="1"/>
  <c r="AQ103" i="5" s="1"/>
  <c r="AP103" i="5" s="1"/>
  <c r="AO103" i="5" s="1"/>
  <c r="AN103" i="5" s="1"/>
  <c r="AM103" i="5" s="1"/>
  <c r="AL103" i="5" s="1"/>
  <c r="AT252" i="5"/>
  <c r="AS252" i="5" s="1"/>
  <c r="AR252" i="5" s="1"/>
  <c r="AQ252" i="5" s="1"/>
  <c r="AP252" i="5" s="1"/>
  <c r="AO252" i="5" s="1"/>
  <c r="AN252" i="5" s="1"/>
  <c r="AM252" i="5" s="1"/>
  <c r="AL252" i="5" s="1"/>
  <c r="AT339" i="5"/>
  <c r="AS339" i="5" s="1"/>
  <c r="AR339" i="5" s="1"/>
  <c r="AQ339" i="5" s="1"/>
  <c r="AP339" i="5" s="1"/>
  <c r="AO339" i="5" s="1"/>
  <c r="AN339" i="5" s="1"/>
  <c r="AM339" i="5" s="1"/>
  <c r="AL339" i="5" s="1"/>
  <c r="AT64" i="5"/>
  <c r="AS64" i="5" s="1"/>
  <c r="AR64" i="5" s="1"/>
  <c r="AQ64" i="5" s="1"/>
  <c r="AP64" i="5" s="1"/>
  <c r="AO64" i="5" s="1"/>
  <c r="AN64" i="5" s="1"/>
  <c r="AM64" i="5" s="1"/>
  <c r="AL64" i="5" s="1"/>
  <c r="AT238" i="5"/>
  <c r="AS238" i="5" s="1"/>
  <c r="AR238" i="5" s="1"/>
  <c r="AQ238" i="5" s="1"/>
  <c r="AP238" i="5" s="1"/>
  <c r="AO238" i="5" s="1"/>
  <c r="AN238" i="5" s="1"/>
  <c r="AM238" i="5" s="1"/>
  <c r="AL238" i="5" s="1"/>
  <c r="AT283" i="5"/>
  <c r="AS283" i="5" s="1"/>
  <c r="AR283" i="5" s="1"/>
  <c r="AQ283" i="5" s="1"/>
  <c r="AP283" i="5" s="1"/>
  <c r="AO283" i="5" s="1"/>
  <c r="AN283" i="5" s="1"/>
  <c r="AM283" i="5" s="1"/>
  <c r="AL283" i="5" s="1"/>
  <c r="BK74" i="5"/>
  <c r="BJ74" i="5"/>
  <c r="BI74" i="5" s="1"/>
  <c r="BH74" i="5" s="1"/>
  <c r="BG74" i="5" s="1"/>
  <c r="BF74" i="5" s="1"/>
  <c r="BE74" i="5" s="1"/>
  <c r="BD74" i="5" s="1"/>
  <c r="BC74" i="5" s="1"/>
  <c r="AT163" i="5"/>
  <c r="AS163" i="5" s="1"/>
  <c r="AR163" i="5" s="1"/>
  <c r="AQ163" i="5" s="1"/>
  <c r="AP163" i="5" s="1"/>
  <c r="AO163" i="5" s="1"/>
  <c r="AN163" i="5" s="1"/>
  <c r="AM163" i="5" s="1"/>
  <c r="AL163" i="5" s="1"/>
  <c r="AT321" i="5"/>
  <c r="AS321" i="5" s="1"/>
  <c r="AR321" i="5" s="1"/>
  <c r="AQ321" i="5" s="1"/>
  <c r="AP321" i="5" s="1"/>
  <c r="AO321" i="5" s="1"/>
  <c r="AN321" i="5" s="1"/>
  <c r="AM321" i="5" s="1"/>
  <c r="AL321" i="5" s="1"/>
  <c r="BK69" i="5"/>
  <c r="BJ69" i="5" s="1"/>
  <c r="BI69" i="5" s="1"/>
  <c r="BH69" i="5" s="1"/>
  <c r="BG69" i="5" s="1"/>
  <c r="BF69" i="5" s="1"/>
  <c r="BE69" i="5" s="1"/>
  <c r="BD69" i="5" s="1"/>
  <c r="BC69" i="5" s="1"/>
  <c r="AT124" i="5"/>
  <c r="AS124" i="5" s="1"/>
  <c r="AR124" i="5" s="1"/>
  <c r="AQ124" i="5" s="1"/>
  <c r="AP124" i="5" s="1"/>
  <c r="AO124" i="5" s="1"/>
  <c r="AN124" i="5" s="1"/>
  <c r="AM124" i="5" s="1"/>
  <c r="AL124" i="5" s="1"/>
  <c r="AT273" i="5"/>
  <c r="AS273" i="5" s="1"/>
  <c r="AR273" i="5" s="1"/>
  <c r="AQ273" i="5" s="1"/>
  <c r="AP273" i="5" s="1"/>
  <c r="AO273" i="5" s="1"/>
  <c r="AN273" i="5" s="1"/>
  <c r="AM273" i="5" s="1"/>
  <c r="AL273" i="5" s="1"/>
  <c r="AT401" i="5"/>
  <c r="AS401" i="5" s="1"/>
  <c r="AR401" i="5" s="1"/>
  <c r="AQ401" i="5" s="1"/>
  <c r="AP401" i="5" s="1"/>
  <c r="AO401" i="5" s="1"/>
  <c r="AN401" i="5" s="1"/>
  <c r="AM401" i="5" s="1"/>
  <c r="AL401" i="5" s="1"/>
  <c r="AT98" i="5"/>
  <c r="AS98" i="5" s="1"/>
  <c r="AR98" i="5" s="1"/>
  <c r="AQ98" i="5" s="1"/>
  <c r="AP98" i="5" s="1"/>
  <c r="AO98" i="5" s="1"/>
  <c r="AN98" i="5" s="1"/>
  <c r="AM98" i="5" s="1"/>
  <c r="AL98" i="5" s="1"/>
  <c r="AT324" i="5"/>
  <c r="AS324" i="5" s="1"/>
  <c r="AR324" i="5" s="1"/>
  <c r="AQ324" i="5" s="1"/>
  <c r="AP324" i="5" s="1"/>
  <c r="AO324" i="5" s="1"/>
  <c r="AN324" i="5" s="1"/>
  <c r="AM324" i="5" s="1"/>
  <c r="AL324" i="5" s="1"/>
  <c r="AT368" i="5"/>
  <c r="AS368" i="5" s="1"/>
  <c r="AR368" i="5" s="1"/>
  <c r="AQ368" i="5" s="1"/>
  <c r="AP368" i="5" s="1"/>
  <c r="AO368" i="5" s="1"/>
  <c r="AN368" i="5" s="1"/>
  <c r="AM368" i="5" s="1"/>
  <c r="AL368" i="5" s="1"/>
  <c r="AT106" i="5"/>
  <c r="AS106" i="5" s="1"/>
  <c r="AR106" i="5" s="1"/>
  <c r="AQ106" i="5" s="1"/>
  <c r="AP106" i="5" s="1"/>
  <c r="AO106" i="5" s="1"/>
  <c r="AN106" i="5" s="1"/>
  <c r="AM106" i="5" s="1"/>
  <c r="AL106" i="5" s="1"/>
  <c r="AT246" i="5"/>
  <c r="AS246" i="5" s="1"/>
  <c r="AR246" i="5" s="1"/>
  <c r="AQ246" i="5" s="1"/>
  <c r="AP246" i="5" s="1"/>
  <c r="AO246" i="5" s="1"/>
  <c r="AN246" i="5" s="1"/>
  <c r="AM246" i="5" s="1"/>
  <c r="AL246" i="5" s="1"/>
  <c r="AT275" i="5"/>
  <c r="AS275" i="5" s="1"/>
  <c r="AR275" i="5" s="1"/>
  <c r="AQ275" i="5" s="1"/>
  <c r="AP275" i="5" s="1"/>
  <c r="AO275" i="5" s="1"/>
  <c r="AN275" i="5" s="1"/>
  <c r="AM275" i="5" s="1"/>
  <c r="AL275" i="5" s="1"/>
  <c r="AT384" i="5"/>
  <c r="AS384" i="5" s="1"/>
  <c r="AR384" i="5" s="1"/>
  <c r="AQ384" i="5" s="1"/>
  <c r="AP384" i="5" s="1"/>
  <c r="AO384" i="5" s="1"/>
  <c r="AN384" i="5" s="1"/>
  <c r="AM384" i="5" s="1"/>
  <c r="AL384" i="5" s="1"/>
  <c r="BK71" i="5"/>
  <c r="BJ71" i="5" s="1"/>
  <c r="BI71" i="5" s="1"/>
  <c r="BH71" i="5" s="1"/>
  <c r="BG71" i="5" s="1"/>
  <c r="BF71" i="5" s="1"/>
  <c r="BE71" i="5" s="1"/>
  <c r="BD71" i="5" s="1"/>
  <c r="BC71" i="5" s="1"/>
  <c r="BK46" i="5"/>
  <c r="BJ46" i="5" s="1"/>
  <c r="BI46" i="5" s="1"/>
  <c r="BH46" i="5" s="1"/>
  <c r="BG46" i="5" s="1"/>
  <c r="BF46" i="5" s="1"/>
  <c r="BE46" i="5" s="1"/>
  <c r="BD46" i="5" s="1"/>
  <c r="BC46" i="5" s="1"/>
  <c r="AT244" i="5"/>
  <c r="AS244" i="5" s="1"/>
  <c r="AR244" i="5" s="1"/>
  <c r="AQ244" i="5" s="1"/>
  <c r="AP244" i="5" s="1"/>
  <c r="AO244" i="5" s="1"/>
  <c r="AN244" i="5" s="1"/>
  <c r="AM244" i="5" s="1"/>
  <c r="AL244" i="5" s="1"/>
  <c r="AT304" i="5"/>
  <c r="AS304" i="5" s="1"/>
  <c r="AR304" i="5" s="1"/>
  <c r="AQ304" i="5" s="1"/>
  <c r="AP304" i="5" s="1"/>
  <c r="AO304" i="5" s="1"/>
  <c r="AN304" i="5" s="1"/>
  <c r="AM304" i="5" s="1"/>
  <c r="AL304" i="5" s="1"/>
  <c r="AT333" i="5"/>
  <c r="AS333" i="5" s="1"/>
  <c r="AR333" i="5" s="1"/>
  <c r="AQ333" i="5" s="1"/>
  <c r="AP333" i="5" s="1"/>
  <c r="AO333" i="5" s="1"/>
  <c r="AN333" i="5" s="1"/>
  <c r="AM333" i="5" s="1"/>
  <c r="AL333" i="5" s="1"/>
  <c r="AT387" i="5"/>
  <c r="AS387" i="5" s="1"/>
  <c r="AR387" i="5" s="1"/>
  <c r="AQ387" i="5" s="1"/>
  <c r="AP387" i="5" s="1"/>
  <c r="AO387" i="5" s="1"/>
  <c r="AN387" i="5" s="1"/>
  <c r="AM387" i="5" s="1"/>
  <c r="AL387" i="5" s="1"/>
  <c r="AT40" i="5"/>
  <c r="AS40" i="5" s="1"/>
  <c r="AR40" i="5" s="1"/>
  <c r="AQ40" i="5" s="1"/>
  <c r="AP40" i="5" s="1"/>
  <c r="AO40" i="5" s="1"/>
  <c r="AN40" i="5" s="1"/>
  <c r="AM40" i="5" s="1"/>
  <c r="AL40" i="5" s="1"/>
  <c r="AT230" i="5"/>
  <c r="AS230" i="5" s="1"/>
  <c r="AR230" i="5" s="1"/>
  <c r="AQ230" i="5" s="1"/>
  <c r="AP230" i="5" s="1"/>
  <c r="AO230" i="5" s="1"/>
  <c r="AN230" i="5" s="1"/>
  <c r="AM230" i="5" s="1"/>
  <c r="AL230" i="5" s="1"/>
  <c r="AT290" i="5"/>
  <c r="AS290" i="5" s="1"/>
  <c r="AR290" i="5" s="1"/>
  <c r="AQ290" i="5" s="1"/>
  <c r="AP290" i="5" s="1"/>
  <c r="AO290" i="5" s="1"/>
  <c r="AN290" i="5" s="1"/>
  <c r="AM290" i="5" s="1"/>
  <c r="AL290" i="5" s="1"/>
  <c r="AT319" i="5"/>
  <c r="AS319" i="5" s="1"/>
  <c r="AR319" i="5" s="1"/>
  <c r="AQ319" i="5" s="1"/>
  <c r="AP319" i="5" s="1"/>
  <c r="AO319" i="5" s="1"/>
  <c r="AN319" i="5" s="1"/>
  <c r="AM319" i="5" s="1"/>
  <c r="AL319" i="5" s="1"/>
  <c r="AT373" i="5"/>
  <c r="AS373" i="5" s="1"/>
  <c r="AR373" i="5" s="1"/>
  <c r="AQ373" i="5" s="1"/>
  <c r="AP373" i="5" s="1"/>
  <c r="AO373" i="5" s="1"/>
  <c r="AN373" i="5" s="1"/>
  <c r="AM373" i="5" s="1"/>
  <c r="AL373" i="5" s="1"/>
  <c r="H221" i="5"/>
  <c r="R221" i="5"/>
  <c r="T221" i="5" s="1"/>
  <c r="V221" i="5"/>
  <c r="AU422" i="5"/>
  <c r="I232" i="5"/>
  <c r="Z176" i="5"/>
  <c r="G176" i="5"/>
  <c r="AU176" i="5"/>
  <c r="P176" i="5"/>
  <c r="Z123" i="5"/>
  <c r="AU123" i="5"/>
  <c r="G123" i="5"/>
  <c r="P123" i="5"/>
  <c r="H95" i="5"/>
  <c r="AF95" i="5"/>
  <c r="Z50" i="5"/>
  <c r="G50" i="5"/>
  <c r="AU50" i="5"/>
  <c r="P50" i="5"/>
  <c r="G225" i="5"/>
  <c r="AU225" i="5"/>
  <c r="Z225" i="5"/>
  <c r="P225" i="5"/>
  <c r="Z181" i="5"/>
  <c r="G181" i="5"/>
  <c r="AU181" i="5"/>
  <c r="P181" i="5"/>
  <c r="G139" i="5"/>
  <c r="Z139" i="5"/>
  <c r="AU139" i="5"/>
  <c r="P139" i="5"/>
  <c r="G90" i="5"/>
  <c r="AU90" i="5"/>
  <c r="Z90" i="5"/>
  <c r="P90" i="5"/>
  <c r="Z30" i="5"/>
  <c r="G30" i="5"/>
  <c r="P30" i="5"/>
  <c r="AU30" i="5"/>
  <c r="K416" i="5"/>
  <c r="H224" i="5"/>
  <c r="G173" i="5"/>
  <c r="Z173" i="5"/>
  <c r="AU173" i="5"/>
  <c r="P173" i="5"/>
  <c r="Z120" i="5"/>
  <c r="G120" i="5"/>
  <c r="AU120" i="5"/>
  <c r="P120" i="5"/>
  <c r="AU61" i="5"/>
  <c r="Z61" i="5"/>
  <c r="G61" i="5"/>
  <c r="P61" i="5"/>
  <c r="Z213" i="5"/>
  <c r="G213" i="5"/>
  <c r="AU213" i="5"/>
  <c r="P213" i="5"/>
  <c r="G153" i="5"/>
  <c r="G75" i="5"/>
  <c r="Z75" i="5"/>
  <c r="AU75" i="5"/>
  <c r="P75" i="5"/>
  <c r="P416" i="5"/>
  <c r="R416" i="5" s="1"/>
  <c r="T416" i="5" s="1"/>
  <c r="AU416" i="5"/>
  <c r="Z416" i="5"/>
  <c r="I293" i="5"/>
  <c r="AT26" i="5"/>
  <c r="AS26" i="5" s="1"/>
  <c r="AR26" i="5" s="1"/>
  <c r="AQ26" i="5" s="1"/>
  <c r="AP26" i="5" s="1"/>
  <c r="AO26" i="5" s="1"/>
  <c r="AN26" i="5" s="1"/>
  <c r="AM26" i="5" s="1"/>
  <c r="AL26" i="5" s="1"/>
  <c r="BK34" i="5"/>
  <c r="BJ34" i="5" s="1"/>
  <c r="BI34" i="5" s="1"/>
  <c r="BH34" i="5" s="1"/>
  <c r="BG34" i="5" s="1"/>
  <c r="BF34" i="5" s="1"/>
  <c r="BE34" i="5" s="1"/>
  <c r="BD34" i="5" s="1"/>
  <c r="BC34" i="5" s="1"/>
  <c r="AT280" i="5"/>
  <c r="AS280" i="5" s="1"/>
  <c r="AR280" i="5" s="1"/>
  <c r="AQ280" i="5" s="1"/>
  <c r="AP280" i="5" s="1"/>
  <c r="AO280" i="5" s="1"/>
  <c r="AN280" i="5" s="1"/>
  <c r="AM280" i="5" s="1"/>
  <c r="AL280" i="5" s="1"/>
  <c r="AT365" i="5"/>
  <c r="AS365" i="5" s="1"/>
  <c r="AR365" i="5" s="1"/>
  <c r="AQ365" i="5" s="1"/>
  <c r="AP365" i="5" s="1"/>
  <c r="AO365" i="5" s="1"/>
  <c r="AN365" i="5" s="1"/>
  <c r="AM365" i="5" s="1"/>
  <c r="AL365" i="5" s="1"/>
  <c r="AT99" i="5"/>
  <c r="AS99" i="5" s="1"/>
  <c r="AR99" i="5" s="1"/>
  <c r="AQ99" i="5" s="1"/>
  <c r="AP99" i="5" s="1"/>
  <c r="AO99" i="5" s="1"/>
  <c r="AN99" i="5" s="1"/>
  <c r="AM99" i="5" s="1"/>
  <c r="AL99" i="5" s="1"/>
  <c r="AT179" i="5"/>
  <c r="AS179" i="5" s="1"/>
  <c r="AR179" i="5" s="1"/>
  <c r="AQ179" i="5" s="1"/>
  <c r="AP179" i="5" s="1"/>
  <c r="AO179" i="5" s="1"/>
  <c r="AN179" i="5" s="1"/>
  <c r="AM179" i="5" s="1"/>
  <c r="AL179" i="5" s="1"/>
  <c r="AT311" i="5"/>
  <c r="AS311" i="5" s="1"/>
  <c r="AR311" i="5" s="1"/>
  <c r="AQ311" i="5" s="1"/>
  <c r="AP311" i="5" s="1"/>
  <c r="AO311" i="5" s="1"/>
  <c r="AN311" i="5" s="1"/>
  <c r="AM311" i="5" s="1"/>
  <c r="AL311" i="5" s="1"/>
  <c r="BK63" i="5"/>
  <c r="BJ63" i="5" s="1"/>
  <c r="BI63" i="5" s="1"/>
  <c r="BH63" i="5" s="1"/>
  <c r="BG63" i="5" s="1"/>
  <c r="BF63" i="5" s="1"/>
  <c r="BE63" i="5" s="1"/>
  <c r="BD63" i="5" s="1"/>
  <c r="BC63" i="5" s="1"/>
  <c r="AT237" i="5"/>
  <c r="AS237" i="5" s="1"/>
  <c r="AR237" i="5" s="1"/>
  <c r="AQ237" i="5" s="1"/>
  <c r="AP237" i="5" s="1"/>
  <c r="AO237" i="5" s="1"/>
  <c r="AN237" i="5" s="1"/>
  <c r="AM237" i="5" s="1"/>
  <c r="AL237" i="5" s="1"/>
  <c r="AT380" i="5"/>
  <c r="AS380" i="5" s="1"/>
  <c r="AR380" i="5" s="1"/>
  <c r="AQ380" i="5" s="1"/>
  <c r="AP380" i="5" s="1"/>
  <c r="AO380" i="5" s="1"/>
  <c r="AN380" i="5" s="1"/>
  <c r="AM380" i="5" s="1"/>
  <c r="AL380" i="5" s="1"/>
  <c r="BK59" i="5"/>
  <c r="BJ59" i="5" s="1"/>
  <c r="BI59" i="5" s="1"/>
  <c r="BH59" i="5" s="1"/>
  <c r="BG59" i="5" s="1"/>
  <c r="BF59" i="5" s="1"/>
  <c r="BE59" i="5" s="1"/>
  <c r="BD59" i="5" s="1"/>
  <c r="BC59" i="5" s="1"/>
  <c r="AT200" i="5"/>
  <c r="AS200" i="5" s="1"/>
  <c r="AR200" i="5" s="1"/>
  <c r="AQ200" i="5" s="1"/>
  <c r="AP200" i="5" s="1"/>
  <c r="AO200" i="5" s="1"/>
  <c r="AN200" i="5" s="1"/>
  <c r="AM200" i="5" s="1"/>
  <c r="AL200" i="5" s="1"/>
  <c r="AT297" i="5"/>
  <c r="AS297" i="5" s="1"/>
  <c r="AR297" i="5" s="1"/>
  <c r="AQ297" i="5" s="1"/>
  <c r="AP297" i="5" s="1"/>
  <c r="AO297" i="5" s="1"/>
  <c r="AN297" i="5" s="1"/>
  <c r="AM297" i="5" s="1"/>
  <c r="AL297" i="5" s="1"/>
  <c r="AT125" i="5"/>
  <c r="AS125" i="5" s="1"/>
  <c r="AR125" i="5" s="1"/>
  <c r="AQ125" i="5" s="1"/>
  <c r="AP125" i="5" s="1"/>
  <c r="AO125" i="5" s="1"/>
  <c r="AN125" i="5" s="1"/>
  <c r="AM125" i="5" s="1"/>
  <c r="AL125" i="5" s="1"/>
  <c r="AT126" i="5"/>
  <c r="AS126" i="5" s="1"/>
  <c r="AR126" i="5" s="1"/>
  <c r="AQ126" i="5" s="1"/>
  <c r="AP126" i="5" s="1"/>
  <c r="AO126" i="5" s="1"/>
  <c r="AN126" i="5" s="1"/>
  <c r="AM126" i="5" s="1"/>
  <c r="AL126" i="5" s="1"/>
  <c r="AT249" i="5"/>
  <c r="AS249" i="5" s="1"/>
  <c r="AR249" i="5" s="1"/>
  <c r="AQ249" i="5" s="1"/>
  <c r="AP249" i="5" s="1"/>
  <c r="AO249" i="5" s="1"/>
  <c r="AN249" i="5" s="1"/>
  <c r="AM249" i="5" s="1"/>
  <c r="AL249" i="5" s="1"/>
  <c r="AT381" i="5"/>
  <c r="AS381" i="5"/>
  <c r="AR381" i="5" s="1"/>
  <c r="AQ381" i="5" s="1"/>
  <c r="AP381" i="5" s="1"/>
  <c r="AO381" i="5" s="1"/>
  <c r="AN381" i="5" s="1"/>
  <c r="AM381" i="5" s="1"/>
  <c r="AL381" i="5" s="1"/>
  <c r="AT122" i="5"/>
  <c r="AS122" i="5" s="1"/>
  <c r="AR122" i="5" s="1"/>
  <c r="AQ122" i="5" s="1"/>
  <c r="AP122" i="5" s="1"/>
  <c r="AO122" i="5" s="1"/>
  <c r="AN122" i="5" s="1"/>
  <c r="AM122" i="5" s="1"/>
  <c r="AL122" i="5" s="1"/>
  <c r="AT262" i="5"/>
  <c r="AS262" i="5" s="1"/>
  <c r="AR262" i="5" s="1"/>
  <c r="AQ262" i="5" s="1"/>
  <c r="AP262" i="5" s="1"/>
  <c r="AO262" i="5" s="1"/>
  <c r="AN262" i="5" s="1"/>
  <c r="AM262" i="5" s="1"/>
  <c r="AL262" i="5" s="1"/>
  <c r="AT291" i="5"/>
  <c r="AS291" i="5" s="1"/>
  <c r="AR291" i="5" s="1"/>
  <c r="AQ291" i="5" s="1"/>
  <c r="AP291" i="5" s="1"/>
  <c r="AO291" i="5" s="1"/>
  <c r="AN291" i="5" s="1"/>
  <c r="AM291" i="5" s="1"/>
  <c r="AL291" i="5" s="1"/>
  <c r="AT360" i="5"/>
  <c r="AS360" i="5" s="1"/>
  <c r="AR360" i="5" s="1"/>
  <c r="AQ360" i="5" s="1"/>
  <c r="AP360" i="5" s="1"/>
  <c r="AO360" i="5" s="1"/>
  <c r="AN360" i="5" s="1"/>
  <c r="AM360" i="5" s="1"/>
  <c r="AL360" i="5" s="1"/>
  <c r="AT65" i="5"/>
  <c r="AS65" i="5" s="1"/>
  <c r="AR65" i="5" s="1"/>
  <c r="AQ65" i="5" s="1"/>
  <c r="AP65" i="5" s="1"/>
  <c r="AO65" i="5" s="1"/>
  <c r="AN65" i="5" s="1"/>
  <c r="AM65" i="5" s="1"/>
  <c r="AL65" i="5" s="1"/>
  <c r="BK26" i="5"/>
  <c r="BJ26" i="5" s="1"/>
  <c r="BI26" i="5" s="1"/>
  <c r="BH26" i="5" s="1"/>
  <c r="BG26" i="5" s="1"/>
  <c r="BF26" i="5" s="1"/>
  <c r="BE26" i="5" s="1"/>
  <c r="BD26" i="5" s="1"/>
  <c r="BC26" i="5" s="1"/>
  <c r="AT175" i="5"/>
  <c r="AS175" i="5" s="1"/>
  <c r="AR175" i="5" s="1"/>
  <c r="AQ175" i="5" s="1"/>
  <c r="AP175" i="5" s="1"/>
  <c r="AO175" i="5" s="1"/>
  <c r="AN175" i="5" s="1"/>
  <c r="AM175" i="5" s="1"/>
  <c r="AL175" i="5" s="1"/>
  <c r="AT320" i="5"/>
  <c r="AS320" i="5" s="1"/>
  <c r="AR320" i="5" s="1"/>
  <c r="AQ320" i="5" s="1"/>
  <c r="AP320" i="5" s="1"/>
  <c r="AO320" i="5" s="1"/>
  <c r="AN320" i="5" s="1"/>
  <c r="AM320" i="5" s="1"/>
  <c r="AL320" i="5" s="1"/>
  <c r="AT396" i="5"/>
  <c r="AS396" i="5" s="1"/>
  <c r="AR396" i="5" s="1"/>
  <c r="AQ396" i="5" s="1"/>
  <c r="AP396" i="5" s="1"/>
  <c r="AO396" i="5" s="1"/>
  <c r="AN396" i="5" s="1"/>
  <c r="AM396" i="5" s="1"/>
  <c r="AL396" i="5" s="1"/>
  <c r="AT403" i="5"/>
  <c r="AS403" i="5" s="1"/>
  <c r="AR403" i="5" s="1"/>
  <c r="AQ403" i="5" s="1"/>
  <c r="AP403" i="5" s="1"/>
  <c r="AO403" i="5" s="1"/>
  <c r="AN403" i="5" s="1"/>
  <c r="AM403" i="5" s="1"/>
  <c r="AL403" i="5" s="1"/>
  <c r="AT45" i="5"/>
  <c r="AS45" i="5" s="1"/>
  <c r="AR45" i="5" s="1"/>
  <c r="AQ45" i="5" s="1"/>
  <c r="AP45" i="5" s="1"/>
  <c r="AO45" i="5" s="1"/>
  <c r="AN45" i="5" s="1"/>
  <c r="AM45" i="5" s="1"/>
  <c r="AL45" i="5" s="1"/>
  <c r="AT161" i="5"/>
  <c r="AS161" i="5" s="1"/>
  <c r="AR161" i="5" s="1"/>
  <c r="AQ161" i="5" s="1"/>
  <c r="AP161" i="5" s="1"/>
  <c r="AO161" i="5" s="1"/>
  <c r="AN161" i="5" s="1"/>
  <c r="AM161" i="5" s="1"/>
  <c r="AL161" i="5" s="1"/>
  <c r="AT306" i="5"/>
  <c r="AS306" i="5" s="1"/>
  <c r="AR306" i="5" s="1"/>
  <c r="AQ306" i="5" s="1"/>
  <c r="AP306" i="5" s="1"/>
  <c r="AO306" i="5" s="1"/>
  <c r="AN306" i="5" s="1"/>
  <c r="AM306" i="5" s="1"/>
  <c r="AL306" i="5" s="1"/>
  <c r="AT338" i="5"/>
  <c r="AS338" i="5" s="1"/>
  <c r="AR338" i="5" s="1"/>
  <c r="AQ338" i="5" s="1"/>
  <c r="AP338" i="5" s="1"/>
  <c r="AO338" i="5" s="1"/>
  <c r="AN338" i="5" s="1"/>
  <c r="AM338" i="5" s="1"/>
  <c r="AL338" i="5" s="1"/>
  <c r="AT389" i="5"/>
  <c r="AS389" i="5" s="1"/>
  <c r="AR389" i="5" s="1"/>
  <c r="AQ389" i="5" s="1"/>
  <c r="AP389" i="5" s="1"/>
  <c r="AO389" i="5" s="1"/>
  <c r="AN389" i="5" s="1"/>
  <c r="AM389" i="5" s="1"/>
  <c r="AL389" i="5" s="1"/>
  <c r="I266" i="1"/>
  <c r="R124" i="1"/>
  <c r="T124" i="1" s="1"/>
  <c r="K421" i="1"/>
  <c r="R414" i="1"/>
  <c r="T414" i="1" s="1"/>
  <c r="AH328" i="5"/>
  <c r="AH250" i="5"/>
  <c r="AH284" i="5"/>
  <c r="AZ55" i="5"/>
  <c r="AX55" i="5" s="1"/>
  <c r="AH276" i="5"/>
  <c r="AH37" i="5"/>
  <c r="Z222" i="5"/>
  <c r="AU222" i="5"/>
  <c r="G222" i="5"/>
  <c r="P222" i="5"/>
  <c r="I172" i="5"/>
  <c r="AC172" i="5"/>
  <c r="AU118" i="5"/>
  <c r="Z118" i="5"/>
  <c r="P118" i="5"/>
  <c r="R118" i="5" s="1"/>
  <c r="T118" i="5" s="1"/>
  <c r="G78" i="5"/>
  <c r="Z78" i="5"/>
  <c r="AU78" i="5"/>
  <c r="P78" i="5"/>
  <c r="H48" i="5"/>
  <c r="V48" i="5"/>
  <c r="G220" i="5"/>
  <c r="AU220" i="5"/>
  <c r="Z220" i="5"/>
  <c r="P220" i="5"/>
  <c r="G174" i="5"/>
  <c r="Z174" i="5"/>
  <c r="AU174" i="5"/>
  <c r="P174" i="5"/>
  <c r="H135" i="5"/>
  <c r="G88" i="5"/>
  <c r="Z88" i="5"/>
  <c r="AU88" i="5"/>
  <c r="P88" i="5"/>
  <c r="Z25" i="5"/>
  <c r="AU25" i="5"/>
  <c r="G25" i="5"/>
  <c r="P25" i="5"/>
  <c r="G247" i="5"/>
  <c r="Z247" i="5"/>
  <c r="AU247" i="5"/>
  <c r="P247" i="5"/>
  <c r="Z210" i="5"/>
  <c r="G210" i="5"/>
  <c r="AU210" i="5"/>
  <c r="P210" i="5"/>
  <c r="G164" i="5"/>
  <c r="AU164" i="5"/>
  <c r="Z164" i="5"/>
  <c r="P164" i="5"/>
  <c r="H104" i="5"/>
  <c r="AC104" i="5"/>
  <c r="V104" i="5"/>
  <c r="AF104" i="5"/>
  <c r="R104" i="5"/>
  <c r="T104" i="5" s="1"/>
  <c r="H59" i="5"/>
  <c r="V59" i="5"/>
  <c r="AF59" i="5"/>
  <c r="G196" i="5"/>
  <c r="Z196" i="5"/>
  <c r="AU196" i="5"/>
  <c r="P196" i="5"/>
  <c r="G150" i="5"/>
  <c r="AU150" i="5"/>
  <c r="Z150" i="5"/>
  <c r="P150" i="5"/>
  <c r="G115" i="5"/>
  <c r="Z115" i="5"/>
  <c r="AU115" i="5"/>
  <c r="P115" i="5"/>
  <c r="Z73" i="5"/>
  <c r="AU73" i="5"/>
  <c r="G73" i="5"/>
  <c r="P73" i="5"/>
  <c r="P414" i="5"/>
  <c r="AU414" i="5"/>
  <c r="G414" i="5"/>
  <c r="Z414" i="5"/>
  <c r="P427" i="1"/>
  <c r="R427" i="1" s="1"/>
  <c r="T427" i="1" s="1"/>
  <c r="BK60" i="5"/>
  <c r="BJ60" i="5" s="1"/>
  <c r="BI60" i="5" s="1"/>
  <c r="BH60" i="5" s="1"/>
  <c r="BG60" i="5" s="1"/>
  <c r="BF60" i="5" s="1"/>
  <c r="BE60" i="5" s="1"/>
  <c r="BD60" i="5" s="1"/>
  <c r="BC60" i="5" s="1"/>
  <c r="AT302" i="5"/>
  <c r="AS302" i="5" s="1"/>
  <c r="AR302" i="5" s="1"/>
  <c r="AQ302" i="5" s="1"/>
  <c r="AP302" i="5" s="1"/>
  <c r="AO302" i="5" s="1"/>
  <c r="AN302" i="5" s="1"/>
  <c r="AM302" i="5" s="1"/>
  <c r="AL302" i="5" s="1"/>
  <c r="AT408" i="5"/>
  <c r="AS408" i="5" s="1"/>
  <c r="AR408" i="5" s="1"/>
  <c r="AQ408" i="5" s="1"/>
  <c r="AP408" i="5" s="1"/>
  <c r="AO408" i="5" s="1"/>
  <c r="AN408" i="5" s="1"/>
  <c r="AM408" i="5" s="1"/>
  <c r="AL408" i="5" s="1"/>
  <c r="BK53" i="5"/>
  <c r="BJ53" i="5" s="1"/>
  <c r="BI53" i="5" s="1"/>
  <c r="BH53" i="5" s="1"/>
  <c r="BG53" i="5" s="1"/>
  <c r="BF53" i="5" s="1"/>
  <c r="BE53" i="5" s="1"/>
  <c r="BD53" i="5" s="1"/>
  <c r="BC53" i="5" s="1"/>
  <c r="AT231" i="5"/>
  <c r="AS231" i="5" s="1"/>
  <c r="AR231" i="5" s="1"/>
  <c r="AQ231" i="5" s="1"/>
  <c r="AP231" i="5" s="1"/>
  <c r="AO231" i="5" s="1"/>
  <c r="AN231" i="5" s="1"/>
  <c r="AM231" i="5" s="1"/>
  <c r="AL231" i="5" s="1"/>
  <c r="AT346" i="5"/>
  <c r="AS346" i="5" s="1"/>
  <c r="AR346" i="5" s="1"/>
  <c r="AQ346" i="5" s="1"/>
  <c r="AP346" i="5" s="1"/>
  <c r="AO346" i="5" s="1"/>
  <c r="AN346" i="5" s="1"/>
  <c r="AM346" i="5" s="1"/>
  <c r="AL346" i="5" s="1"/>
  <c r="AT42" i="5"/>
  <c r="AS42" i="5" s="1"/>
  <c r="AR42" i="5" s="1"/>
  <c r="AQ42" i="5" s="1"/>
  <c r="AP42" i="5" s="1"/>
  <c r="AO42" i="5" s="1"/>
  <c r="AN42" i="5" s="1"/>
  <c r="AM42" i="5" s="1"/>
  <c r="AL42" i="5" s="1"/>
  <c r="AT266" i="5"/>
  <c r="AS266" i="5" s="1"/>
  <c r="AR266" i="5" s="1"/>
  <c r="AQ266" i="5" s="1"/>
  <c r="AP266" i="5" s="1"/>
  <c r="AO266" i="5" s="1"/>
  <c r="AN266" i="5" s="1"/>
  <c r="AM266" i="5" s="1"/>
  <c r="AL266" i="5" s="1"/>
  <c r="AT353" i="5"/>
  <c r="AS353" i="5" s="1"/>
  <c r="AR353" i="5" s="1"/>
  <c r="AQ353" i="5" s="1"/>
  <c r="AP353" i="5" s="1"/>
  <c r="AO353" i="5" s="1"/>
  <c r="AN353" i="5" s="1"/>
  <c r="AM353" i="5" s="1"/>
  <c r="AL353" i="5" s="1"/>
  <c r="BJ27" i="5"/>
  <c r="BI27" i="5" s="1"/>
  <c r="BH27" i="5" s="1"/>
  <c r="BG27" i="5" s="1"/>
  <c r="BF27" i="5" s="1"/>
  <c r="BE27" i="5" s="1"/>
  <c r="BD27" i="5" s="1"/>
  <c r="BC27" i="5" s="1"/>
  <c r="BK27" i="5"/>
  <c r="AT224" i="5"/>
  <c r="AS224" i="5" s="1"/>
  <c r="AR224" i="5" s="1"/>
  <c r="AQ224" i="5" s="1"/>
  <c r="AP224" i="5" s="1"/>
  <c r="AO224" i="5" s="1"/>
  <c r="AN224" i="5" s="1"/>
  <c r="AM224" i="5" s="1"/>
  <c r="AL224" i="5" s="1"/>
  <c r="AT325" i="5"/>
  <c r="AS325" i="5" s="1"/>
  <c r="AR325" i="5" s="1"/>
  <c r="AQ325" i="5" s="1"/>
  <c r="AP325" i="5" s="1"/>
  <c r="AO325" i="5" s="1"/>
  <c r="AN325" i="5" s="1"/>
  <c r="AM325" i="5" s="1"/>
  <c r="AL325" i="5" s="1"/>
  <c r="BK57" i="5"/>
  <c r="BJ57" i="5" s="1"/>
  <c r="BI57" i="5" s="1"/>
  <c r="BH57" i="5" s="1"/>
  <c r="BG57" i="5" s="1"/>
  <c r="BF57" i="5" s="1"/>
  <c r="BE57" i="5" s="1"/>
  <c r="BD57" i="5" s="1"/>
  <c r="BC57" i="5" s="1"/>
  <c r="AT152" i="5"/>
  <c r="AS152" i="5" s="1"/>
  <c r="AR152" i="5" s="1"/>
  <c r="AQ152" i="5" s="1"/>
  <c r="AP152" i="5" s="1"/>
  <c r="AO152" i="5" s="1"/>
  <c r="AN152" i="5" s="1"/>
  <c r="AM152" i="5" s="1"/>
  <c r="AL152" i="5" s="1"/>
  <c r="AT277" i="5"/>
  <c r="AS277" i="5" s="1"/>
  <c r="AR277" i="5" s="1"/>
  <c r="AQ277" i="5" s="1"/>
  <c r="AP277" i="5" s="1"/>
  <c r="AO277" i="5" s="1"/>
  <c r="AN277" i="5" s="1"/>
  <c r="AM277" i="5" s="1"/>
  <c r="AL277" i="5" s="1"/>
  <c r="AT407" i="5"/>
  <c r="AS407" i="5" s="1"/>
  <c r="AR407" i="5" s="1"/>
  <c r="AQ407" i="5" s="1"/>
  <c r="AP407" i="5" s="1"/>
  <c r="AO407" i="5" s="1"/>
  <c r="AN407" i="5" s="1"/>
  <c r="AM407" i="5" s="1"/>
  <c r="AL407" i="5" s="1"/>
  <c r="AT154" i="5"/>
  <c r="AS154" i="5" s="1"/>
  <c r="AR154" i="5" s="1"/>
  <c r="AQ154" i="5" s="1"/>
  <c r="AP154" i="5" s="1"/>
  <c r="AO154" i="5" s="1"/>
  <c r="AN154" i="5" s="1"/>
  <c r="AM154" i="5" s="1"/>
  <c r="AL154" i="5" s="1"/>
  <c r="AT278" i="5"/>
  <c r="AS278" i="5" s="1"/>
  <c r="AR278" i="5" s="1"/>
  <c r="AQ278" i="5" s="1"/>
  <c r="AP278" i="5" s="1"/>
  <c r="AO278" i="5" s="1"/>
  <c r="AN278" i="5" s="1"/>
  <c r="AM278" i="5" s="1"/>
  <c r="AL278" i="5" s="1"/>
  <c r="AT307" i="5"/>
  <c r="AS307" i="5" s="1"/>
  <c r="AR307" i="5" s="1"/>
  <c r="AQ307" i="5" s="1"/>
  <c r="AP307" i="5" s="1"/>
  <c r="AO307" i="5" s="1"/>
  <c r="AN307" i="5" s="1"/>
  <c r="AM307" i="5" s="1"/>
  <c r="AL307" i="5" s="1"/>
  <c r="AT394" i="5"/>
  <c r="AS394" i="5" s="1"/>
  <c r="AR394" i="5" s="1"/>
  <c r="AQ394" i="5" s="1"/>
  <c r="AP394" i="5" s="1"/>
  <c r="AO394" i="5" s="1"/>
  <c r="AN394" i="5" s="1"/>
  <c r="AM394" i="5" s="1"/>
  <c r="AL394" i="5" s="1"/>
  <c r="BK58" i="5"/>
  <c r="BJ58" i="5" s="1"/>
  <c r="BI58" i="5" s="1"/>
  <c r="BH58" i="5" s="1"/>
  <c r="BG58" i="5" s="1"/>
  <c r="BF58" i="5" s="1"/>
  <c r="BE58" i="5" s="1"/>
  <c r="BD58" i="5" s="1"/>
  <c r="BC58" i="5" s="1"/>
  <c r="BK4" i="5"/>
  <c r="BJ4" i="5" s="1"/>
  <c r="BI4" i="5" s="1"/>
  <c r="BH4" i="5" s="1"/>
  <c r="BG4" i="5" s="1"/>
  <c r="BF4" i="5" s="1"/>
  <c r="BE4" i="5" s="1"/>
  <c r="BD4" i="5" s="1"/>
  <c r="BC4" i="5" s="1"/>
  <c r="AT207" i="5"/>
  <c r="AS207" i="5" s="1"/>
  <c r="AR207" i="5" s="1"/>
  <c r="AQ207" i="5" s="1"/>
  <c r="AP207" i="5" s="1"/>
  <c r="AO207" i="5" s="1"/>
  <c r="AN207" i="5" s="1"/>
  <c r="AM207" i="5" s="1"/>
  <c r="AL207" i="5" s="1"/>
  <c r="AT342" i="5"/>
  <c r="AS342" i="5" s="1"/>
  <c r="AR342" i="5" s="1"/>
  <c r="AQ342" i="5" s="1"/>
  <c r="AP342" i="5" s="1"/>
  <c r="AO342" i="5" s="1"/>
  <c r="AN342" i="5" s="1"/>
  <c r="AM342" i="5" s="1"/>
  <c r="AL342" i="5" s="1"/>
  <c r="AT345" i="5"/>
  <c r="AS345" i="5" s="1"/>
  <c r="AR345" i="5" s="1"/>
  <c r="AQ345" i="5" s="1"/>
  <c r="AP345" i="5" s="1"/>
  <c r="AO345" i="5" s="1"/>
  <c r="AN345" i="5" s="1"/>
  <c r="AM345" i="5" s="1"/>
  <c r="AL345" i="5" s="1"/>
  <c r="AT59" i="5"/>
  <c r="AS59" i="5" s="1"/>
  <c r="AR59" i="5" s="1"/>
  <c r="AQ59" i="5" s="1"/>
  <c r="AP59" i="5" s="1"/>
  <c r="AO59" i="5" s="1"/>
  <c r="AN59" i="5" s="1"/>
  <c r="AM59" i="5" s="1"/>
  <c r="AL59" i="5" s="1"/>
  <c r="AT177" i="5"/>
  <c r="AS177" i="5" s="1"/>
  <c r="AR177" i="5" s="1"/>
  <c r="AQ177" i="5" s="1"/>
  <c r="AP177" i="5" s="1"/>
  <c r="AO177" i="5" s="1"/>
  <c r="AN177" i="5" s="1"/>
  <c r="AM177" i="5" s="1"/>
  <c r="AL177" i="5" s="1"/>
  <c r="AT322" i="5"/>
  <c r="AS322" i="5" s="1"/>
  <c r="AR322" i="5" s="1"/>
  <c r="AQ322" i="5" s="1"/>
  <c r="AP322" i="5" s="1"/>
  <c r="AO322" i="5" s="1"/>
  <c r="AN322" i="5" s="1"/>
  <c r="AM322" i="5" s="1"/>
  <c r="AL322" i="5" s="1"/>
  <c r="AT404" i="5"/>
  <c r="AS404" i="5" s="1"/>
  <c r="AR404" i="5" s="1"/>
  <c r="AQ404" i="5" s="1"/>
  <c r="AP404" i="5" s="1"/>
  <c r="AO404" i="5" s="1"/>
  <c r="AN404" i="5" s="1"/>
  <c r="AM404" i="5" s="1"/>
  <c r="AL404" i="5" s="1"/>
  <c r="AT405" i="5"/>
  <c r="AS405" i="5" s="1"/>
  <c r="AR405" i="5" s="1"/>
  <c r="AQ405" i="5" s="1"/>
  <c r="AP405" i="5" s="1"/>
  <c r="AO405" i="5" s="1"/>
  <c r="AN405" i="5" s="1"/>
  <c r="AM405" i="5" s="1"/>
  <c r="AL405" i="5" s="1"/>
  <c r="V124" i="1"/>
  <c r="H124" i="1"/>
  <c r="Z32" i="5"/>
  <c r="G32" i="5"/>
  <c r="AU32" i="5"/>
  <c r="P32" i="5"/>
  <c r="H209" i="5"/>
  <c r="Z167" i="5"/>
  <c r="G167" i="5"/>
  <c r="AU167" i="5"/>
  <c r="P167" i="5"/>
  <c r="H116" i="5"/>
  <c r="Z76" i="5"/>
  <c r="G76" i="5"/>
  <c r="AU76" i="5"/>
  <c r="P76" i="5"/>
  <c r="G43" i="5"/>
  <c r="Z43" i="5"/>
  <c r="AU43" i="5"/>
  <c r="P43" i="5"/>
  <c r="G211" i="5"/>
  <c r="Z211" i="5"/>
  <c r="AU211" i="5"/>
  <c r="P211" i="5"/>
  <c r="H170" i="5"/>
  <c r="Z130" i="5"/>
  <c r="G130" i="5"/>
  <c r="AU130" i="5"/>
  <c r="P130" i="5"/>
  <c r="H86" i="5"/>
  <c r="Z22" i="5"/>
  <c r="G22" i="5"/>
  <c r="AU22" i="5"/>
  <c r="P22" i="5"/>
  <c r="D16" i="5"/>
  <c r="D19" i="5" s="1"/>
  <c r="D15" i="5"/>
  <c r="C19" i="5" s="1"/>
  <c r="I238" i="5"/>
  <c r="H208" i="5"/>
  <c r="V208" i="5"/>
  <c r="R208" i="5"/>
  <c r="T208" i="5" s="1"/>
  <c r="AC208" i="5"/>
  <c r="AF208" i="5"/>
  <c r="H162" i="5"/>
  <c r="AF162" i="5"/>
  <c r="R162" i="5"/>
  <c r="T162" i="5" s="1"/>
  <c r="AC162" i="5"/>
  <c r="V162" i="5"/>
  <c r="G101" i="5"/>
  <c r="Z101" i="5"/>
  <c r="AU101" i="5"/>
  <c r="P101" i="5"/>
  <c r="G56" i="5"/>
  <c r="AU56" i="5"/>
  <c r="Z56" i="5"/>
  <c r="P56" i="5"/>
  <c r="G194" i="5"/>
  <c r="G146" i="5"/>
  <c r="Z113" i="5"/>
  <c r="AU113" i="5"/>
  <c r="G113" i="5"/>
  <c r="P113" i="5"/>
  <c r="G54" i="5"/>
  <c r="Z54" i="5"/>
  <c r="AU54" i="5"/>
  <c r="P54" i="5"/>
  <c r="Z39" i="5"/>
  <c r="G39" i="5"/>
  <c r="AU39" i="5"/>
  <c r="P39" i="5"/>
  <c r="P419" i="5"/>
  <c r="R216" i="1"/>
  <c r="T216" i="1" s="1"/>
  <c r="R26" i="1"/>
  <c r="T26" i="1" s="1"/>
  <c r="V36" i="1"/>
  <c r="H36" i="1"/>
  <c r="BK79" i="5"/>
  <c r="BJ79" i="5" s="1"/>
  <c r="BI79" i="5" s="1"/>
  <c r="BH79" i="5" s="1"/>
  <c r="BG79" i="5" s="1"/>
  <c r="BF79" i="5" s="1"/>
  <c r="BE79" i="5" s="1"/>
  <c r="BD79" i="5" s="1"/>
  <c r="BC79" i="5" s="1"/>
  <c r="AT330" i="5"/>
  <c r="AS330" i="5" s="1"/>
  <c r="AR330" i="5" s="1"/>
  <c r="AQ330" i="5" s="1"/>
  <c r="AP330" i="5" s="1"/>
  <c r="AO330" i="5" s="1"/>
  <c r="AN330" i="5" s="1"/>
  <c r="AM330" i="5" s="1"/>
  <c r="AL330" i="5" s="1"/>
  <c r="AT402" i="5"/>
  <c r="AS402" i="5" s="1"/>
  <c r="AR402" i="5" s="1"/>
  <c r="AQ402" i="5" s="1"/>
  <c r="AP402" i="5" s="1"/>
  <c r="AO402" i="5" s="1"/>
  <c r="AN402" i="5" s="1"/>
  <c r="AM402" i="5" s="1"/>
  <c r="AL402" i="5" s="1"/>
  <c r="BK54" i="5"/>
  <c r="BJ54" i="5" s="1"/>
  <c r="BI54" i="5" s="1"/>
  <c r="BH54" i="5" s="1"/>
  <c r="BG54" i="5" s="1"/>
  <c r="BF54" i="5" s="1"/>
  <c r="BE54" i="5" s="1"/>
  <c r="BD54" i="5" s="1"/>
  <c r="BC54" i="5" s="1"/>
  <c r="AT254" i="5"/>
  <c r="AS254" i="5" s="1"/>
  <c r="AR254" i="5" s="1"/>
  <c r="AQ254" i="5" s="1"/>
  <c r="AP254" i="5" s="1"/>
  <c r="AO254" i="5" s="1"/>
  <c r="AN254" i="5" s="1"/>
  <c r="AM254" i="5" s="1"/>
  <c r="AL254" i="5" s="1"/>
  <c r="AT341" i="5"/>
  <c r="AS341" i="5" s="1"/>
  <c r="AR341" i="5" s="1"/>
  <c r="AQ341" i="5" s="1"/>
  <c r="AP341" i="5" s="1"/>
  <c r="AO341" i="5" s="1"/>
  <c r="AN341" i="5" s="1"/>
  <c r="AM341" i="5" s="1"/>
  <c r="AL341" i="5" s="1"/>
  <c r="AT48" i="5"/>
  <c r="AS48" i="5" s="1"/>
  <c r="AR48" i="5" s="1"/>
  <c r="AQ48" i="5" s="1"/>
  <c r="AP48" i="5" s="1"/>
  <c r="AO48" i="5" s="1"/>
  <c r="AN48" i="5" s="1"/>
  <c r="AM48" i="5" s="1"/>
  <c r="AL48" i="5" s="1"/>
  <c r="AT292" i="5"/>
  <c r="AS292" i="5" s="1"/>
  <c r="AR292" i="5" s="1"/>
  <c r="AQ292" i="5" s="1"/>
  <c r="AP292" i="5" s="1"/>
  <c r="AO292" i="5" s="1"/>
  <c r="AN292" i="5" s="1"/>
  <c r="AM292" i="5" s="1"/>
  <c r="AL292" i="5" s="1"/>
  <c r="AT398" i="5"/>
  <c r="AS398" i="5" s="1"/>
  <c r="AR398" i="5" s="1"/>
  <c r="AQ398" i="5" s="1"/>
  <c r="AP398" i="5" s="1"/>
  <c r="AO398" i="5" s="1"/>
  <c r="AN398" i="5" s="1"/>
  <c r="AM398" i="5" s="1"/>
  <c r="AL398" i="5" s="1"/>
  <c r="BK45" i="5"/>
  <c r="BJ45" i="5" s="1"/>
  <c r="BI45" i="5" s="1"/>
  <c r="BH45" i="5" s="1"/>
  <c r="BG45" i="5" s="1"/>
  <c r="BF45" i="5" s="1"/>
  <c r="BE45" i="5" s="1"/>
  <c r="BD45" i="5" s="1"/>
  <c r="BC45" i="5" s="1"/>
  <c r="AT189" i="5"/>
  <c r="AS189" i="5" s="1"/>
  <c r="AR189" i="5" s="1"/>
  <c r="AQ189" i="5" s="1"/>
  <c r="AP189" i="5" s="1"/>
  <c r="AO189" i="5" s="1"/>
  <c r="AN189" i="5" s="1"/>
  <c r="AM189" i="5" s="1"/>
  <c r="AL189" i="5" s="1"/>
  <c r="AT388" i="5"/>
  <c r="AS388" i="5" s="1"/>
  <c r="AR388" i="5" s="1"/>
  <c r="AQ388" i="5" s="1"/>
  <c r="AP388" i="5" s="1"/>
  <c r="AO388" i="5" s="1"/>
  <c r="AN388" i="5" s="1"/>
  <c r="AM388" i="5" s="1"/>
  <c r="AL388" i="5" s="1"/>
  <c r="BK23" i="5"/>
  <c r="BJ23" i="5" s="1"/>
  <c r="BI23" i="5" s="1"/>
  <c r="BH23" i="5" s="1"/>
  <c r="BG23" i="5" s="1"/>
  <c r="BF23" i="5" s="1"/>
  <c r="BE23" i="5" s="1"/>
  <c r="BD23" i="5" s="1"/>
  <c r="BC23" i="5" s="1"/>
  <c r="AT169" i="5"/>
  <c r="AS169" i="5" s="1"/>
  <c r="AR169" i="5" s="1"/>
  <c r="AQ169" i="5" s="1"/>
  <c r="AP169" i="5" s="1"/>
  <c r="AO169" i="5" s="1"/>
  <c r="AN169" i="5" s="1"/>
  <c r="AM169" i="5" s="1"/>
  <c r="AL169" i="5" s="1"/>
  <c r="AT299" i="5"/>
  <c r="AS299" i="5" s="1"/>
  <c r="AR299" i="5" s="1"/>
  <c r="AQ299" i="5" s="1"/>
  <c r="AP299" i="5" s="1"/>
  <c r="AO299" i="5" s="1"/>
  <c r="AN299" i="5" s="1"/>
  <c r="AM299" i="5" s="1"/>
  <c r="AL299" i="5" s="1"/>
  <c r="AT77" i="5"/>
  <c r="AS77" i="5" s="1"/>
  <c r="AR77" i="5" s="1"/>
  <c r="AQ77" i="5" s="1"/>
  <c r="AP77" i="5" s="1"/>
  <c r="AO77" i="5" s="1"/>
  <c r="AN77" i="5" s="1"/>
  <c r="AM77" i="5" s="1"/>
  <c r="AL77" i="5" s="1"/>
  <c r="AT170" i="5"/>
  <c r="AS170" i="5" s="1"/>
  <c r="AR170" i="5" s="1"/>
  <c r="AQ170" i="5" s="1"/>
  <c r="AP170" i="5" s="1"/>
  <c r="AO170" i="5" s="1"/>
  <c r="AN170" i="5" s="1"/>
  <c r="AM170" i="5" s="1"/>
  <c r="AL170" i="5" s="1"/>
  <c r="AT294" i="5"/>
  <c r="AS294" i="5" s="1"/>
  <c r="AR294" i="5" s="1"/>
  <c r="AQ294" i="5" s="1"/>
  <c r="AP294" i="5" s="1"/>
  <c r="AO294" i="5" s="1"/>
  <c r="AN294" i="5" s="1"/>
  <c r="AM294" i="5" s="1"/>
  <c r="AL294" i="5" s="1"/>
  <c r="AT323" i="5"/>
  <c r="AS323" i="5" s="1"/>
  <c r="AR323" i="5" s="1"/>
  <c r="AQ323" i="5" s="1"/>
  <c r="AP323" i="5" s="1"/>
  <c r="AO323" i="5" s="1"/>
  <c r="AN323" i="5" s="1"/>
  <c r="AM323" i="5" s="1"/>
  <c r="AL323" i="5" s="1"/>
  <c r="AT377" i="5"/>
  <c r="AS377" i="5" s="1"/>
  <c r="AR377" i="5" s="1"/>
  <c r="AQ377" i="5" s="1"/>
  <c r="AP377" i="5" s="1"/>
  <c r="AO377" i="5" s="1"/>
  <c r="AN377" i="5" s="1"/>
  <c r="AM377" i="5" s="1"/>
  <c r="AL377" i="5" s="1"/>
  <c r="BK35" i="5"/>
  <c r="BJ35" i="5" s="1"/>
  <c r="BI35" i="5" s="1"/>
  <c r="BH35" i="5" s="1"/>
  <c r="BG35" i="5" s="1"/>
  <c r="BF35" i="5" s="1"/>
  <c r="BE35" i="5" s="1"/>
  <c r="BD35" i="5" s="1"/>
  <c r="BC35" i="5" s="1"/>
  <c r="BK72" i="5"/>
  <c r="BJ72" i="5" s="1"/>
  <c r="BI72" i="5" s="1"/>
  <c r="BH72" i="5" s="1"/>
  <c r="BG72" i="5" s="1"/>
  <c r="BF72" i="5" s="1"/>
  <c r="BE72" i="5" s="1"/>
  <c r="BD72" i="5" s="1"/>
  <c r="BC72" i="5" s="1"/>
  <c r="AT223" i="5"/>
  <c r="AS223" i="5" s="1"/>
  <c r="AR223" i="5" s="1"/>
  <c r="AQ223" i="5" s="1"/>
  <c r="AP223" i="5" s="1"/>
  <c r="AO223" i="5" s="1"/>
  <c r="AN223" i="5" s="1"/>
  <c r="AM223" i="5" s="1"/>
  <c r="AL223" i="5" s="1"/>
  <c r="AT253" i="5"/>
  <c r="AS253" i="5" s="1"/>
  <c r="AR253" i="5" s="1"/>
  <c r="AQ253" i="5" s="1"/>
  <c r="AP253" i="5" s="1"/>
  <c r="AO253" i="5" s="1"/>
  <c r="AN253" i="5" s="1"/>
  <c r="AM253" i="5" s="1"/>
  <c r="AL253" i="5" s="1"/>
  <c r="AT361" i="5"/>
  <c r="AS361" i="5" s="1"/>
  <c r="AR361" i="5" s="1"/>
  <c r="AQ361" i="5" s="1"/>
  <c r="AP361" i="5" s="1"/>
  <c r="AO361" i="5" s="1"/>
  <c r="AN361" i="5" s="1"/>
  <c r="AM361" i="5" s="1"/>
  <c r="AL361" i="5" s="1"/>
  <c r="BK73" i="5"/>
  <c r="BJ73" i="5" s="1"/>
  <c r="BI73" i="5" s="1"/>
  <c r="BH73" i="5" s="1"/>
  <c r="BG73" i="5" s="1"/>
  <c r="BF73" i="5" s="1"/>
  <c r="BE73" i="5" s="1"/>
  <c r="BD73" i="5" s="1"/>
  <c r="BC73" i="5" s="1"/>
  <c r="AT86" i="5"/>
  <c r="AS86" i="5" s="1"/>
  <c r="AR86" i="5" s="1"/>
  <c r="AQ86" i="5" s="1"/>
  <c r="AP86" i="5" s="1"/>
  <c r="AO86" i="5" s="1"/>
  <c r="AN86" i="5" s="1"/>
  <c r="AM86" i="5" s="1"/>
  <c r="AL86" i="5" s="1"/>
  <c r="AT193" i="5"/>
  <c r="AS193" i="5" s="1"/>
  <c r="AR193" i="5" s="1"/>
  <c r="AQ193" i="5" s="1"/>
  <c r="AP193" i="5" s="1"/>
  <c r="AO193" i="5" s="1"/>
  <c r="AN193" i="5" s="1"/>
  <c r="AM193" i="5" s="1"/>
  <c r="AL193" i="5" s="1"/>
  <c r="AT350" i="5"/>
  <c r="AS350" i="5" s="1"/>
  <c r="AR350" i="5" s="1"/>
  <c r="AQ350" i="5" s="1"/>
  <c r="AP350" i="5" s="1"/>
  <c r="AO350" i="5" s="1"/>
  <c r="AN350" i="5" s="1"/>
  <c r="AM350" i="5" s="1"/>
  <c r="AL350" i="5" s="1"/>
  <c r="AT347" i="5"/>
  <c r="AS347" i="5" s="1"/>
  <c r="AR347" i="5" s="1"/>
  <c r="AQ347" i="5" s="1"/>
  <c r="AP347" i="5" s="1"/>
  <c r="AO347" i="5" s="1"/>
  <c r="AN347" i="5" s="1"/>
  <c r="AM347" i="5" s="1"/>
  <c r="AL347" i="5" s="1"/>
  <c r="AT141" i="5"/>
  <c r="AS141" i="5" s="1"/>
  <c r="AR141" i="5" s="1"/>
  <c r="AQ141" i="5" s="1"/>
  <c r="AP141" i="5" s="1"/>
  <c r="AO141" i="5" s="1"/>
  <c r="AN141" i="5" s="1"/>
  <c r="AM141" i="5" s="1"/>
  <c r="AL141" i="5" s="1"/>
  <c r="H100" i="1"/>
  <c r="V100" i="1"/>
  <c r="C12" i="5"/>
  <c r="C11" i="5"/>
  <c r="C11" i="1"/>
  <c r="C12" i="1"/>
  <c r="I249" i="1" l="1"/>
  <c r="R417" i="1"/>
  <c r="T417" i="1" s="1"/>
  <c r="V249" i="1"/>
  <c r="G63" i="1"/>
  <c r="P63" i="1"/>
  <c r="R63" i="1" s="1"/>
  <c r="T63" i="1" s="1"/>
  <c r="V287" i="1"/>
  <c r="K417" i="1"/>
  <c r="P405" i="1"/>
  <c r="V277" i="1"/>
  <c r="R169" i="1"/>
  <c r="T169" i="1" s="1"/>
  <c r="O438" i="1"/>
  <c r="O439" i="1"/>
  <c r="BA83" i="5"/>
  <c r="BB83" i="5"/>
  <c r="AY85" i="5"/>
  <c r="BL85" i="5"/>
  <c r="BK85" i="5" s="1"/>
  <c r="BJ85" i="5" s="1"/>
  <c r="BI85" i="5" s="1"/>
  <c r="BH85" i="5" s="1"/>
  <c r="BG85" i="5" s="1"/>
  <c r="BF85" i="5" s="1"/>
  <c r="BE85" i="5" s="1"/>
  <c r="BD85" i="5" s="1"/>
  <c r="BC85" i="5" s="1"/>
  <c r="AW86" i="5"/>
  <c r="BA84" i="5"/>
  <c r="BB84" i="5"/>
  <c r="O439" i="5"/>
  <c r="O438" i="5"/>
  <c r="AF254" i="5"/>
  <c r="V292" i="5"/>
  <c r="R112" i="5"/>
  <c r="T112" i="5" s="1"/>
  <c r="V28" i="1"/>
  <c r="AF263" i="5"/>
  <c r="R291" i="5"/>
  <c r="T291" i="5" s="1"/>
  <c r="AC259" i="5"/>
  <c r="AF259" i="5"/>
  <c r="V259" i="5"/>
  <c r="V291" i="5"/>
  <c r="AF437" i="5"/>
  <c r="AF430" i="5"/>
  <c r="AC149" i="5"/>
  <c r="AC157" i="5"/>
  <c r="AC48" i="5"/>
  <c r="AC119" i="5"/>
  <c r="AC200" i="5"/>
  <c r="AC292" i="5"/>
  <c r="V38" i="5"/>
  <c r="AC112" i="5"/>
  <c r="R292" i="5"/>
  <c r="T292" i="5" s="1"/>
  <c r="AF293" i="5"/>
  <c r="R404" i="5"/>
  <c r="T404" i="5" s="1"/>
  <c r="AC371" i="5"/>
  <c r="AF112" i="5"/>
  <c r="AF308" i="5"/>
  <c r="R302" i="1"/>
  <c r="T302" i="1" s="1"/>
  <c r="AC293" i="5"/>
  <c r="V21" i="5"/>
  <c r="AC314" i="5"/>
  <c r="R209" i="5"/>
  <c r="T209" i="5" s="1"/>
  <c r="V238" i="5"/>
  <c r="AC209" i="5"/>
  <c r="R157" i="5"/>
  <c r="T157" i="5" s="1"/>
  <c r="AC68" i="5"/>
  <c r="AC392" i="5"/>
  <c r="AC436" i="5"/>
  <c r="O437" i="1"/>
  <c r="O437" i="5"/>
  <c r="AI437" i="5"/>
  <c r="AJ437" i="5"/>
  <c r="AK437" i="5"/>
  <c r="AC366" i="5"/>
  <c r="AC238" i="5"/>
  <c r="R293" i="5"/>
  <c r="T293" i="5" s="1"/>
  <c r="AF200" i="5"/>
  <c r="AC404" i="5"/>
  <c r="V366" i="5"/>
  <c r="AC254" i="5"/>
  <c r="AF68" i="5"/>
  <c r="V346" i="5"/>
  <c r="AC21" i="5"/>
  <c r="V263" i="5"/>
  <c r="R252" i="5"/>
  <c r="T252" i="5" s="1"/>
  <c r="R287" i="5"/>
  <c r="T287" i="5" s="1"/>
  <c r="R392" i="5"/>
  <c r="T392" i="5" s="1"/>
  <c r="AC49" i="5"/>
  <c r="AF307" i="5"/>
  <c r="AC287" i="5"/>
  <c r="AF326" i="5"/>
  <c r="V307" i="5"/>
  <c r="AC252" i="5"/>
  <c r="AC307" i="5"/>
  <c r="AF333" i="5"/>
  <c r="V314" i="5"/>
  <c r="V266" i="1"/>
  <c r="V333" i="5"/>
  <c r="AC324" i="5"/>
  <c r="V239" i="5"/>
  <c r="V116" i="5"/>
  <c r="AC95" i="5"/>
  <c r="AC221" i="5"/>
  <c r="R55" i="5"/>
  <c r="T55" i="5" s="1"/>
  <c r="AC67" i="5"/>
  <c r="R99" i="5"/>
  <c r="T99" i="5" s="1"/>
  <c r="AC341" i="5"/>
  <c r="V278" i="5"/>
  <c r="AF26" i="5"/>
  <c r="R245" i="5"/>
  <c r="T245" i="5" s="1"/>
  <c r="AF79" i="5"/>
  <c r="AF216" i="5"/>
  <c r="AC236" i="5"/>
  <c r="AF382" i="5"/>
  <c r="R430" i="5"/>
  <c r="T430" i="5" s="1"/>
  <c r="AC170" i="5"/>
  <c r="AC116" i="5"/>
  <c r="V95" i="5"/>
  <c r="AF407" i="5"/>
  <c r="AF245" i="5"/>
  <c r="AF193" i="5"/>
  <c r="V324" i="1"/>
  <c r="AC143" i="5"/>
  <c r="AC71" i="5"/>
  <c r="AF351" i="5"/>
  <c r="AC387" i="5"/>
  <c r="R170" i="5"/>
  <c r="T170" i="5" s="1"/>
  <c r="AF172" i="5"/>
  <c r="V71" i="5"/>
  <c r="V347" i="5"/>
  <c r="R303" i="5"/>
  <c r="T303" i="5" s="1"/>
  <c r="AC364" i="5"/>
  <c r="V310" i="5"/>
  <c r="AF303" i="5"/>
  <c r="AC344" i="5"/>
  <c r="R276" i="5"/>
  <c r="T276" i="5" s="1"/>
  <c r="V410" i="5"/>
  <c r="AF311" i="5"/>
  <c r="R216" i="5"/>
  <c r="T216" i="5" s="1"/>
  <c r="O436" i="1"/>
  <c r="O436" i="5"/>
  <c r="AI436" i="5"/>
  <c r="AJ436" i="5"/>
  <c r="AK436" i="5"/>
  <c r="AF49" i="5"/>
  <c r="AF209" i="5"/>
  <c r="AC59" i="5"/>
  <c r="AF48" i="5"/>
  <c r="V404" i="5"/>
  <c r="V371" i="5"/>
  <c r="AC38" i="5"/>
  <c r="AC333" i="5"/>
  <c r="AC308" i="5"/>
  <c r="V68" i="5"/>
  <c r="V49" i="5"/>
  <c r="AF406" i="5"/>
  <c r="AC388" i="5"/>
  <c r="R238" i="5"/>
  <c r="T238" i="5" s="1"/>
  <c r="AC98" i="5"/>
  <c r="AF371" i="5"/>
  <c r="AF38" i="5"/>
  <c r="AC257" i="5"/>
  <c r="R308" i="5"/>
  <c r="T308" i="5" s="1"/>
  <c r="AF388" i="5"/>
  <c r="AF314" i="5"/>
  <c r="AC231" i="5"/>
  <c r="AC86" i="5"/>
  <c r="V202" i="1"/>
  <c r="AC263" i="5"/>
  <c r="AF252" i="5"/>
  <c r="AF287" i="5"/>
  <c r="R177" i="5"/>
  <c r="T177" i="5" s="1"/>
  <c r="V324" i="5"/>
  <c r="AC239" i="5"/>
  <c r="V254" i="5"/>
  <c r="AF324" i="5"/>
  <c r="AF239" i="5"/>
  <c r="AF170" i="5"/>
  <c r="AF116" i="5"/>
  <c r="R143" i="5"/>
  <c r="T143" i="5" s="1"/>
  <c r="R310" i="5"/>
  <c r="T310" i="5" s="1"/>
  <c r="R344" i="5"/>
  <c r="T344" i="5" s="1"/>
  <c r="AC193" i="5"/>
  <c r="AC326" i="5"/>
  <c r="V224" i="5"/>
  <c r="AC310" i="5"/>
  <c r="R407" i="5"/>
  <c r="T407" i="5" s="1"/>
  <c r="V344" i="5"/>
  <c r="R410" i="5"/>
  <c r="T410" i="5" s="1"/>
  <c r="AC155" i="5"/>
  <c r="AF224" i="5"/>
  <c r="AF189" i="5"/>
  <c r="AC163" i="5"/>
  <c r="AC407" i="5"/>
  <c r="AF409" i="5"/>
  <c r="AC410" i="5"/>
  <c r="AF373" i="5"/>
  <c r="AF155" i="5"/>
  <c r="R224" i="5"/>
  <c r="T224" i="5" s="1"/>
  <c r="R189" i="5"/>
  <c r="T189" i="5" s="1"/>
  <c r="R427" i="5"/>
  <c r="T427" i="5" s="1"/>
  <c r="AF163" i="5"/>
  <c r="AC409" i="5"/>
  <c r="AF395" i="5"/>
  <c r="V155" i="5"/>
  <c r="AF375" i="5"/>
  <c r="AC190" i="5"/>
  <c r="AC395" i="5"/>
  <c r="AH293" i="5"/>
  <c r="AB293" i="5" s="1"/>
  <c r="R373" i="5"/>
  <c r="T373" i="5" s="1"/>
  <c r="R375" i="5"/>
  <c r="T375" i="5" s="1"/>
  <c r="R190" i="5"/>
  <c r="T190" i="5" s="1"/>
  <c r="AC378" i="5"/>
  <c r="V326" i="5"/>
  <c r="AF378" i="5"/>
  <c r="R405" i="1"/>
  <c r="T405" i="1" s="1"/>
  <c r="R24" i="1"/>
  <c r="T24" i="1" s="1"/>
  <c r="R257" i="1"/>
  <c r="T257" i="1" s="1"/>
  <c r="I243" i="1"/>
  <c r="V433" i="1"/>
  <c r="V243" i="1"/>
  <c r="V418" i="1"/>
  <c r="V158" i="1"/>
  <c r="R67" i="1"/>
  <c r="T67" i="1" s="1"/>
  <c r="D15" i="1"/>
  <c r="C19" i="1" s="1"/>
  <c r="V67" i="1"/>
  <c r="V429" i="1"/>
  <c r="AF276" i="5"/>
  <c r="R151" i="5"/>
  <c r="T151" i="5" s="1"/>
  <c r="AC40" i="5"/>
  <c r="AC306" i="5"/>
  <c r="AC394" i="5"/>
  <c r="AF283" i="5"/>
  <c r="R394" i="5"/>
  <c r="T394" i="5" s="1"/>
  <c r="AF343" i="5"/>
  <c r="V21" i="1"/>
  <c r="R389" i="1"/>
  <c r="T389" i="1" s="1"/>
  <c r="D16" i="1"/>
  <c r="D19" i="1" s="1"/>
  <c r="R255" i="1"/>
  <c r="T255" i="1" s="1"/>
  <c r="R151" i="1"/>
  <c r="T151" i="1" s="1"/>
  <c r="R105" i="1"/>
  <c r="T105" i="1" s="1"/>
  <c r="R277" i="1"/>
  <c r="T277" i="1" s="1"/>
  <c r="H205" i="1"/>
  <c r="V205" i="1"/>
  <c r="V114" i="1"/>
  <c r="R228" i="1"/>
  <c r="T228" i="1" s="1"/>
  <c r="O431" i="1"/>
  <c r="AJ337" i="5"/>
  <c r="AH337" i="5" s="1"/>
  <c r="AA337" i="5" s="1"/>
  <c r="AC343" i="5"/>
  <c r="V306" i="5"/>
  <c r="AF394" i="5"/>
  <c r="V357" i="5"/>
  <c r="V40" i="5"/>
  <c r="AC232" i="5"/>
  <c r="AF231" i="5"/>
  <c r="AC202" i="5"/>
  <c r="AC151" i="5"/>
  <c r="AK395" i="5"/>
  <c r="AF152" i="5"/>
  <c r="R343" i="5"/>
  <c r="T343" i="5" s="1"/>
  <c r="AF280" i="5"/>
  <c r="AF306" i="5"/>
  <c r="R357" i="5"/>
  <c r="T357" i="5" s="1"/>
  <c r="R231" i="5"/>
  <c r="T231" i="5" s="1"/>
  <c r="R135" i="5"/>
  <c r="T135" i="5" s="1"/>
  <c r="V232" i="5"/>
  <c r="R102" i="5"/>
  <c r="T102" i="5" s="1"/>
  <c r="AF202" i="5"/>
  <c r="R160" i="5"/>
  <c r="T160" i="5" s="1"/>
  <c r="R422" i="5"/>
  <c r="T422" i="5" s="1"/>
  <c r="AI395" i="5"/>
  <c r="AH395" i="5" s="1"/>
  <c r="R42" i="5"/>
  <c r="T42" i="5" s="1"/>
  <c r="R152" i="5"/>
  <c r="T152" i="5" s="1"/>
  <c r="AC357" i="5"/>
  <c r="R167" i="5"/>
  <c r="T167" i="5" s="1"/>
  <c r="AC135" i="5"/>
  <c r="AF232" i="5"/>
  <c r="V202" i="5"/>
  <c r="R46" i="5"/>
  <c r="T46" i="5" s="1"/>
  <c r="R92" i="5"/>
  <c r="T92" i="5" s="1"/>
  <c r="AF42" i="5"/>
  <c r="AC152" i="5"/>
  <c r="V135" i="5"/>
  <c r="AF192" i="5"/>
  <c r="AC42" i="5"/>
  <c r="AC381" i="5"/>
  <c r="AF257" i="5"/>
  <c r="V401" i="5"/>
  <c r="AH104" i="5"/>
  <c r="AA104" i="5" s="1"/>
  <c r="AE104" i="5" s="1"/>
  <c r="V277" i="5"/>
  <c r="AF86" i="5"/>
  <c r="V86" i="5"/>
  <c r="AF40" i="5"/>
  <c r="AC192" i="5"/>
  <c r="AF381" i="5"/>
  <c r="V257" i="5"/>
  <c r="AI31" i="5"/>
  <c r="AH31" i="5" s="1"/>
  <c r="AF401" i="5"/>
  <c r="AF149" i="5"/>
  <c r="R203" i="5"/>
  <c r="T203" i="5" s="1"/>
  <c r="R121" i="5"/>
  <c r="T121" i="5" s="1"/>
  <c r="R204" i="5"/>
  <c r="T204" i="5" s="1"/>
  <c r="AC401" i="5"/>
  <c r="O431" i="5"/>
  <c r="AI431" i="5"/>
  <c r="AJ431" i="5"/>
  <c r="AK431" i="5"/>
  <c r="AC322" i="5"/>
  <c r="AC412" i="5"/>
  <c r="V245" i="5"/>
  <c r="V322" i="5"/>
  <c r="R412" i="5"/>
  <c r="T412" i="5" s="1"/>
  <c r="AF322" i="5"/>
  <c r="AC230" i="5"/>
  <c r="R374" i="5"/>
  <c r="T374" i="5" s="1"/>
  <c r="V374" i="5"/>
  <c r="V346" i="1"/>
  <c r="AC374" i="5"/>
  <c r="AC96" i="5"/>
  <c r="V351" i="5"/>
  <c r="V434" i="1"/>
  <c r="AI240" i="5"/>
  <c r="AK240" i="5"/>
  <c r="AJ240" i="5"/>
  <c r="BB40" i="5"/>
  <c r="BA40" i="5"/>
  <c r="AT400" i="5"/>
  <c r="AS400" i="5" s="1"/>
  <c r="AR400" i="5" s="1"/>
  <c r="AQ400" i="5" s="1"/>
  <c r="AP400" i="5" s="1"/>
  <c r="AO400" i="5" s="1"/>
  <c r="AN400" i="5" s="1"/>
  <c r="AM400" i="5" s="1"/>
  <c r="AL400" i="5" s="1"/>
  <c r="BK2" i="5"/>
  <c r="BJ2" i="5" s="1"/>
  <c r="BI2" i="5" s="1"/>
  <c r="BH2" i="5" s="1"/>
  <c r="BG2" i="5" s="1"/>
  <c r="BF2" i="5" s="1"/>
  <c r="BE2" i="5" s="1"/>
  <c r="BD2" i="5" s="1"/>
  <c r="BC2" i="5" s="1"/>
  <c r="AT329" i="5"/>
  <c r="AS329" i="5" s="1"/>
  <c r="AR329" i="5" s="1"/>
  <c r="AQ329" i="5" s="1"/>
  <c r="AP329" i="5" s="1"/>
  <c r="AO329" i="5" s="1"/>
  <c r="AN329" i="5" s="1"/>
  <c r="AM329" i="5" s="1"/>
  <c r="AL329" i="5" s="1"/>
  <c r="BK19" i="5"/>
  <c r="BJ19" i="5" s="1"/>
  <c r="BI19" i="5" s="1"/>
  <c r="BH19" i="5" s="1"/>
  <c r="BG19" i="5" s="1"/>
  <c r="BF19" i="5" s="1"/>
  <c r="BE19" i="5" s="1"/>
  <c r="BD19" i="5" s="1"/>
  <c r="BC19" i="5" s="1"/>
  <c r="AT117" i="5"/>
  <c r="AS117" i="5"/>
  <c r="AR117" i="5" s="1"/>
  <c r="AQ117" i="5" s="1"/>
  <c r="AP117" i="5" s="1"/>
  <c r="AO117" i="5" s="1"/>
  <c r="AN117" i="5" s="1"/>
  <c r="AM117" i="5" s="1"/>
  <c r="AL117" i="5" s="1"/>
  <c r="AT135" i="5"/>
  <c r="AS135" i="5" s="1"/>
  <c r="AR135" i="5" s="1"/>
  <c r="AQ135" i="5" s="1"/>
  <c r="AP135" i="5" s="1"/>
  <c r="AO135" i="5" s="1"/>
  <c r="AN135" i="5" s="1"/>
  <c r="AM135" i="5" s="1"/>
  <c r="AL135" i="5" s="1"/>
  <c r="BB39" i="5"/>
  <c r="BA39" i="5"/>
  <c r="AI192" i="5"/>
  <c r="AJ192" i="5"/>
  <c r="AK192" i="5"/>
  <c r="AF141" i="5"/>
  <c r="AC141" i="5"/>
  <c r="V141" i="5"/>
  <c r="R141" i="5"/>
  <c r="T141" i="5" s="1"/>
  <c r="R255" i="5"/>
  <c r="T255" i="5" s="1"/>
  <c r="AF255" i="5"/>
  <c r="AC255" i="5"/>
  <c r="V255" i="5"/>
  <c r="V304" i="5"/>
  <c r="AC304" i="5"/>
  <c r="R304" i="5"/>
  <c r="T304" i="5" s="1"/>
  <c r="AF304" i="5"/>
  <c r="R201" i="5"/>
  <c r="T201" i="5" s="1"/>
  <c r="AC201" i="5"/>
  <c r="AF201" i="5"/>
  <c r="AF337" i="5"/>
  <c r="R337" i="5"/>
  <c r="T337" i="5" s="1"/>
  <c r="AC337" i="5"/>
  <c r="V337" i="5"/>
  <c r="R356" i="5"/>
  <c r="T356" i="5" s="1"/>
  <c r="AF356" i="5"/>
  <c r="V356" i="5"/>
  <c r="AC356" i="5"/>
  <c r="R85" i="5"/>
  <c r="T85" i="5" s="1"/>
  <c r="AC85" i="5"/>
  <c r="AF85" i="5"/>
  <c r="V85" i="5"/>
  <c r="R281" i="5"/>
  <c r="T281" i="5" s="1"/>
  <c r="AC281" i="5"/>
  <c r="V281" i="5"/>
  <c r="AF281" i="5"/>
  <c r="AF110" i="5"/>
  <c r="R110" i="5"/>
  <c r="T110" i="5" s="1"/>
  <c r="V368" i="5"/>
  <c r="R368" i="5"/>
  <c r="T368" i="5" s="1"/>
  <c r="AC368" i="5"/>
  <c r="AF368" i="5"/>
  <c r="AF411" i="5"/>
  <c r="R411" i="5"/>
  <c r="T411" i="5" s="1"/>
  <c r="AF270" i="5"/>
  <c r="R270" i="5"/>
  <c r="T270" i="5" s="1"/>
  <c r="V270" i="5"/>
  <c r="AC270" i="5"/>
  <c r="R262" i="5"/>
  <c r="T262" i="5" s="1"/>
  <c r="AC262" i="5"/>
  <c r="V262" i="5"/>
  <c r="AF262" i="5"/>
  <c r="AF133" i="5"/>
  <c r="AC133" i="5"/>
  <c r="R133" i="5"/>
  <c r="T133" i="5" s="1"/>
  <c r="V133" i="5"/>
  <c r="V81" i="5"/>
  <c r="R81" i="5"/>
  <c r="T81" i="5" s="1"/>
  <c r="AF81" i="5"/>
  <c r="AC81" i="5"/>
  <c r="R405" i="5"/>
  <c r="T405" i="5" s="1"/>
  <c r="V405" i="5"/>
  <c r="AC405" i="5"/>
  <c r="AF405" i="5"/>
  <c r="AC377" i="5"/>
  <c r="R377" i="5"/>
  <c r="T377" i="5" s="1"/>
  <c r="AF377" i="5"/>
  <c r="R396" i="5"/>
  <c r="T396" i="5" s="1"/>
  <c r="AC396" i="5"/>
  <c r="AF396" i="5"/>
  <c r="R265" i="5"/>
  <c r="T265" i="5" s="1"/>
  <c r="AF265" i="5"/>
  <c r="AC265" i="5"/>
  <c r="V265" i="5"/>
  <c r="V223" i="5"/>
  <c r="AC223" i="5"/>
  <c r="AF223" i="5"/>
  <c r="R223" i="5"/>
  <c r="T223" i="5" s="1"/>
  <c r="AF288" i="5"/>
  <c r="R288" i="5"/>
  <c r="T288" i="5" s="1"/>
  <c r="V288" i="5"/>
  <c r="AC229" i="5"/>
  <c r="R229" i="5"/>
  <c r="T229" i="5" s="1"/>
  <c r="V229" i="5"/>
  <c r="AF229" i="5"/>
  <c r="AC243" i="5"/>
  <c r="V243" i="5"/>
  <c r="AF243" i="5"/>
  <c r="R243" i="5"/>
  <c r="T243" i="5" s="1"/>
  <c r="V354" i="5"/>
  <c r="R354" i="5"/>
  <c r="T354" i="5" s="1"/>
  <c r="AF354" i="5"/>
  <c r="AF332" i="5"/>
  <c r="R332" i="5"/>
  <c r="T332" i="5" s="1"/>
  <c r="AC332" i="5"/>
  <c r="V244" i="5"/>
  <c r="R244" i="5"/>
  <c r="T244" i="5" s="1"/>
  <c r="AC244" i="5"/>
  <c r="AF244" i="5"/>
  <c r="AC110" i="5"/>
  <c r="V28" i="5"/>
  <c r="R277" i="5"/>
  <c r="T277" i="5" s="1"/>
  <c r="AK104" i="5"/>
  <c r="AC354" i="5"/>
  <c r="BK32" i="5"/>
  <c r="BJ32" i="5" s="1"/>
  <c r="BI32" i="5" s="1"/>
  <c r="BH32" i="5" s="1"/>
  <c r="BG32" i="5" s="1"/>
  <c r="BF32" i="5" s="1"/>
  <c r="BE32" i="5" s="1"/>
  <c r="BD32" i="5" s="1"/>
  <c r="BC32" i="5" s="1"/>
  <c r="BK7" i="5"/>
  <c r="BJ7" i="5" s="1"/>
  <c r="BI7" i="5" s="1"/>
  <c r="BH7" i="5" s="1"/>
  <c r="BG7" i="5" s="1"/>
  <c r="BF7" i="5" s="1"/>
  <c r="BE7" i="5" s="1"/>
  <c r="BD7" i="5" s="1"/>
  <c r="BC7" i="5" s="1"/>
  <c r="AT314" i="5"/>
  <c r="AS314" i="5" s="1"/>
  <c r="AR314" i="5" s="1"/>
  <c r="AQ314" i="5" s="1"/>
  <c r="AP314" i="5" s="1"/>
  <c r="AO314" i="5" s="1"/>
  <c r="AN314" i="5" s="1"/>
  <c r="AM314" i="5" s="1"/>
  <c r="AL314" i="5" s="1"/>
  <c r="BK9" i="5"/>
  <c r="BJ9" i="5" s="1"/>
  <c r="BI9" i="5" s="1"/>
  <c r="BH9" i="5" s="1"/>
  <c r="BG9" i="5" s="1"/>
  <c r="BF9" i="5" s="1"/>
  <c r="BE9" i="5" s="1"/>
  <c r="BD9" i="5" s="1"/>
  <c r="BC9" i="5" s="1"/>
  <c r="AT221" i="5"/>
  <c r="AS221" i="5" s="1"/>
  <c r="AR221" i="5" s="1"/>
  <c r="AQ221" i="5" s="1"/>
  <c r="AP221" i="5" s="1"/>
  <c r="AO221" i="5" s="1"/>
  <c r="AN221" i="5" s="1"/>
  <c r="AM221" i="5" s="1"/>
  <c r="AL221" i="5" s="1"/>
  <c r="BK48" i="5"/>
  <c r="BJ48" i="5" s="1"/>
  <c r="BI48" i="5" s="1"/>
  <c r="BH48" i="5" s="1"/>
  <c r="BG48" i="5"/>
  <c r="BF48" i="5" s="1"/>
  <c r="BE48" i="5" s="1"/>
  <c r="BD48" i="5" s="1"/>
  <c r="BC48" i="5" s="1"/>
  <c r="AT386" i="5"/>
  <c r="AS386" i="5" s="1"/>
  <c r="AR386" i="5" s="1"/>
  <c r="AQ386" i="5" s="1"/>
  <c r="AP386" i="5" s="1"/>
  <c r="AO386" i="5" s="1"/>
  <c r="AN386" i="5" s="1"/>
  <c r="AM386" i="5" s="1"/>
  <c r="AL386" i="5" s="1"/>
  <c r="AK147" i="5"/>
  <c r="AI147" i="5"/>
  <c r="AH147" i="5" s="1"/>
  <c r="AJ147" i="5"/>
  <c r="BK31" i="5"/>
  <c r="BJ31" i="5" s="1"/>
  <c r="BI31" i="5" s="1"/>
  <c r="BH31" i="5" s="1"/>
  <c r="BG31" i="5" s="1"/>
  <c r="BF31" i="5" s="1"/>
  <c r="BE31" i="5" s="1"/>
  <c r="BD31" i="5" s="1"/>
  <c r="BC31" i="5" s="1"/>
  <c r="AT67" i="5"/>
  <c r="AS67" i="5" s="1"/>
  <c r="AR67" i="5" s="1"/>
  <c r="AQ67" i="5" s="1"/>
  <c r="AP67" i="5" s="1"/>
  <c r="AO67" i="5" s="1"/>
  <c r="AN67" i="5" s="1"/>
  <c r="AM67" i="5" s="1"/>
  <c r="AL67" i="5" s="1"/>
  <c r="AT66" i="5"/>
  <c r="AS66" i="5" s="1"/>
  <c r="AR66" i="5" s="1"/>
  <c r="AQ66" i="5" s="1"/>
  <c r="AP66" i="5" s="1"/>
  <c r="AO66" i="5" s="1"/>
  <c r="AN66" i="5" s="1"/>
  <c r="AM66" i="5" s="1"/>
  <c r="AL66" i="5" s="1"/>
  <c r="AK300" i="5"/>
  <c r="AI300" i="5"/>
  <c r="AJ300" i="5"/>
  <c r="AF21" i="5"/>
  <c r="R134" i="5"/>
  <c r="T134" i="5" s="1"/>
  <c r="AC134" i="5"/>
  <c r="AF134" i="5"/>
  <c r="AF93" i="5"/>
  <c r="AC93" i="5"/>
  <c r="R93" i="5"/>
  <c r="T93" i="5" s="1"/>
  <c r="V93" i="5"/>
  <c r="AC214" i="5"/>
  <c r="AF214" i="5"/>
  <c r="V214" i="5"/>
  <c r="R214" i="5"/>
  <c r="T214" i="5" s="1"/>
  <c r="AC41" i="5"/>
  <c r="R41" i="5"/>
  <c r="T41" i="5" s="1"/>
  <c r="AF41" i="5"/>
  <c r="V41" i="5"/>
  <c r="V84" i="5"/>
  <c r="R84" i="5"/>
  <c r="T84" i="5" s="1"/>
  <c r="AC84" i="5"/>
  <c r="AF84" i="5"/>
  <c r="R161" i="5"/>
  <c r="T161" i="5" s="1"/>
  <c r="AF161" i="5"/>
  <c r="AC161" i="5"/>
  <c r="AF36" i="5"/>
  <c r="R36" i="5"/>
  <c r="T36" i="5" s="1"/>
  <c r="V36" i="5"/>
  <c r="AC36" i="5"/>
  <c r="AF77" i="5"/>
  <c r="AC77" i="5"/>
  <c r="V77" i="5"/>
  <c r="R77" i="5"/>
  <c r="T77" i="5" s="1"/>
  <c r="AF320" i="5"/>
  <c r="AC320" i="5"/>
  <c r="V320" i="5"/>
  <c r="R320" i="5"/>
  <c r="T320" i="5" s="1"/>
  <c r="V393" i="5"/>
  <c r="R393" i="5"/>
  <c r="T393" i="5" s="1"/>
  <c r="AF393" i="5"/>
  <c r="AC369" i="5"/>
  <c r="AF369" i="5"/>
  <c r="V369" i="5"/>
  <c r="R369" i="5"/>
  <c r="T369" i="5" s="1"/>
  <c r="R296" i="5"/>
  <c r="T296" i="5" s="1"/>
  <c r="V296" i="5"/>
  <c r="AC296" i="5"/>
  <c r="AF296" i="5"/>
  <c r="AC91" i="5"/>
  <c r="AF91" i="5"/>
  <c r="V91" i="5"/>
  <c r="R91" i="5"/>
  <c r="T91" i="5" s="1"/>
  <c r="V315" i="5"/>
  <c r="AC315" i="5"/>
  <c r="AF315" i="5"/>
  <c r="R315" i="5"/>
  <c r="T315" i="5" s="1"/>
  <c r="V175" i="5"/>
  <c r="AC175" i="5"/>
  <c r="R175" i="5"/>
  <c r="T175" i="5" s="1"/>
  <c r="AF175" i="5"/>
  <c r="V300" i="5"/>
  <c r="AF300" i="5"/>
  <c r="AC300" i="5"/>
  <c r="R300" i="5"/>
  <c r="T300" i="5" s="1"/>
  <c r="AC188" i="5"/>
  <c r="R188" i="5"/>
  <c r="T188" i="5" s="1"/>
  <c r="AF188" i="5"/>
  <c r="AC261" i="5"/>
  <c r="AF230" i="5"/>
  <c r="R131" i="5"/>
  <c r="T131" i="5" s="1"/>
  <c r="R226" i="5"/>
  <c r="T226" i="5" s="1"/>
  <c r="AI232" i="5"/>
  <c r="AK232" i="5"/>
  <c r="AJ232" i="5"/>
  <c r="AJ29" i="5"/>
  <c r="AI29" i="5"/>
  <c r="AH29" i="5" s="1"/>
  <c r="AK29" i="5"/>
  <c r="BK37" i="5"/>
  <c r="BJ37" i="5" s="1"/>
  <c r="BI37" i="5" s="1"/>
  <c r="BH37" i="5"/>
  <c r="BG37" i="5" s="1"/>
  <c r="BF37" i="5" s="1"/>
  <c r="BE37" i="5" s="1"/>
  <c r="BD37" i="5" s="1"/>
  <c r="BC37" i="5" s="1"/>
  <c r="BB62" i="5"/>
  <c r="BA62" i="5"/>
  <c r="AI334" i="5"/>
  <c r="AJ334" i="5"/>
  <c r="AK334" i="5"/>
  <c r="BK11" i="5"/>
  <c r="BJ11" i="5" s="1"/>
  <c r="BI11" i="5"/>
  <c r="BH11" i="5" s="1"/>
  <c r="BG11" i="5" s="1"/>
  <c r="BF11" i="5" s="1"/>
  <c r="BE11" i="5" s="1"/>
  <c r="BD11" i="5" s="1"/>
  <c r="BC11" i="5" s="1"/>
  <c r="AI137" i="5"/>
  <c r="AJ137" i="5"/>
  <c r="AK137" i="5"/>
  <c r="BK8" i="5"/>
  <c r="BJ8" i="5" s="1"/>
  <c r="BI8" i="5" s="1"/>
  <c r="BH8" i="5" s="1"/>
  <c r="BG8" i="5" s="1"/>
  <c r="BF8" i="5" s="1"/>
  <c r="BE8" i="5" s="1"/>
  <c r="BD8" i="5" s="1"/>
  <c r="BC8" i="5" s="1"/>
  <c r="AT168" i="5"/>
  <c r="AS168" i="5" s="1"/>
  <c r="AR168" i="5" s="1"/>
  <c r="AQ168" i="5" s="1"/>
  <c r="AP168" i="5" s="1"/>
  <c r="AO168" i="5" s="1"/>
  <c r="AN168" i="5" s="1"/>
  <c r="AM168" i="5" s="1"/>
  <c r="AL168" i="5" s="1"/>
  <c r="BA28" i="5"/>
  <c r="BB28" i="5"/>
  <c r="AK279" i="5"/>
  <c r="AI279" i="5"/>
  <c r="AJ279" i="5"/>
  <c r="V411" i="5"/>
  <c r="R387" i="5"/>
  <c r="T387" i="5" s="1"/>
  <c r="AF387" i="5"/>
  <c r="AF142" i="5"/>
  <c r="R142" i="5"/>
  <c r="T142" i="5" s="1"/>
  <c r="V142" i="5"/>
  <c r="AC142" i="5"/>
  <c r="AC128" i="5"/>
  <c r="R128" i="5"/>
  <c r="T128" i="5" s="1"/>
  <c r="AF128" i="5"/>
  <c r="AF31" i="5"/>
  <c r="AC31" i="5"/>
  <c r="R31" i="5"/>
  <c r="T31" i="5" s="1"/>
  <c r="R365" i="5"/>
  <c r="T365" i="5" s="1"/>
  <c r="AF365" i="5"/>
  <c r="AC365" i="5"/>
  <c r="AF282" i="5"/>
  <c r="R282" i="5"/>
  <c r="T282" i="5" s="1"/>
  <c r="V282" i="5"/>
  <c r="AC282" i="5"/>
  <c r="R268" i="5"/>
  <c r="T268" i="5" s="1"/>
  <c r="V268" i="5"/>
  <c r="AF268" i="5"/>
  <c r="AC268" i="5"/>
  <c r="V260" i="5"/>
  <c r="R260" i="5"/>
  <c r="T260" i="5" s="1"/>
  <c r="AF260" i="5"/>
  <c r="AC260" i="5"/>
  <c r="V236" i="5"/>
  <c r="R236" i="5"/>
  <c r="T236" i="5" s="1"/>
  <c r="AC283" i="5"/>
  <c r="R283" i="5"/>
  <c r="T283" i="5" s="1"/>
  <c r="R372" i="5"/>
  <c r="T372" i="5" s="1"/>
  <c r="AC372" i="5"/>
  <c r="AF372" i="5"/>
  <c r="R403" i="5"/>
  <c r="T403" i="5" s="1"/>
  <c r="AF403" i="5"/>
  <c r="AC403" i="5"/>
  <c r="AC212" i="5"/>
  <c r="AF212" i="5"/>
  <c r="V212" i="5"/>
  <c r="R212" i="5"/>
  <c r="T212" i="5" s="1"/>
  <c r="R380" i="5"/>
  <c r="T380" i="5" s="1"/>
  <c r="AC380" i="5"/>
  <c r="AF380" i="5"/>
  <c r="AC312" i="5"/>
  <c r="R312" i="5"/>
  <c r="T312" i="5" s="1"/>
  <c r="AF312" i="5"/>
  <c r="V312" i="5"/>
  <c r="V311" i="5"/>
  <c r="R311" i="5"/>
  <c r="T311" i="5" s="1"/>
  <c r="AC297" i="5"/>
  <c r="V297" i="5"/>
  <c r="R297" i="5"/>
  <c r="T297" i="5" s="1"/>
  <c r="AF297" i="5"/>
  <c r="R352" i="5"/>
  <c r="T352" i="5" s="1"/>
  <c r="V352" i="5"/>
  <c r="AC352" i="5"/>
  <c r="AF352" i="5"/>
  <c r="V258" i="5"/>
  <c r="AC258" i="5"/>
  <c r="R258" i="5"/>
  <c r="T258" i="5" s="1"/>
  <c r="AF258" i="5"/>
  <c r="AF289" i="5"/>
  <c r="R289" i="5"/>
  <c r="T289" i="5" s="1"/>
  <c r="V289" i="5"/>
  <c r="AC289" i="5"/>
  <c r="AC338" i="5"/>
  <c r="AF338" i="5"/>
  <c r="V338" i="5"/>
  <c r="R338" i="5"/>
  <c r="T338" i="5" s="1"/>
  <c r="AC348" i="5"/>
  <c r="R348" i="5"/>
  <c r="T348" i="5" s="1"/>
  <c r="V348" i="5"/>
  <c r="AF348" i="5"/>
  <c r="AF264" i="5"/>
  <c r="AC29" i="5"/>
  <c r="R417" i="5"/>
  <c r="T417" i="5" s="1"/>
  <c r="AI289" i="5"/>
  <c r="AI27" i="5"/>
  <c r="AJ27" i="5"/>
  <c r="AK27" i="5"/>
  <c r="BK36" i="5"/>
  <c r="BJ36" i="5" s="1"/>
  <c r="BI36" i="5" s="1"/>
  <c r="BH36" i="5" s="1"/>
  <c r="BG36" i="5" s="1"/>
  <c r="BF36" i="5" s="1"/>
  <c r="BE36" i="5" s="1"/>
  <c r="BD36" i="5" s="1"/>
  <c r="BC36" i="5" s="1"/>
  <c r="AJ359" i="5"/>
  <c r="AK359" i="5"/>
  <c r="AI359" i="5"/>
  <c r="BK50" i="5"/>
  <c r="BJ50" i="5" s="1"/>
  <c r="BI50" i="5" s="1"/>
  <c r="BH50" i="5" s="1"/>
  <c r="BG50" i="5" s="1"/>
  <c r="BF50" i="5" s="1"/>
  <c r="BE50" i="5" s="1"/>
  <c r="BD50" i="5" s="1"/>
  <c r="BC50" i="5" s="1"/>
  <c r="AK28" i="5"/>
  <c r="AJ28" i="5"/>
  <c r="AI28" i="5"/>
  <c r="AI315" i="5"/>
  <c r="AJ315" i="5"/>
  <c r="AK315" i="5"/>
  <c r="BK51" i="5"/>
  <c r="BJ51" i="5" s="1"/>
  <c r="BI51" i="5" s="1"/>
  <c r="BH51" i="5" s="1"/>
  <c r="BG51" i="5" s="1"/>
  <c r="BF51" i="5" s="1"/>
  <c r="BE51" i="5" s="1"/>
  <c r="BD51" i="5" s="1"/>
  <c r="BC51" i="5" s="1"/>
  <c r="AT156" i="5"/>
  <c r="AS156" i="5" s="1"/>
  <c r="AR156" i="5" s="1"/>
  <c r="AQ156" i="5" s="1"/>
  <c r="AP156" i="5" s="1"/>
  <c r="AO156" i="5" s="1"/>
  <c r="AN156" i="5" s="1"/>
  <c r="AM156" i="5" s="1"/>
  <c r="AL156" i="5" s="1"/>
  <c r="AI157" i="5"/>
  <c r="AJ157" i="5"/>
  <c r="AK157" i="5"/>
  <c r="AT264" i="5"/>
  <c r="AS264" i="5" s="1"/>
  <c r="AR264" i="5" s="1"/>
  <c r="AQ264" i="5" s="1"/>
  <c r="AP264" i="5" s="1"/>
  <c r="AO264" i="5" s="1"/>
  <c r="AN264" i="5" s="1"/>
  <c r="AM264" i="5" s="1"/>
  <c r="AL264" i="5" s="1"/>
  <c r="BK12" i="5"/>
  <c r="BJ12" i="5" s="1"/>
  <c r="BI12" i="5" s="1"/>
  <c r="BH12" i="5" s="1"/>
  <c r="BG12" i="5" s="1"/>
  <c r="BF12" i="5" s="1"/>
  <c r="BE12" i="5" s="1"/>
  <c r="BD12" i="5" s="1"/>
  <c r="BC12" i="5" s="1"/>
  <c r="AC411" i="5"/>
  <c r="AF355" i="5"/>
  <c r="R355" i="5"/>
  <c r="T355" i="5" s="1"/>
  <c r="AC355" i="5"/>
  <c r="V355" i="5"/>
  <c r="AF117" i="5"/>
  <c r="R117" i="5"/>
  <c r="T117" i="5" s="1"/>
  <c r="AC117" i="5"/>
  <c r="V177" i="5"/>
  <c r="AF177" i="5"/>
  <c r="AC361" i="5"/>
  <c r="R361" i="5"/>
  <c r="T361" i="5" s="1"/>
  <c r="AF361" i="5"/>
  <c r="R294" i="5"/>
  <c r="T294" i="5" s="1"/>
  <c r="V294" i="5"/>
  <c r="AF294" i="5"/>
  <c r="AC294" i="5"/>
  <c r="AF248" i="5"/>
  <c r="V248" i="5"/>
  <c r="R248" i="5"/>
  <c r="T248" i="5" s="1"/>
  <c r="AC248" i="5"/>
  <c r="V285" i="5"/>
  <c r="R285" i="5"/>
  <c r="T285" i="5" s="1"/>
  <c r="AC285" i="5"/>
  <c r="AF285" i="5"/>
  <c r="AF249" i="5"/>
  <c r="V249" i="5"/>
  <c r="R249" i="5"/>
  <c r="T249" i="5" s="1"/>
  <c r="AC249" i="5"/>
  <c r="AC362" i="5"/>
  <c r="R362" i="5"/>
  <c r="T362" i="5" s="1"/>
  <c r="AF362" i="5"/>
  <c r="V362" i="5"/>
  <c r="AF125" i="5"/>
  <c r="AC125" i="5"/>
  <c r="R125" i="5"/>
  <c r="T125" i="5" s="1"/>
  <c r="V385" i="5"/>
  <c r="R385" i="5"/>
  <c r="T385" i="5" s="1"/>
  <c r="AC385" i="5"/>
  <c r="AF385" i="5"/>
  <c r="R218" i="5"/>
  <c r="T218" i="5" s="1"/>
  <c r="AC218" i="5"/>
  <c r="AF218" i="5"/>
  <c r="R383" i="5"/>
  <c r="T383" i="5" s="1"/>
  <c r="AF383" i="5"/>
  <c r="AC383" i="5"/>
  <c r="AC290" i="5"/>
  <c r="V290" i="5"/>
  <c r="R290" i="5"/>
  <c r="T290" i="5" s="1"/>
  <c r="AF290" i="5"/>
  <c r="AC140" i="5"/>
  <c r="V140" i="5"/>
  <c r="R140" i="5"/>
  <c r="T140" i="5" s="1"/>
  <c r="AF140" i="5"/>
  <c r="V256" i="5"/>
  <c r="AF256" i="5"/>
  <c r="AC256" i="5"/>
  <c r="R256" i="5"/>
  <c r="T256" i="5" s="1"/>
  <c r="R349" i="5"/>
  <c r="T349" i="5" s="1"/>
  <c r="V349" i="5"/>
  <c r="AF349" i="5"/>
  <c r="V335" i="5"/>
  <c r="R335" i="5"/>
  <c r="T335" i="5" s="1"/>
  <c r="AC335" i="5"/>
  <c r="AF335" i="5"/>
  <c r="R179" i="5"/>
  <c r="T179" i="5" s="1"/>
  <c r="V179" i="5"/>
  <c r="AC179" i="5"/>
  <c r="AF179" i="5"/>
  <c r="V147" i="5"/>
  <c r="V264" i="5"/>
  <c r="AF29" i="5"/>
  <c r="H27" i="5"/>
  <c r="AF27" i="5"/>
  <c r="V27" i="5"/>
  <c r="R138" i="5"/>
  <c r="T138" i="5" s="1"/>
  <c r="R165" i="5"/>
  <c r="T165" i="5" s="1"/>
  <c r="R280" i="5"/>
  <c r="T280" i="5" s="1"/>
  <c r="V284" i="5"/>
  <c r="AJ289" i="5"/>
  <c r="AI349" i="5"/>
  <c r="AK349" i="5"/>
  <c r="AJ349" i="5"/>
  <c r="BK6" i="5"/>
  <c r="BJ6" i="5" s="1"/>
  <c r="BI6" i="5" s="1"/>
  <c r="BH6" i="5" s="1"/>
  <c r="BG6" i="5" s="1"/>
  <c r="BF6" i="5" s="1"/>
  <c r="BE6" i="5" s="1"/>
  <c r="BD6" i="5" s="1"/>
  <c r="BC6" i="5" s="1"/>
  <c r="BK5" i="5"/>
  <c r="BJ5" i="5"/>
  <c r="BI5" i="5" s="1"/>
  <c r="BH5" i="5" s="1"/>
  <c r="BG5" i="5" s="1"/>
  <c r="BF5" i="5" s="1"/>
  <c r="BE5" i="5" s="1"/>
  <c r="BD5" i="5" s="1"/>
  <c r="BC5" i="5" s="1"/>
  <c r="AT397" i="5"/>
  <c r="AS397" i="5" s="1"/>
  <c r="AR397" i="5" s="1"/>
  <c r="AQ397" i="5" s="1"/>
  <c r="AP397" i="5" s="1"/>
  <c r="AO397" i="5" s="1"/>
  <c r="AN397" i="5" s="1"/>
  <c r="AM397" i="5" s="1"/>
  <c r="AL397" i="5" s="1"/>
  <c r="AK128" i="5"/>
  <c r="AJ128" i="5"/>
  <c r="AI128" i="5"/>
  <c r="AH128" i="5" s="1"/>
  <c r="AI23" i="5"/>
  <c r="AK23" i="5"/>
  <c r="AJ23" i="5"/>
  <c r="AT362" i="5"/>
  <c r="AS362" i="5" s="1"/>
  <c r="AR362" i="5" s="1"/>
  <c r="AQ362" i="5" s="1"/>
  <c r="AP362" i="5" s="1"/>
  <c r="AO362" i="5" s="1"/>
  <c r="AN362" i="5" s="1"/>
  <c r="AM362" i="5" s="1"/>
  <c r="AL362" i="5" s="1"/>
  <c r="BK22" i="5"/>
  <c r="BJ22" i="5" s="1"/>
  <c r="BI22" i="5" s="1"/>
  <c r="BH22" i="5" s="1"/>
  <c r="BG22" i="5" s="1"/>
  <c r="BF22" i="5" s="1"/>
  <c r="BE22" i="5" s="1"/>
  <c r="BD22" i="5" s="1"/>
  <c r="BC22" i="5" s="1"/>
  <c r="AT58" i="5"/>
  <c r="AS58" i="5" s="1"/>
  <c r="AR58" i="5" s="1"/>
  <c r="AQ58" i="5" s="1"/>
  <c r="AP58" i="5" s="1"/>
  <c r="AO58" i="5" s="1"/>
  <c r="AN58" i="5" s="1"/>
  <c r="AM58" i="5" s="1"/>
  <c r="AL58" i="5" s="1"/>
  <c r="AT260" i="5"/>
  <c r="AS260" i="5" s="1"/>
  <c r="AR260" i="5" s="1"/>
  <c r="AQ260" i="5" s="1"/>
  <c r="AP260" i="5" s="1"/>
  <c r="AO260" i="5" s="1"/>
  <c r="AN260" i="5" s="1"/>
  <c r="AM260" i="5" s="1"/>
  <c r="AL260" i="5" s="1"/>
  <c r="AI36" i="5"/>
  <c r="AJ36" i="5"/>
  <c r="AK36" i="5"/>
  <c r="AT265" i="5"/>
  <c r="AS265" i="5" s="1"/>
  <c r="AR265" i="5" s="1"/>
  <c r="AQ265" i="5" s="1"/>
  <c r="AP265" i="5" s="1"/>
  <c r="AO265" i="5" s="1"/>
  <c r="AN265" i="5" s="1"/>
  <c r="AM265" i="5" s="1"/>
  <c r="AL265" i="5" s="1"/>
  <c r="BB25" i="5"/>
  <c r="BA25" i="5"/>
  <c r="AI383" i="5"/>
  <c r="AK383" i="5"/>
  <c r="AJ383" i="5"/>
  <c r="R64" i="5"/>
  <c r="T64" i="5" s="1"/>
  <c r="V64" i="5"/>
  <c r="AC64" i="5"/>
  <c r="AF64" i="5"/>
  <c r="AF345" i="5"/>
  <c r="V345" i="5"/>
  <c r="AC345" i="5"/>
  <c r="R345" i="5"/>
  <c r="T345" i="5" s="1"/>
  <c r="V241" i="5"/>
  <c r="R241" i="5"/>
  <c r="T241" i="5" s="1"/>
  <c r="AC241" i="5"/>
  <c r="AF241" i="5"/>
  <c r="AF323" i="5"/>
  <c r="AC323" i="5"/>
  <c r="R323" i="5"/>
  <c r="T323" i="5" s="1"/>
  <c r="AF359" i="5"/>
  <c r="V359" i="5"/>
  <c r="R359" i="5"/>
  <c r="T359" i="5" s="1"/>
  <c r="AC359" i="5"/>
  <c r="R400" i="5"/>
  <c r="T400" i="5" s="1"/>
  <c r="AF400" i="5"/>
  <c r="AC400" i="5"/>
  <c r="AF65" i="5"/>
  <c r="V65" i="5"/>
  <c r="R65" i="5"/>
  <c r="T65" i="5" s="1"/>
  <c r="AC65" i="5"/>
  <c r="AC122" i="5"/>
  <c r="V122" i="5"/>
  <c r="R122" i="5"/>
  <c r="T122" i="5" s="1"/>
  <c r="AF122" i="5"/>
  <c r="R336" i="5"/>
  <c r="T336" i="5" s="1"/>
  <c r="AF336" i="5"/>
  <c r="AC336" i="5"/>
  <c r="V336" i="5"/>
  <c r="V266" i="5"/>
  <c r="AF266" i="5"/>
  <c r="AC266" i="5"/>
  <c r="R266" i="5"/>
  <c r="T266" i="5" s="1"/>
  <c r="AC108" i="5"/>
  <c r="R108" i="5"/>
  <c r="T108" i="5" s="1"/>
  <c r="AF108" i="5"/>
  <c r="AC168" i="5"/>
  <c r="AF168" i="5"/>
  <c r="R168" i="5"/>
  <c r="T168" i="5" s="1"/>
  <c r="AF408" i="5"/>
  <c r="V408" i="5"/>
  <c r="AC408" i="5"/>
  <c r="R408" i="5"/>
  <c r="T408" i="5" s="1"/>
  <c r="AC169" i="5"/>
  <c r="R169" i="5"/>
  <c r="T169" i="5" s="1"/>
  <c r="AF169" i="5"/>
  <c r="R74" i="5"/>
  <c r="T74" i="5" s="1"/>
  <c r="AC74" i="5"/>
  <c r="V74" i="5"/>
  <c r="AF74" i="5"/>
  <c r="AF24" i="5"/>
  <c r="AC24" i="5"/>
  <c r="R24" i="5"/>
  <c r="T24" i="5" s="1"/>
  <c r="V328" i="5"/>
  <c r="AC328" i="5"/>
  <c r="R328" i="5"/>
  <c r="T328" i="5" s="1"/>
  <c r="AF328" i="5"/>
  <c r="AF346" i="5"/>
  <c r="R346" i="5"/>
  <c r="T346" i="5" s="1"/>
  <c r="AF98" i="5"/>
  <c r="R98" i="5"/>
  <c r="T98" i="5" s="1"/>
  <c r="R72" i="5"/>
  <c r="T72" i="5" s="1"/>
  <c r="AC72" i="5"/>
  <c r="V72" i="5"/>
  <c r="AF72" i="5"/>
  <c r="AC147" i="5"/>
  <c r="AC264" i="5"/>
  <c r="R419" i="5"/>
  <c r="T419" i="5" s="1"/>
  <c r="R173" i="5"/>
  <c r="T173" i="5" s="1"/>
  <c r="R129" i="5"/>
  <c r="T129" i="5" s="1"/>
  <c r="R217" i="5"/>
  <c r="T217" i="5" s="1"/>
  <c r="AC277" i="5"/>
  <c r="AC284" i="5"/>
  <c r="AI24" i="5"/>
  <c r="AK24" i="5"/>
  <c r="AJ24" i="5"/>
  <c r="AT312" i="5"/>
  <c r="AS312" i="5" s="1"/>
  <c r="AR312" i="5" s="1"/>
  <c r="AQ312" i="5" s="1"/>
  <c r="AP312" i="5" s="1"/>
  <c r="AO312" i="5" s="1"/>
  <c r="AN312" i="5" s="1"/>
  <c r="AM312" i="5" s="1"/>
  <c r="AL312" i="5" s="1"/>
  <c r="BI33" i="5"/>
  <c r="BH33" i="5" s="1"/>
  <c r="BG33" i="5" s="1"/>
  <c r="BF33" i="5" s="1"/>
  <c r="BE33" i="5" s="1"/>
  <c r="BD33" i="5" s="1"/>
  <c r="BC33" i="5" s="1"/>
  <c r="BK33" i="5"/>
  <c r="BJ33" i="5" s="1"/>
  <c r="BA65" i="5"/>
  <c r="BB65" i="5"/>
  <c r="AT242" i="5"/>
  <c r="AS242" i="5"/>
  <c r="AR242" i="5" s="1"/>
  <c r="AQ242" i="5" s="1"/>
  <c r="AP242" i="5" s="1"/>
  <c r="AO242" i="5" s="1"/>
  <c r="AN242" i="5" s="1"/>
  <c r="AM242" i="5" s="1"/>
  <c r="AL242" i="5" s="1"/>
  <c r="BJ44" i="5"/>
  <c r="BI44" i="5" s="1"/>
  <c r="BH44" i="5" s="1"/>
  <c r="BG44" i="5" s="1"/>
  <c r="BF44" i="5" s="1"/>
  <c r="BE44" i="5" s="1"/>
  <c r="BD44" i="5" s="1"/>
  <c r="BC44" i="5" s="1"/>
  <c r="BK44" i="5"/>
  <c r="AI149" i="5"/>
  <c r="AK149" i="5"/>
  <c r="AJ149" i="5"/>
  <c r="AT142" i="5"/>
  <c r="AS142" i="5" s="1"/>
  <c r="AR142" i="5" s="1"/>
  <c r="AQ142" i="5" s="1"/>
  <c r="AP142" i="5" s="1"/>
  <c r="AO142" i="5" s="1"/>
  <c r="AN142" i="5" s="1"/>
  <c r="AM142" i="5" s="1"/>
  <c r="AL142" i="5" s="1"/>
  <c r="AT251" i="5"/>
  <c r="AS251" i="5" s="1"/>
  <c r="AR251" i="5" s="1"/>
  <c r="AQ251" i="5" s="1"/>
  <c r="AP251" i="5" s="1"/>
  <c r="AO251" i="5" s="1"/>
  <c r="AN251" i="5" s="1"/>
  <c r="AM251" i="5" s="1"/>
  <c r="AL251" i="5" s="1"/>
  <c r="BK24" i="5"/>
  <c r="BJ24" i="5"/>
  <c r="BI24" i="5" s="1"/>
  <c r="BH24" i="5" s="1"/>
  <c r="BG24" i="5" s="1"/>
  <c r="BF24" i="5" s="1"/>
  <c r="BE24" i="5" s="1"/>
  <c r="BD24" i="5" s="1"/>
  <c r="BC24" i="5" s="1"/>
  <c r="AK372" i="5"/>
  <c r="AJ372" i="5"/>
  <c r="AI372" i="5"/>
  <c r="AT41" i="5"/>
  <c r="AS41" i="5" s="1"/>
  <c r="AR41" i="5" s="1"/>
  <c r="AQ41" i="5" s="1"/>
  <c r="AP41" i="5" s="1"/>
  <c r="AO41" i="5" s="1"/>
  <c r="AN41" i="5" s="1"/>
  <c r="AM41" i="5" s="1"/>
  <c r="AL41" i="5" s="1"/>
  <c r="AI72" i="5"/>
  <c r="AJ72" i="5"/>
  <c r="AK72" i="5"/>
  <c r="H33" i="5"/>
  <c r="AF33" i="5"/>
  <c r="AC33" i="5"/>
  <c r="V33" i="5"/>
  <c r="AC37" i="5"/>
  <c r="AF37" i="5"/>
  <c r="R37" i="5"/>
  <c r="T37" i="5" s="1"/>
  <c r="V37" i="5"/>
  <c r="R23" i="5"/>
  <c r="T23" i="5" s="1"/>
  <c r="V23" i="5"/>
  <c r="AC23" i="5"/>
  <c r="AF23" i="5"/>
  <c r="AC198" i="5"/>
  <c r="AF198" i="5"/>
  <c r="R198" i="5"/>
  <c r="T198" i="5" s="1"/>
  <c r="V198" i="5"/>
  <c r="R148" i="5"/>
  <c r="T148" i="5" s="1"/>
  <c r="AF148" i="5"/>
  <c r="AC148" i="5"/>
  <c r="AC330" i="5"/>
  <c r="AF330" i="5"/>
  <c r="V330" i="5"/>
  <c r="R330" i="5"/>
  <c r="T330" i="5" s="1"/>
  <c r="AC166" i="5"/>
  <c r="AF166" i="5"/>
  <c r="R166" i="5"/>
  <c r="T166" i="5" s="1"/>
  <c r="V166" i="5"/>
  <c r="AC370" i="5"/>
  <c r="AF370" i="5"/>
  <c r="R370" i="5"/>
  <c r="T370" i="5" s="1"/>
  <c r="AC376" i="5"/>
  <c r="AF376" i="5"/>
  <c r="R376" i="5"/>
  <c r="T376" i="5" s="1"/>
  <c r="AF402" i="5"/>
  <c r="AC402" i="5"/>
  <c r="V402" i="5"/>
  <c r="R402" i="5"/>
  <c r="T402" i="5" s="1"/>
  <c r="AF154" i="5"/>
  <c r="V154" i="5"/>
  <c r="R154" i="5"/>
  <c r="T154" i="5" s="1"/>
  <c r="R70" i="5"/>
  <c r="T70" i="5" s="1"/>
  <c r="AC70" i="5"/>
  <c r="V70" i="5"/>
  <c r="AF70" i="5"/>
  <c r="AF114" i="5"/>
  <c r="V114" i="5"/>
  <c r="R114" i="5"/>
  <c r="T114" i="5" s="1"/>
  <c r="AC114" i="5"/>
  <c r="AC240" i="5"/>
  <c r="AF240" i="5"/>
  <c r="R240" i="5"/>
  <c r="T240" i="5" s="1"/>
  <c r="V240" i="5"/>
  <c r="R360" i="5"/>
  <c r="T360" i="5" s="1"/>
  <c r="AC360" i="5"/>
  <c r="AF360" i="5"/>
  <c r="R389" i="5"/>
  <c r="T389" i="5" s="1"/>
  <c r="AF389" i="5"/>
  <c r="AC389" i="5"/>
  <c r="V389" i="5"/>
  <c r="R325" i="5"/>
  <c r="T325" i="5" s="1"/>
  <c r="AF325" i="5"/>
  <c r="V325" i="5"/>
  <c r="AC325" i="5"/>
  <c r="V334" i="5"/>
  <c r="R334" i="5"/>
  <c r="T334" i="5" s="1"/>
  <c r="AC334" i="5"/>
  <c r="AF334" i="5"/>
  <c r="V251" i="5"/>
  <c r="R251" i="5"/>
  <c r="T251" i="5" s="1"/>
  <c r="AC251" i="5"/>
  <c r="AF251" i="5"/>
  <c r="V207" i="5"/>
  <c r="AC207" i="5"/>
  <c r="AF207" i="5"/>
  <c r="R207" i="5"/>
  <c r="T207" i="5" s="1"/>
  <c r="AF363" i="5"/>
  <c r="AC363" i="5"/>
  <c r="R363" i="5"/>
  <c r="T363" i="5" s="1"/>
  <c r="V363" i="5"/>
  <c r="AC367" i="5"/>
  <c r="AF367" i="5"/>
  <c r="V367" i="5"/>
  <c r="R367" i="5"/>
  <c r="T367" i="5" s="1"/>
  <c r="V96" i="5"/>
  <c r="R96" i="5"/>
  <c r="T96" i="5" s="1"/>
  <c r="AF299" i="5"/>
  <c r="AC299" i="5"/>
  <c r="V299" i="5"/>
  <c r="R321" i="5"/>
  <c r="T321" i="5" s="1"/>
  <c r="V321" i="5"/>
  <c r="AF321" i="5"/>
  <c r="AC321" i="5"/>
  <c r="AF246" i="5"/>
  <c r="V246" i="5"/>
  <c r="AC246" i="5"/>
  <c r="R246" i="5"/>
  <c r="T246" i="5" s="1"/>
  <c r="AF147" i="5"/>
  <c r="AC406" i="5"/>
  <c r="AF366" i="5"/>
  <c r="R113" i="5"/>
  <c r="T113" i="5" s="1"/>
  <c r="R171" i="5"/>
  <c r="T171" i="5" s="1"/>
  <c r="R63" i="5"/>
  <c r="T63" i="5" s="1"/>
  <c r="R182" i="5"/>
  <c r="T182" i="5" s="1"/>
  <c r="R228" i="5"/>
  <c r="T228" i="5" s="1"/>
  <c r="R158" i="5"/>
  <c r="T158" i="5" s="1"/>
  <c r="AI140" i="5"/>
  <c r="AH140" i="5" s="1"/>
  <c r="AF422" i="5"/>
  <c r="V280" i="5"/>
  <c r="AC288" i="5"/>
  <c r="AF284" i="5"/>
  <c r="BK70" i="5"/>
  <c r="BJ70" i="5"/>
  <c r="BI70" i="5" s="1"/>
  <c r="BH70" i="5" s="1"/>
  <c r="BG70" i="5" s="1"/>
  <c r="BF70" i="5"/>
  <c r="BE70" i="5" s="1"/>
  <c r="BD70" i="5" s="1"/>
  <c r="BC70" i="5" s="1"/>
  <c r="BK47" i="5"/>
  <c r="BJ47" i="5" s="1"/>
  <c r="BI47" i="5" s="1"/>
  <c r="BH47" i="5" s="1"/>
  <c r="BG47" i="5" s="1"/>
  <c r="BF47" i="5" s="1"/>
  <c r="BE47" i="5" s="1"/>
  <c r="BD47" i="5" s="1"/>
  <c r="BC47" i="5" s="1"/>
  <c r="BK78" i="5"/>
  <c r="BJ78" i="5" s="1"/>
  <c r="BI78" i="5" s="1"/>
  <c r="BH78" i="5" s="1"/>
  <c r="BG78" i="5" s="1"/>
  <c r="BF78" i="5" s="1"/>
  <c r="BE78" i="5" s="1"/>
  <c r="BD78" i="5" s="1"/>
  <c r="BC78" i="5" s="1"/>
  <c r="AJ74" i="5"/>
  <c r="AK74" i="5"/>
  <c r="AI74" i="5"/>
  <c r="BJ10" i="5"/>
  <c r="BI10" i="5" s="1"/>
  <c r="BH10" i="5" s="1"/>
  <c r="BG10" i="5" s="1"/>
  <c r="BF10" i="5" s="1"/>
  <c r="BE10" i="5" s="1"/>
  <c r="BD10" i="5" s="1"/>
  <c r="BC10" i="5" s="1"/>
  <c r="BK10" i="5"/>
  <c r="BK61" i="5"/>
  <c r="BJ61" i="5" s="1"/>
  <c r="BI61" i="5" s="1"/>
  <c r="BH61" i="5" s="1"/>
  <c r="BG61" i="5" s="1"/>
  <c r="BF61" i="5" s="1"/>
  <c r="BE61" i="5" s="1"/>
  <c r="BD61" i="5" s="1"/>
  <c r="BC61" i="5" s="1"/>
  <c r="BK20" i="5"/>
  <c r="BJ20" i="5" s="1"/>
  <c r="BI20" i="5" s="1"/>
  <c r="BH20" i="5" s="1"/>
  <c r="BG20" i="5" s="1"/>
  <c r="BF20" i="5" s="1"/>
  <c r="BE20" i="5" s="1"/>
  <c r="BD20" i="5" s="1"/>
  <c r="BC20" i="5" s="1"/>
  <c r="AT348" i="5"/>
  <c r="AS348" i="5" s="1"/>
  <c r="AR348" i="5" s="1"/>
  <c r="AQ348" i="5" s="1"/>
  <c r="AP348" i="5" s="1"/>
  <c r="AO348" i="5" s="1"/>
  <c r="AN348" i="5" s="1"/>
  <c r="AM348" i="5" s="1"/>
  <c r="AL348" i="5" s="1"/>
  <c r="BK56" i="5"/>
  <c r="BJ56" i="5" s="1"/>
  <c r="BI56" i="5" s="1"/>
  <c r="BH56" i="5" s="1"/>
  <c r="BG56" i="5" s="1"/>
  <c r="BF56" i="5" s="1"/>
  <c r="BE56" i="5" s="1"/>
  <c r="BD56" i="5" s="1"/>
  <c r="BC56" i="5" s="1"/>
  <c r="AK369" i="5"/>
  <c r="AJ369" i="5"/>
  <c r="AI369" i="5"/>
  <c r="AH369" i="5" s="1"/>
  <c r="AT95" i="5"/>
  <c r="AS95" i="5" s="1"/>
  <c r="AR95" i="5" s="1"/>
  <c r="AQ95" i="5" s="1"/>
  <c r="AP95" i="5" s="1"/>
  <c r="AO95" i="5" s="1"/>
  <c r="AN95" i="5" s="1"/>
  <c r="AM95" i="5" s="1"/>
  <c r="AL95" i="5" s="1"/>
  <c r="V329" i="5"/>
  <c r="AC329" i="5"/>
  <c r="R329" i="5"/>
  <c r="T329" i="5" s="1"/>
  <c r="AF329" i="5"/>
  <c r="AC302" i="5"/>
  <c r="R302" i="5"/>
  <c r="T302" i="5" s="1"/>
  <c r="V302" i="5"/>
  <c r="AF302" i="5"/>
  <c r="AC399" i="5"/>
  <c r="AF399" i="5"/>
  <c r="V399" i="5"/>
  <c r="R399" i="5"/>
  <c r="T399" i="5" s="1"/>
  <c r="R386" i="5"/>
  <c r="T386" i="5" s="1"/>
  <c r="AF386" i="5"/>
  <c r="AC386" i="5"/>
  <c r="R309" i="5"/>
  <c r="T309" i="5" s="1"/>
  <c r="V309" i="5"/>
  <c r="AF309" i="5"/>
  <c r="AC309" i="5"/>
  <c r="V186" i="5"/>
  <c r="AC186" i="5"/>
  <c r="AF186" i="5"/>
  <c r="R186" i="5"/>
  <c r="T186" i="5" s="1"/>
  <c r="R379" i="5"/>
  <c r="T379" i="5" s="1"/>
  <c r="AF379" i="5"/>
  <c r="AC379" i="5"/>
  <c r="R339" i="5"/>
  <c r="T339" i="5" s="1"/>
  <c r="AF339" i="5"/>
  <c r="AC339" i="5"/>
  <c r="V339" i="5"/>
  <c r="AF275" i="5"/>
  <c r="R275" i="5"/>
  <c r="T275" i="5" s="1"/>
  <c r="V275" i="5"/>
  <c r="R273" i="5"/>
  <c r="T273" i="5" s="1"/>
  <c r="AF273" i="5"/>
  <c r="V273" i="5"/>
  <c r="AC273" i="5"/>
  <c r="AF58" i="5"/>
  <c r="R58" i="5"/>
  <c r="T58" i="5" s="1"/>
  <c r="AC58" i="5"/>
  <c r="V58" i="5"/>
  <c r="AF397" i="5"/>
  <c r="R397" i="5"/>
  <c r="T397" i="5" s="1"/>
  <c r="AC397" i="5"/>
  <c r="AC274" i="5"/>
  <c r="AF274" i="5"/>
  <c r="R274" i="5"/>
  <c r="T274" i="5" s="1"/>
  <c r="V274" i="5"/>
  <c r="V253" i="5"/>
  <c r="R253" i="5"/>
  <c r="T253" i="5" s="1"/>
  <c r="AC253" i="5"/>
  <c r="AF253" i="5"/>
  <c r="AC301" i="5"/>
  <c r="AF301" i="5"/>
  <c r="R301" i="5"/>
  <c r="T301" i="5" s="1"/>
  <c r="V301" i="5"/>
  <c r="AC103" i="5"/>
  <c r="V103" i="5"/>
  <c r="AF103" i="5"/>
  <c r="R103" i="5"/>
  <c r="T103" i="5" s="1"/>
  <c r="R327" i="5"/>
  <c r="T327" i="5" s="1"/>
  <c r="AF327" i="5"/>
  <c r="V327" i="5"/>
  <c r="AC327" i="5"/>
  <c r="R384" i="5"/>
  <c r="T384" i="5" s="1"/>
  <c r="AF384" i="5"/>
  <c r="V384" i="5"/>
  <c r="AC384" i="5"/>
  <c r="AC317" i="5"/>
  <c r="R317" i="5"/>
  <c r="T317" i="5" s="1"/>
  <c r="AF317" i="5"/>
  <c r="AF106" i="5"/>
  <c r="R106" i="5"/>
  <c r="T106" i="5" s="1"/>
  <c r="V106" i="5"/>
  <c r="AC106" i="5"/>
  <c r="V250" i="5"/>
  <c r="R250" i="5"/>
  <c r="T250" i="5" s="1"/>
  <c r="AF250" i="5"/>
  <c r="AC250" i="5"/>
  <c r="AF261" i="5"/>
  <c r="AC28" i="5"/>
  <c r="V406" i="5"/>
  <c r="R414" i="5"/>
  <c r="T414" i="5" s="1"/>
  <c r="R25" i="5"/>
  <c r="T25" i="5" s="1"/>
  <c r="R233" i="5"/>
  <c r="T233" i="5" s="1"/>
  <c r="R62" i="5"/>
  <c r="T62" i="5" s="1"/>
  <c r="BK49" i="5"/>
  <c r="BJ49" i="5" s="1"/>
  <c r="BI49" i="5" s="1"/>
  <c r="BH49" i="5" s="1"/>
  <c r="BG49" i="5" s="1"/>
  <c r="BF49" i="5" s="1"/>
  <c r="BE49" i="5" s="1"/>
  <c r="BD49" i="5" s="1"/>
  <c r="BC49" i="5" s="1"/>
  <c r="BK29" i="5"/>
  <c r="BJ29" i="5"/>
  <c r="BI29" i="5" s="1"/>
  <c r="BH29" i="5" s="1"/>
  <c r="BG29" i="5" s="1"/>
  <c r="BF29" i="5" s="1"/>
  <c r="BE29" i="5" s="1"/>
  <c r="BD29" i="5" s="1"/>
  <c r="BC29" i="5" s="1"/>
  <c r="AJ114" i="5"/>
  <c r="AI114" i="5"/>
  <c r="AK114" i="5"/>
  <c r="AI55" i="5"/>
  <c r="AJ55" i="5"/>
  <c r="AK55" i="5"/>
  <c r="AT305" i="5"/>
  <c r="AS305" i="5" s="1"/>
  <c r="AR305" i="5" s="1"/>
  <c r="AQ305" i="5" s="1"/>
  <c r="AP305" i="5" s="1"/>
  <c r="AO305" i="5" s="1"/>
  <c r="AN305" i="5" s="1"/>
  <c r="AM305" i="5" s="1"/>
  <c r="AL305" i="5" s="1"/>
  <c r="BK30" i="5"/>
  <c r="BJ30" i="5"/>
  <c r="BI30" i="5" s="1"/>
  <c r="BH30" i="5" s="1"/>
  <c r="BG30" i="5" s="1"/>
  <c r="BF30" i="5" s="1"/>
  <c r="BE30" i="5" s="1"/>
  <c r="BD30" i="5" s="1"/>
  <c r="BC30" i="5" s="1"/>
  <c r="AT70" i="5"/>
  <c r="AS70" i="5" s="1"/>
  <c r="AR70" i="5" s="1"/>
  <c r="AQ70" i="5" s="1"/>
  <c r="AP70" i="5" s="1"/>
  <c r="AO70" i="5" s="1"/>
  <c r="AN70" i="5" s="1"/>
  <c r="AM70" i="5" s="1"/>
  <c r="AL70" i="5" s="1"/>
  <c r="AJ336" i="5"/>
  <c r="AI336" i="5"/>
  <c r="AK336" i="5"/>
  <c r="BK52" i="5"/>
  <c r="BJ52" i="5" s="1"/>
  <c r="BI52" i="5" s="1"/>
  <c r="BH52" i="5" s="1"/>
  <c r="BG52" i="5" s="1"/>
  <c r="BF52" i="5" s="1"/>
  <c r="BE52" i="5" s="1"/>
  <c r="BD52" i="5" s="1"/>
  <c r="BC52" i="5" s="1"/>
  <c r="AJ1946" i="5"/>
  <c r="AI1946" i="5"/>
  <c r="AH1946" i="5" s="1"/>
  <c r="AA1946" i="5" s="1"/>
  <c r="AE1946" i="5" s="1"/>
  <c r="AK1946" i="5"/>
  <c r="BK21" i="5"/>
  <c r="BJ21" i="5" s="1"/>
  <c r="BI21" i="5" s="1"/>
  <c r="BH21" i="5" s="1"/>
  <c r="BG21" i="5" s="1"/>
  <c r="BF21" i="5" s="1"/>
  <c r="BE21" i="5" s="1"/>
  <c r="BD21" i="5" s="1"/>
  <c r="BC21" i="5" s="1"/>
  <c r="AK93" i="5"/>
  <c r="AI93" i="5"/>
  <c r="AJ93" i="5"/>
  <c r="BK68" i="5"/>
  <c r="BJ68" i="5" s="1"/>
  <c r="BI68" i="5" s="1"/>
  <c r="BH68" i="5" s="1"/>
  <c r="BG68" i="5" s="1"/>
  <c r="BF68" i="5" s="1"/>
  <c r="BE68" i="5" s="1"/>
  <c r="BD68" i="5" s="1"/>
  <c r="BC68" i="5" s="1"/>
  <c r="R295" i="5"/>
  <c r="T295" i="5" s="1"/>
  <c r="V295" i="5"/>
  <c r="AC295" i="5"/>
  <c r="AF295" i="5"/>
  <c r="AC272" i="5"/>
  <c r="R272" i="5"/>
  <c r="T272" i="5" s="1"/>
  <c r="V272" i="5"/>
  <c r="AF272" i="5"/>
  <c r="AF390" i="5"/>
  <c r="AC390" i="5"/>
  <c r="V390" i="5"/>
  <c r="R390" i="5"/>
  <c r="T390" i="5" s="1"/>
  <c r="V242" i="5"/>
  <c r="AC242" i="5"/>
  <c r="R242" i="5"/>
  <c r="T242" i="5" s="1"/>
  <c r="AF242" i="5"/>
  <c r="AF267" i="5"/>
  <c r="V267" i="5"/>
  <c r="AC267" i="5"/>
  <c r="R267" i="5"/>
  <c r="T267" i="5" s="1"/>
  <c r="AF353" i="5"/>
  <c r="V353" i="5"/>
  <c r="AC353" i="5"/>
  <c r="R353" i="5"/>
  <c r="T353" i="5" s="1"/>
  <c r="R316" i="5"/>
  <c r="T316" i="5" s="1"/>
  <c r="AF316" i="5"/>
  <c r="V316" i="5"/>
  <c r="AC316" i="5"/>
  <c r="AC318" i="5"/>
  <c r="R318" i="5"/>
  <c r="T318" i="5" s="1"/>
  <c r="V318" i="5"/>
  <c r="AF318" i="5"/>
  <c r="R33" i="5"/>
  <c r="T33" i="5" s="1"/>
  <c r="V279" i="5"/>
  <c r="AF279" i="5"/>
  <c r="AC279" i="5"/>
  <c r="R279" i="5"/>
  <c r="T279" i="5" s="1"/>
  <c r="AF34" i="5"/>
  <c r="AC34" i="5"/>
  <c r="V34" i="5"/>
  <c r="R34" i="5"/>
  <c r="T34" i="5" s="1"/>
  <c r="AF137" i="5"/>
  <c r="R137" i="5"/>
  <c r="T137" i="5" s="1"/>
  <c r="AC137" i="5"/>
  <c r="V137" i="5"/>
  <c r="R340" i="5"/>
  <c r="T340" i="5" s="1"/>
  <c r="V340" i="5"/>
  <c r="AF340" i="5"/>
  <c r="AC340" i="5"/>
  <c r="AC237" i="5"/>
  <c r="R237" i="5"/>
  <c r="T237" i="5" s="1"/>
  <c r="AF237" i="5"/>
  <c r="R156" i="5"/>
  <c r="T156" i="5" s="1"/>
  <c r="AC156" i="5"/>
  <c r="AF156" i="5"/>
  <c r="V156" i="5"/>
  <c r="AF350" i="5"/>
  <c r="AC350" i="5"/>
  <c r="R350" i="5"/>
  <c r="T350" i="5" s="1"/>
  <c r="V350" i="5"/>
  <c r="R195" i="5"/>
  <c r="T195" i="5" s="1"/>
  <c r="AC195" i="5"/>
  <c r="AF195" i="5"/>
  <c r="AC27" i="5"/>
  <c r="R27" i="5"/>
  <c r="T27" i="5" s="1"/>
  <c r="AF413" i="5"/>
  <c r="AC413" i="5"/>
  <c r="R413" i="5"/>
  <c r="T413" i="5" s="1"/>
  <c r="AC342" i="5"/>
  <c r="AF342" i="5"/>
  <c r="V342" i="5"/>
  <c r="R342" i="5"/>
  <c r="T342" i="5" s="1"/>
  <c r="V110" i="5"/>
  <c r="V261" i="5"/>
  <c r="V230" i="5"/>
  <c r="AF28" i="5"/>
  <c r="AF364" i="5"/>
  <c r="V367" i="1"/>
  <c r="R175" i="1"/>
  <c r="T175" i="1" s="1"/>
  <c r="G91" i="1"/>
  <c r="P91" i="1"/>
  <c r="P168" i="1"/>
  <c r="G168" i="1"/>
  <c r="I168" i="1" s="1"/>
  <c r="K248" i="1"/>
  <c r="V248" i="1"/>
  <c r="R248" i="1"/>
  <c r="T248" i="1" s="1"/>
  <c r="P304" i="1"/>
  <c r="G304" i="1"/>
  <c r="G41" i="1"/>
  <c r="P41" i="1"/>
  <c r="P179" i="1"/>
  <c r="G179" i="1"/>
  <c r="G256" i="1"/>
  <c r="P256" i="1"/>
  <c r="P359" i="1"/>
  <c r="G359" i="1"/>
  <c r="P134" i="1"/>
  <c r="G134" i="1"/>
  <c r="I134" i="1" s="1"/>
  <c r="G349" i="1"/>
  <c r="P349" i="1"/>
  <c r="G30" i="1"/>
  <c r="H30" i="1" s="1"/>
  <c r="P30" i="1"/>
  <c r="P61" i="1"/>
  <c r="G61" i="1"/>
  <c r="G300" i="1"/>
  <c r="P300" i="1"/>
  <c r="G128" i="1"/>
  <c r="I128" i="1" s="1"/>
  <c r="P128" i="1"/>
  <c r="P290" i="1"/>
  <c r="G290" i="1"/>
  <c r="G295" i="1"/>
  <c r="I295" i="1" s="1"/>
  <c r="P295" i="1"/>
  <c r="P141" i="1"/>
  <c r="G141" i="1"/>
  <c r="G148" i="1"/>
  <c r="I148" i="1" s="1"/>
  <c r="P148" i="1"/>
  <c r="P396" i="1"/>
  <c r="G396" i="1"/>
  <c r="J396" i="1" s="1"/>
  <c r="P178" i="1"/>
  <c r="G178" i="1"/>
  <c r="P132" i="1"/>
  <c r="G132" i="1"/>
  <c r="P354" i="1"/>
  <c r="R354" i="1" s="1"/>
  <c r="T354" i="1" s="1"/>
  <c r="G354" i="1"/>
  <c r="P78" i="1"/>
  <c r="G78" i="1"/>
  <c r="P390" i="1"/>
  <c r="G390" i="1"/>
  <c r="P51" i="1"/>
  <c r="G51" i="1"/>
  <c r="G115" i="1"/>
  <c r="P115" i="1"/>
  <c r="P387" i="1"/>
  <c r="G387" i="1"/>
  <c r="G303" i="1"/>
  <c r="P303" i="1"/>
  <c r="P208" i="1"/>
  <c r="G208" i="1"/>
  <c r="G254" i="1"/>
  <c r="P254" i="1"/>
  <c r="P383" i="1"/>
  <c r="G383" i="1"/>
  <c r="I383" i="1" s="1"/>
  <c r="P282" i="1"/>
  <c r="G282" i="1"/>
  <c r="G319" i="1"/>
  <c r="P319" i="1"/>
  <c r="P267" i="1"/>
  <c r="G267" i="1"/>
  <c r="I267" i="1" s="1"/>
  <c r="P312" i="1"/>
  <c r="G312" i="1"/>
  <c r="P296" i="1"/>
  <c r="G296" i="1"/>
  <c r="V265" i="1"/>
  <c r="K367" i="1"/>
  <c r="R375" i="1"/>
  <c r="T375" i="1" s="1"/>
  <c r="P37" i="1"/>
  <c r="G37" i="1"/>
  <c r="P310" i="1"/>
  <c r="G310" i="1"/>
  <c r="G29" i="1"/>
  <c r="I29" i="1" s="1"/>
  <c r="P29" i="1"/>
  <c r="P193" i="1"/>
  <c r="G193" i="1"/>
  <c r="I193" i="1" s="1"/>
  <c r="G182" i="1"/>
  <c r="I182" i="1" s="1"/>
  <c r="P182" i="1"/>
  <c r="G242" i="1"/>
  <c r="P242" i="1"/>
  <c r="P330" i="1"/>
  <c r="G330" i="1"/>
  <c r="G334" i="1"/>
  <c r="P334" i="1"/>
  <c r="P196" i="1"/>
  <c r="G196" i="1"/>
  <c r="R75" i="1"/>
  <c r="T75" i="1" s="1"/>
  <c r="P65" i="1"/>
  <c r="G65" i="1"/>
  <c r="P211" i="1"/>
  <c r="G211" i="1"/>
  <c r="P408" i="1"/>
  <c r="G408" i="1"/>
  <c r="G276" i="1"/>
  <c r="P276" i="1"/>
  <c r="G204" i="1"/>
  <c r="P204" i="1"/>
  <c r="P191" i="1"/>
  <c r="G191" i="1"/>
  <c r="P42" i="1"/>
  <c r="G42" i="1"/>
  <c r="H42" i="1" s="1"/>
  <c r="P262" i="1"/>
  <c r="G262" i="1"/>
  <c r="G177" i="1"/>
  <c r="P177" i="1"/>
  <c r="G160" i="1"/>
  <c r="P160" i="1"/>
  <c r="P343" i="1"/>
  <c r="R343" i="1" s="1"/>
  <c r="T343" i="1" s="1"/>
  <c r="G343" i="1"/>
  <c r="P47" i="1"/>
  <c r="G47" i="1"/>
  <c r="I47" i="1" s="1"/>
  <c r="G194" i="1"/>
  <c r="P194" i="1"/>
  <c r="P270" i="1"/>
  <c r="G270" i="1"/>
  <c r="P111" i="1"/>
  <c r="R111" i="1" s="1"/>
  <c r="T111" i="1" s="1"/>
  <c r="G111" i="1"/>
  <c r="G154" i="1"/>
  <c r="P154" i="1"/>
  <c r="G239" i="1"/>
  <c r="P239" i="1"/>
  <c r="G92" i="1"/>
  <c r="H92" i="1" s="1"/>
  <c r="P92" i="1"/>
  <c r="P95" i="1"/>
  <c r="R95" i="1" s="1"/>
  <c r="T95" i="1" s="1"/>
  <c r="G95" i="1"/>
  <c r="V137" i="1"/>
  <c r="R137" i="1"/>
  <c r="T137" i="1" s="1"/>
  <c r="R127" i="1"/>
  <c r="T127" i="1" s="1"/>
  <c r="G286" i="1"/>
  <c r="P286" i="1"/>
  <c r="P187" i="1"/>
  <c r="G187" i="1"/>
  <c r="I187" i="1" s="1"/>
  <c r="P407" i="1"/>
  <c r="G407" i="1"/>
  <c r="G401" i="1"/>
  <c r="P401" i="1"/>
  <c r="P333" i="1"/>
  <c r="G333" i="1"/>
  <c r="G325" i="1"/>
  <c r="P325" i="1"/>
  <c r="P322" i="1"/>
  <c r="G322" i="1"/>
  <c r="P93" i="1"/>
  <c r="G93" i="1"/>
  <c r="P351" i="1"/>
  <c r="G351" i="1"/>
  <c r="P183" i="1"/>
  <c r="G183" i="1"/>
  <c r="I183" i="1" s="1"/>
  <c r="I380" i="1"/>
  <c r="R380" i="1"/>
  <c r="T380" i="1" s="1"/>
  <c r="P54" i="1"/>
  <c r="G54" i="1"/>
  <c r="H75" i="1"/>
  <c r="V75" i="1"/>
  <c r="G279" i="1"/>
  <c r="P279" i="1"/>
  <c r="P167" i="1"/>
  <c r="G167" i="1"/>
  <c r="G22" i="1"/>
  <c r="I22" i="1" s="1"/>
  <c r="P22" i="1"/>
  <c r="G336" i="1"/>
  <c r="I336" i="1" s="1"/>
  <c r="P336" i="1"/>
  <c r="G272" i="1"/>
  <c r="P272" i="1"/>
  <c r="V385" i="1"/>
  <c r="R385" i="1"/>
  <c r="T385" i="1" s="1"/>
  <c r="K385" i="1"/>
  <c r="G348" i="1"/>
  <c r="P348" i="1"/>
  <c r="P213" i="1"/>
  <c r="G213" i="1"/>
  <c r="G395" i="1"/>
  <c r="J395" i="1" s="1"/>
  <c r="P395" i="1"/>
  <c r="P155" i="1"/>
  <c r="G155" i="1"/>
  <c r="P285" i="1"/>
  <c r="G285" i="1"/>
  <c r="I273" i="1"/>
  <c r="V273" i="1"/>
  <c r="G60" i="1"/>
  <c r="P60" i="1"/>
  <c r="G192" i="1"/>
  <c r="H192" i="1" s="1"/>
  <c r="P192" i="1"/>
  <c r="G126" i="1"/>
  <c r="I126" i="1" s="1"/>
  <c r="P126" i="1"/>
  <c r="P149" i="1"/>
  <c r="G149" i="1"/>
  <c r="I149" i="1" s="1"/>
  <c r="G246" i="1"/>
  <c r="P246" i="1"/>
  <c r="V127" i="1"/>
  <c r="P362" i="1"/>
  <c r="G362" i="1"/>
  <c r="P402" i="1"/>
  <c r="G402" i="1"/>
  <c r="P207" i="1"/>
  <c r="G207" i="1"/>
  <c r="G99" i="1"/>
  <c r="P99" i="1"/>
  <c r="R94" i="1"/>
  <c r="T94" i="1" s="1"/>
  <c r="R335" i="1"/>
  <c r="T335" i="1" s="1"/>
  <c r="R72" i="1"/>
  <c r="T72" i="1" s="1"/>
  <c r="R237" i="1"/>
  <c r="T237" i="1" s="1"/>
  <c r="P57" i="1"/>
  <c r="G57" i="1"/>
  <c r="H57" i="1" s="1"/>
  <c r="P197" i="1"/>
  <c r="G197" i="1"/>
  <c r="P301" i="1"/>
  <c r="G301" i="1"/>
  <c r="P80" i="1"/>
  <c r="G80" i="1"/>
  <c r="P363" i="1"/>
  <c r="G363" i="1"/>
  <c r="P297" i="1"/>
  <c r="G297" i="1"/>
  <c r="I297" i="1" s="1"/>
  <c r="P180" i="1"/>
  <c r="G180" i="1"/>
  <c r="I180" i="1" s="1"/>
  <c r="P69" i="1"/>
  <c r="G69" i="1"/>
  <c r="H69" i="1" s="1"/>
  <c r="G58" i="1"/>
  <c r="P58" i="1"/>
  <c r="P189" i="1"/>
  <c r="G189" i="1"/>
  <c r="H189" i="1" s="1"/>
  <c r="P166" i="1"/>
  <c r="G166" i="1"/>
  <c r="G284" i="1"/>
  <c r="P284" i="1"/>
  <c r="P163" i="1"/>
  <c r="G163" i="1"/>
  <c r="I163" i="1" s="1"/>
  <c r="P185" i="1"/>
  <c r="G185" i="1"/>
  <c r="P138" i="1"/>
  <c r="G138" i="1"/>
  <c r="H138" i="1" s="1"/>
  <c r="G381" i="1"/>
  <c r="I381" i="1" s="1"/>
  <c r="P381" i="1"/>
  <c r="G98" i="1"/>
  <c r="P98" i="1"/>
  <c r="P153" i="1"/>
  <c r="G153" i="1"/>
  <c r="I153" i="1" s="1"/>
  <c r="P275" i="1"/>
  <c r="G275" i="1"/>
  <c r="P133" i="1"/>
  <c r="G133" i="1"/>
  <c r="P340" i="1"/>
  <c r="G340" i="1"/>
  <c r="G45" i="1"/>
  <c r="P45" i="1"/>
  <c r="P130" i="1"/>
  <c r="G130" i="1"/>
  <c r="I130" i="1" s="1"/>
  <c r="P289" i="1"/>
  <c r="G289" i="1"/>
  <c r="G113" i="1"/>
  <c r="P113" i="1"/>
  <c r="P315" i="1"/>
  <c r="G315" i="1"/>
  <c r="P161" i="1"/>
  <c r="G161" i="1"/>
  <c r="I161" i="1" s="1"/>
  <c r="P190" i="1"/>
  <c r="G190" i="1"/>
  <c r="I190" i="1" s="1"/>
  <c r="P164" i="1"/>
  <c r="G164" i="1"/>
  <c r="P120" i="1"/>
  <c r="G120" i="1"/>
  <c r="H120" i="1" s="1"/>
  <c r="P56" i="1"/>
  <c r="G56" i="1"/>
  <c r="I56" i="1" s="1"/>
  <c r="G90" i="1"/>
  <c r="P90" i="1"/>
  <c r="G292" i="1"/>
  <c r="P292" i="1"/>
  <c r="R403" i="1"/>
  <c r="T403" i="1" s="1"/>
  <c r="R426" i="1"/>
  <c r="T426" i="1" s="1"/>
  <c r="R157" i="1"/>
  <c r="T157" i="1" s="1"/>
  <c r="R48" i="1"/>
  <c r="T48" i="1" s="1"/>
  <c r="R146" i="1"/>
  <c r="T146" i="1" s="1"/>
  <c r="R135" i="1"/>
  <c r="T135" i="1" s="1"/>
  <c r="P376" i="1"/>
  <c r="G376" i="1"/>
  <c r="J376" i="1" s="1"/>
  <c r="G260" i="1"/>
  <c r="P260" i="1"/>
  <c r="P104" i="1"/>
  <c r="G104" i="1"/>
  <c r="P76" i="1"/>
  <c r="G76" i="1"/>
  <c r="G50" i="1"/>
  <c r="H50" i="1" s="1"/>
  <c r="P50" i="1"/>
  <c r="G40" i="1"/>
  <c r="P40" i="1"/>
  <c r="P109" i="1"/>
  <c r="G109" i="1"/>
  <c r="I228" i="1"/>
  <c r="V228" i="1"/>
  <c r="P181" i="1"/>
  <c r="G181" i="1"/>
  <c r="I181" i="1" s="1"/>
  <c r="G33" i="1"/>
  <c r="P33" i="1"/>
  <c r="P172" i="1"/>
  <c r="G172" i="1"/>
  <c r="I172" i="1" s="1"/>
  <c r="P370" i="1"/>
  <c r="G370" i="1"/>
  <c r="I370" i="1" s="1"/>
  <c r="P283" i="1"/>
  <c r="G283" i="1"/>
  <c r="P374" i="1"/>
  <c r="G374" i="1"/>
  <c r="P360" i="1"/>
  <c r="G360" i="1"/>
  <c r="I360" i="1" s="1"/>
  <c r="G234" i="1"/>
  <c r="P234" i="1"/>
  <c r="G68" i="1"/>
  <c r="P68" i="1"/>
  <c r="P150" i="1"/>
  <c r="G150" i="1"/>
  <c r="I150" i="1" s="1"/>
  <c r="G110" i="1"/>
  <c r="P110" i="1"/>
  <c r="G221" i="1"/>
  <c r="P221" i="1"/>
  <c r="G293" i="1"/>
  <c r="P293" i="1"/>
  <c r="R293" i="1" s="1"/>
  <c r="T293" i="1" s="1"/>
  <c r="P313" i="1"/>
  <c r="G313" i="1"/>
  <c r="P176" i="1"/>
  <c r="G176" i="1"/>
  <c r="I176" i="1" s="1"/>
  <c r="P232" i="1"/>
  <c r="G232" i="1"/>
  <c r="P321" i="1"/>
  <c r="G321" i="1"/>
  <c r="I321" i="1" s="1"/>
  <c r="P379" i="1"/>
  <c r="G379" i="1"/>
  <c r="I379" i="1" s="1"/>
  <c r="G369" i="1"/>
  <c r="P369" i="1"/>
  <c r="G352" i="1"/>
  <c r="P352" i="1"/>
  <c r="G281" i="1"/>
  <c r="P281" i="1"/>
  <c r="R281" i="1" s="1"/>
  <c r="T281" i="1" s="1"/>
  <c r="P84" i="1"/>
  <c r="G84" i="1"/>
  <c r="G74" i="1"/>
  <c r="P74" i="1"/>
  <c r="P32" i="1"/>
  <c r="G32" i="1"/>
  <c r="P355" i="1"/>
  <c r="G355" i="1"/>
  <c r="P371" i="1"/>
  <c r="G371" i="1"/>
  <c r="G413" i="1"/>
  <c r="P413" i="1"/>
  <c r="P227" i="1"/>
  <c r="G227" i="1"/>
  <c r="P345" i="1"/>
  <c r="G345" i="1"/>
  <c r="P397" i="1"/>
  <c r="G397" i="1"/>
  <c r="J397" i="1" s="1"/>
  <c r="G368" i="1"/>
  <c r="P368" i="1"/>
  <c r="G294" i="1"/>
  <c r="P294" i="1"/>
  <c r="G400" i="1"/>
  <c r="I400" i="1" s="1"/>
  <c r="P400" i="1"/>
  <c r="R400" i="1" s="1"/>
  <c r="T400" i="1" s="1"/>
  <c r="P298" i="1"/>
  <c r="G298" i="1"/>
  <c r="P341" i="1"/>
  <c r="G341" i="1"/>
  <c r="G326" i="1"/>
  <c r="I326" i="1" s="1"/>
  <c r="P326" i="1"/>
  <c r="P88" i="1"/>
  <c r="G88" i="1"/>
  <c r="G52" i="1"/>
  <c r="P52" i="1"/>
  <c r="G27" i="1"/>
  <c r="P27" i="1"/>
  <c r="P338" i="1"/>
  <c r="G338" i="1"/>
  <c r="G238" i="1"/>
  <c r="I238" i="1" s="1"/>
  <c r="P238" i="1"/>
  <c r="G59" i="1"/>
  <c r="P59" i="1"/>
  <c r="G342" i="1"/>
  <c r="P342" i="1"/>
  <c r="P96" i="1"/>
  <c r="G96" i="1"/>
  <c r="P327" i="1"/>
  <c r="G327" i="1"/>
  <c r="P219" i="1"/>
  <c r="G219" i="1"/>
  <c r="P356" i="1"/>
  <c r="G356" i="1"/>
  <c r="P261" i="1"/>
  <c r="G261" i="1"/>
  <c r="P214" i="1"/>
  <c r="G214" i="1"/>
  <c r="P361" i="1"/>
  <c r="G361" i="1"/>
  <c r="I361" i="1" s="1"/>
  <c r="G331" i="1"/>
  <c r="P331" i="1"/>
  <c r="K425" i="1"/>
  <c r="R425" i="1"/>
  <c r="T425" i="1" s="1"/>
  <c r="V425" i="1"/>
  <c r="P384" i="1"/>
  <c r="R384" i="1" s="1"/>
  <c r="T384" i="1" s="1"/>
  <c r="G384" i="1"/>
  <c r="G382" i="1"/>
  <c r="I382" i="1" s="1"/>
  <c r="P382" i="1"/>
  <c r="V263" i="1"/>
  <c r="R263" i="1"/>
  <c r="T263" i="1" s="1"/>
  <c r="R108" i="1"/>
  <c r="T108" i="1" s="1"/>
  <c r="R344" i="1"/>
  <c r="T344" i="1" s="1"/>
  <c r="R53" i="1"/>
  <c r="T53" i="1" s="1"/>
  <c r="J152" i="1"/>
  <c r="V152" i="1"/>
  <c r="G162" i="1"/>
  <c r="H162" i="1" s="1"/>
  <c r="P162" i="1"/>
  <c r="G280" i="1"/>
  <c r="P280" i="1"/>
  <c r="G332" i="1"/>
  <c r="I332" i="1" s="1"/>
  <c r="P332" i="1"/>
  <c r="R332" i="1" s="1"/>
  <c r="T332" i="1" s="1"/>
  <c r="P156" i="1"/>
  <c r="G156" i="1"/>
  <c r="G201" i="1"/>
  <c r="I201" i="1" s="1"/>
  <c r="P201" i="1"/>
  <c r="P206" i="1"/>
  <c r="G206" i="1"/>
  <c r="I206" i="1" s="1"/>
  <c r="P224" i="1"/>
  <c r="G224" i="1"/>
  <c r="P195" i="1"/>
  <c r="G195" i="1"/>
  <c r="I195" i="1" s="1"/>
  <c r="P393" i="1"/>
  <c r="G393" i="1"/>
  <c r="P388" i="1"/>
  <c r="G388" i="1"/>
  <c r="I388" i="1" s="1"/>
  <c r="G143" i="1"/>
  <c r="I143" i="1" s="1"/>
  <c r="P143" i="1"/>
  <c r="R143" i="1" s="1"/>
  <c r="T143" i="1" s="1"/>
  <c r="G171" i="1"/>
  <c r="I171" i="1" s="1"/>
  <c r="P171" i="1"/>
  <c r="P347" i="1"/>
  <c r="G347" i="1"/>
  <c r="P147" i="1"/>
  <c r="G147" i="1"/>
  <c r="G411" i="1"/>
  <c r="P411" i="1"/>
  <c r="R411" i="1" s="1"/>
  <c r="T411" i="1" s="1"/>
  <c r="P364" i="1"/>
  <c r="G364" i="1"/>
  <c r="P318" i="1"/>
  <c r="G318" i="1"/>
  <c r="G398" i="1"/>
  <c r="P398" i="1"/>
  <c r="G247" i="1"/>
  <c r="P247" i="1"/>
  <c r="R247" i="1" s="1"/>
  <c r="T247" i="1" s="1"/>
  <c r="P410" i="1"/>
  <c r="G410" i="1"/>
  <c r="P404" i="1"/>
  <c r="G404" i="1"/>
  <c r="K404" i="1" s="1"/>
  <c r="P337" i="1"/>
  <c r="G337" i="1"/>
  <c r="G117" i="1"/>
  <c r="I117" i="1" s="1"/>
  <c r="P117" i="1"/>
  <c r="R117" i="1" s="1"/>
  <c r="T117" i="1" s="1"/>
  <c r="G316" i="1"/>
  <c r="P316" i="1"/>
  <c r="P358" i="1"/>
  <c r="G358" i="1"/>
  <c r="P200" i="1"/>
  <c r="G200" i="1"/>
  <c r="H200" i="1" s="1"/>
  <c r="P112" i="1"/>
  <c r="G112" i="1"/>
  <c r="P82" i="1"/>
  <c r="G82" i="1"/>
  <c r="P83" i="1"/>
  <c r="G83" i="1"/>
  <c r="P210" i="1"/>
  <c r="G210" i="1"/>
  <c r="I210" i="1" s="1"/>
  <c r="P119" i="1"/>
  <c r="G119" i="1"/>
  <c r="I119" i="1" s="1"/>
  <c r="P106" i="1"/>
  <c r="G106" i="1"/>
  <c r="P274" i="1"/>
  <c r="G274" i="1"/>
  <c r="P320" i="1"/>
  <c r="G320" i="1"/>
  <c r="G215" i="1"/>
  <c r="I215" i="1" s="1"/>
  <c r="P215" i="1"/>
  <c r="R215" i="1" s="1"/>
  <c r="T215" i="1" s="1"/>
  <c r="P198" i="1"/>
  <c r="G198" i="1"/>
  <c r="P89" i="1"/>
  <c r="G89" i="1"/>
  <c r="P73" i="1"/>
  <c r="G73" i="1"/>
  <c r="P70" i="1"/>
  <c r="G70" i="1"/>
  <c r="P87" i="1"/>
  <c r="G87" i="1"/>
  <c r="P184" i="1"/>
  <c r="G184" i="1"/>
  <c r="I184" i="1" s="1"/>
  <c r="V258" i="1"/>
  <c r="I258" i="1"/>
  <c r="R258" i="1"/>
  <c r="T258" i="1" s="1"/>
  <c r="P299" i="1"/>
  <c r="R299" i="1" s="1"/>
  <c r="T299" i="1" s="1"/>
  <c r="G299" i="1"/>
  <c r="P35" i="1"/>
  <c r="G35" i="1"/>
  <c r="I35" i="1" s="1"/>
  <c r="G140" i="1"/>
  <c r="P140" i="1"/>
  <c r="P43" i="1"/>
  <c r="G43" i="1"/>
  <c r="H43" i="1" s="1"/>
  <c r="G391" i="1"/>
  <c r="I391" i="1" s="1"/>
  <c r="P391" i="1"/>
  <c r="P102" i="1"/>
  <c r="G102" i="1"/>
  <c r="I102" i="1" s="1"/>
  <c r="G253" i="1"/>
  <c r="P253" i="1"/>
  <c r="G188" i="1"/>
  <c r="H188" i="1" s="1"/>
  <c r="P188" i="1"/>
  <c r="G121" i="1"/>
  <c r="P121" i="1"/>
  <c r="P174" i="1"/>
  <c r="G174" i="1"/>
  <c r="I174" i="1" s="1"/>
  <c r="P79" i="1"/>
  <c r="G79" i="1"/>
  <c r="P142" i="1"/>
  <c r="G142" i="1"/>
  <c r="P199" i="1"/>
  <c r="R199" i="1" s="1"/>
  <c r="T199" i="1" s="1"/>
  <c r="G199" i="1"/>
  <c r="I199" i="1" s="1"/>
  <c r="P209" i="1"/>
  <c r="G209" i="1"/>
  <c r="P71" i="1"/>
  <c r="G71" i="1"/>
  <c r="G165" i="1"/>
  <c r="I165" i="1" s="1"/>
  <c r="P165" i="1"/>
  <c r="G131" i="1"/>
  <c r="P131" i="1"/>
  <c r="P365" i="1"/>
  <c r="G365" i="1"/>
  <c r="I365" i="1" s="1"/>
  <c r="G329" i="1"/>
  <c r="P329" i="1"/>
  <c r="P39" i="1"/>
  <c r="G39" i="1"/>
  <c r="G64" i="1"/>
  <c r="P64" i="1"/>
  <c r="R217" i="1"/>
  <c r="T217" i="1" s="1"/>
  <c r="V135" i="1"/>
  <c r="H135" i="1"/>
  <c r="R386" i="1"/>
  <c r="T386" i="1" s="1"/>
  <c r="R399" i="1"/>
  <c r="T399" i="1" s="1"/>
  <c r="I344" i="1"/>
  <c r="V344" i="1"/>
  <c r="R38" i="1"/>
  <c r="T38" i="1" s="1"/>
  <c r="H53" i="1"/>
  <c r="V53" i="1"/>
  <c r="V311" i="1"/>
  <c r="I311" i="1"/>
  <c r="R97" i="1"/>
  <c r="T97" i="1" s="1"/>
  <c r="V97" i="1"/>
  <c r="H97" i="1"/>
  <c r="V399" i="1"/>
  <c r="K399" i="1"/>
  <c r="H38" i="1"/>
  <c r="V38" i="1"/>
  <c r="R309" i="1"/>
  <c r="T309" i="1" s="1"/>
  <c r="R317" i="1"/>
  <c r="T317" i="1" s="1"/>
  <c r="R311" i="1"/>
  <c r="T311" i="1" s="1"/>
  <c r="R328" i="1"/>
  <c r="T328" i="1" s="1"/>
  <c r="V357" i="1"/>
  <c r="I357" i="1"/>
  <c r="I317" i="1"/>
  <c r="V317" i="1"/>
  <c r="I328" i="1"/>
  <c r="V328" i="1"/>
  <c r="H66" i="1"/>
  <c r="V66" i="1"/>
  <c r="R357" i="1"/>
  <c r="T357" i="1" s="1"/>
  <c r="R218" i="1"/>
  <c r="T218" i="1" s="1"/>
  <c r="K389" i="1"/>
  <c r="V389" i="1"/>
  <c r="R66" i="1"/>
  <c r="T66" i="1" s="1"/>
  <c r="V175" i="1"/>
  <c r="H175" i="1"/>
  <c r="H72" i="1"/>
  <c r="V72" i="1"/>
  <c r="I366" i="1"/>
  <c r="V366" i="1"/>
  <c r="R366" i="1"/>
  <c r="T366" i="1" s="1"/>
  <c r="V305" i="1"/>
  <c r="I305" i="1"/>
  <c r="R291" i="1"/>
  <c r="T291" i="1" s="1"/>
  <c r="R278" i="1"/>
  <c r="T278" i="1" s="1"/>
  <c r="R305" i="1"/>
  <c r="T305" i="1" s="1"/>
  <c r="V34" i="1"/>
  <c r="AK286" i="5"/>
  <c r="AJ286" i="5"/>
  <c r="AI286" i="5"/>
  <c r="AI382" i="5"/>
  <c r="AJ382" i="5"/>
  <c r="AK382" i="5"/>
  <c r="AI313" i="5"/>
  <c r="AK313" i="5"/>
  <c r="AJ313" i="5"/>
  <c r="AI358" i="5"/>
  <c r="AJ358" i="5"/>
  <c r="AK358" i="5"/>
  <c r="AI263" i="5"/>
  <c r="AJ263" i="5"/>
  <c r="AK263" i="5"/>
  <c r="AI190" i="5"/>
  <c r="AK190" i="5"/>
  <c r="AJ190" i="5"/>
  <c r="R56" i="5"/>
  <c r="T56" i="5" s="1"/>
  <c r="R75" i="5"/>
  <c r="T75" i="5" s="1"/>
  <c r="R227" i="5"/>
  <c r="T227" i="5" s="1"/>
  <c r="R428" i="5"/>
  <c r="T428" i="5" s="1"/>
  <c r="R180" i="5"/>
  <c r="T180" i="5" s="1"/>
  <c r="R181" i="5"/>
  <c r="T181" i="5" s="1"/>
  <c r="R50" i="5"/>
  <c r="T50" i="5" s="1"/>
  <c r="R191" i="5"/>
  <c r="T191" i="5" s="1"/>
  <c r="R205" i="5"/>
  <c r="T205" i="5" s="1"/>
  <c r="R43" i="5"/>
  <c r="T43" i="5" s="1"/>
  <c r="AC416" i="5"/>
  <c r="R123" i="5"/>
  <c r="T123" i="5" s="1"/>
  <c r="R199" i="5"/>
  <c r="T199" i="5" s="1"/>
  <c r="R423" i="5"/>
  <c r="T423" i="5" s="1"/>
  <c r="AH429" i="5"/>
  <c r="AJ112" i="5"/>
  <c r="AK112" i="5"/>
  <c r="AI112" i="5"/>
  <c r="R101" i="5"/>
  <c r="T101" i="5" s="1"/>
  <c r="AF416" i="5"/>
  <c r="R100" i="5"/>
  <c r="T100" i="5" s="1"/>
  <c r="R183" i="5"/>
  <c r="T183" i="5" s="1"/>
  <c r="R415" i="5"/>
  <c r="T415" i="5" s="1"/>
  <c r="R197" i="5"/>
  <c r="T197" i="5" s="1"/>
  <c r="R87" i="5"/>
  <c r="T87" i="5" s="1"/>
  <c r="R219" i="5"/>
  <c r="T219" i="5" s="1"/>
  <c r="R111" i="5"/>
  <c r="T111" i="5" s="1"/>
  <c r="R130" i="5"/>
  <c r="T130" i="5" s="1"/>
  <c r="R213" i="5"/>
  <c r="T213" i="5" s="1"/>
  <c r="R120" i="5"/>
  <c r="T120" i="5" s="1"/>
  <c r="R89" i="5"/>
  <c r="T89" i="5" s="1"/>
  <c r="AK162" i="5"/>
  <c r="AI162" i="5"/>
  <c r="AH162" i="5" s="1"/>
  <c r="AJ162" i="5"/>
  <c r="R184" i="5"/>
  <c r="T184" i="5" s="1"/>
  <c r="R109" i="5"/>
  <c r="T109" i="5" s="1"/>
  <c r="AJ390" i="5"/>
  <c r="AK390" i="5"/>
  <c r="AI390" i="5"/>
  <c r="R57" i="5"/>
  <c r="T57" i="5" s="1"/>
  <c r="O434" i="5"/>
  <c r="O433" i="5"/>
  <c r="O432" i="5"/>
  <c r="O435" i="5"/>
  <c r="O430" i="5"/>
  <c r="O429" i="5"/>
  <c r="AI435" i="5"/>
  <c r="AK435" i="5"/>
  <c r="AJ435" i="5"/>
  <c r="AK434" i="5"/>
  <c r="AJ434" i="5"/>
  <c r="AI434" i="5"/>
  <c r="AJ433" i="5"/>
  <c r="AK433" i="5"/>
  <c r="AI433" i="5"/>
  <c r="AI432" i="5"/>
  <c r="AJ432" i="5"/>
  <c r="AK432" i="5"/>
  <c r="AI430" i="5"/>
  <c r="AJ430" i="5"/>
  <c r="AK430" i="5"/>
  <c r="K428" i="1"/>
  <c r="V428" i="1"/>
  <c r="R268" i="1"/>
  <c r="T268" i="1" s="1"/>
  <c r="R81" i="1"/>
  <c r="T81" i="1" s="1"/>
  <c r="R103" i="1"/>
  <c r="T103" i="1" s="1"/>
  <c r="R62" i="1"/>
  <c r="T62" i="1" s="1"/>
  <c r="R173" i="1"/>
  <c r="T173" i="1" s="1"/>
  <c r="I291" i="1"/>
  <c r="V291" i="1"/>
  <c r="K405" i="1"/>
  <c r="V405" i="1"/>
  <c r="R186" i="1"/>
  <c r="T186" i="1" s="1"/>
  <c r="V48" i="1"/>
  <c r="H48" i="1"/>
  <c r="R269" i="1"/>
  <c r="T269" i="1" s="1"/>
  <c r="V269" i="1"/>
  <c r="I269" i="1"/>
  <c r="R203" i="1"/>
  <c r="T203" i="1" s="1"/>
  <c r="H186" i="1"/>
  <c r="V186" i="1"/>
  <c r="H105" i="1"/>
  <c r="V105" i="1"/>
  <c r="V203" i="1"/>
  <c r="H203" i="1"/>
  <c r="R85" i="1"/>
  <c r="T85" i="1" s="1"/>
  <c r="H157" i="1"/>
  <c r="V157" i="1"/>
  <c r="V427" i="1"/>
  <c r="V335" i="1"/>
  <c r="I335" i="1"/>
  <c r="R372" i="1"/>
  <c r="T372" i="1" s="1"/>
  <c r="V394" i="1"/>
  <c r="J394" i="1"/>
  <c r="V85" i="1"/>
  <c r="H85" i="1"/>
  <c r="I309" i="1"/>
  <c r="V309" i="1"/>
  <c r="V426" i="1"/>
  <c r="R409" i="1"/>
  <c r="T409" i="1" s="1"/>
  <c r="I240" i="1"/>
  <c r="V240" i="1"/>
  <c r="I278" i="1"/>
  <c r="V278" i="1"/>
  <c r="R394" i="1"/>
  <c r="T394" i="1" s="1"/>
  <c r="I307" i="1"/>
  <c r="V307" i="1"/>
  <c r="R240" i="1"/>
  <c r="T240" i="1" s="1"/>
  <c r="R86" i="1"/>
  <c r="T86" i="1" s="1"/>
  <c r="I257" i="1"/>
  <c r="V257" i="1"/>
  <c r="R145" i="1"/>
  <c r="T145" i="1" s="1"/>
  <c r="V255" i="1"/>
  <c r="I255" i="1"/>
  <c r="R307" i="1"/>
  <c r="T307" i="1" s="1"/>
  <c r="V94" i="1"/>
  <c r="H94" i="1"/>
  <c r="V146" i="1"/>
  <c r="H146" i="1"/>
  <c r="V268" i="1"/>
  <c r="I268" i="1"/>
  <c r="V86" i="1"/>
  <c r="H86" i="1"/>
  <c r="H81" i="1"/>
  <c r="V81" i="1"/>
  <c r="V145" i="1"/>
  <c r="H145" i="1"/>
  <c r="V103" i="1"/>
  <c r="H103" i="1"/>
  <c r="V62" i="1"/>
  <c r="H62" i="1"/>
  <c r="R233" i="1"/>
  <c r="T233" i="1" s="1"/>
  <c r="I233" i="1"/>
  <c r="V233" i="1"/>
  <c r="O432" i="1"/>
  <c r="O433" i="1"/>
  <c r="O429" i="1"/>
  <c r="O434" i="1"/>
  <c r="O430" i="1"/>
  <c r="O435" i="1"/>
  <c r="O417" i="5"/>
  <c r="O423" i="5"/>
  <c r="O404" i="5"/>
  <c r="O400" i="5"/>
  <c r="O390" i="5"/>
  <c r="O426" i="5"/>
  <c r="O414" i="5"/>
  <c r="O385" i="5"/>
  <c r="O387" i="5"/>
  <c r="O407" i="5"/>
  <c r="O412" i="5"/>
  <c r="O418" i="5"/>
  <c r="O422" i="5"/>
  <c r="O410" i="5"/>
  <c r="O409" i="5"/>
  <c r="O406" i="5"/>
  <c r="O384" i="5"/>
  <c r="O425" i="5"/>
  <c r="O421" i="5"/>
  <c r="O396" i="5"/>
  <c r="O397" i="5"/>
  <c r="O393" i="5"/>
  <c r="O398" i="5"/>
  <c r="O419" i="5"/>
  <c r="O420" i="5"/>
  <c r="O401" i="5"/>
  <c r="O402" i="5"/>
  <c r="O394" i="5"/>
  <c r="O392" i="5"/>
  <c r="O416" i="5"/>
  <c r="O428" i="5"/>
  <c r="O403" i="5"/>
  <c r="O389" i="5"/>
  <c r="O411" i="5"/>
  <c r="O408" i="5"/>
  <c r="O415" i="5"/>
  <c r="O413" i="5"/>
  <c r="O391" i="5"/>
  <c r="O399" i="5"/>
  <c r="O388" i="5"/>
  <c r="O424" i="5"/>
  <c r="O427" i="5"/>
  <c r="O405" i="5"/>
  <c r="O395" i="5"/>
  <c r="C15" i="5"/>
  <c r="O386" i="5"/>
  <c r="C16" i="5"/>
  <c r="D18" i="5" s="1"/>
  <c r="O407" i="1"/>
  <c r="O412" i="1"/>
  <c r="O404" i="1"/>
  <c r="O397" i="1"/>
  <c r="O398" i="1"/>
  <c r="O386" i="1"/>
  <c r="O387" i="1"/>
  <c r="O392" i="1"/>
  <c r="O393" i="1"/>
  <c r="O424" i="1"/>
  <c r="O388" i="1"/>
  <c r="O385" i="1"/>
  <c r="O400" i="1"/>
  <c r="O417" i="1"/>
  <c r="O399" i="1"/>
  <c r="O413" i="1"/>
  <c r="O394" i="1"/>
  <c r="O414" i="1"/>
  <c r="O418" i="1"/>
  <c r="O409" i="1"/>
  <c r="O419" i="1"/>
  <c r="O406" i="1"/>
  <c r="C15" i="1"/>
  <c r="O395" i="1"/>
  <c r="O423" i="1"/>
  <c r="O384" i="1"/>
  <c r="O402" i="1"/>
  <c r="O422" i="1"/>
  <c r="O408" i="1"/>
  <c r="O405" i="1"/>
  <c r="O391" i="1"/>
  <c r="O390" i="1"/>
  <c r="O389" i="1"/>
  <c r="O396" i="1"/>
  <c r="O420" i="1"/>
  <c r="O415" i="1"/>
  <c r="O403" i="1"/>
  <c r="O416" i="1"/>
  <c r="O421" i="1"/>
  <c r="O427" i="1"/>
  <c r="O426" i="1"/>
  <c r="O410" i="1"/>
  <c r="O401" i="1"/>
  <c r="O428" i="1"/>
  <c r="O411" i="1"/>
  <c r="O425" i="1"/>
  <c r="C16" i="1"/>
  <c r="D18" i="1" s="1"/>
  <c r="AJ298" i="5"/>
  <c r="AK298" i="5"/>
  <c r="AI298" i="5"/>
  <c r="AI1948" i="5"/>
  <c r="AK1948" i="5"/>
  <c r="AJ1948" i="5"/>
  <c r="AJ195" i="5"/>
  <c r="AI195" i="5"/>
  <c r="AK195" i="5"/>
  <c r="AJ49" i="5"/>
  <c r="AK49" i="5"/>
  <c r="AI49" i="5"/>
  <c r="AI257" i="5"/>
  <c r="AJ257" i="5"/>
  <c r="AK257" i="5"/>
  <c r="AJ223" i="5"/>
  <c r="AK223" i="5"/>
  <c r="AI223" i="5"/>
  <c r="AI294" i="5"/>
  <c r="AJ294" i="5"/>
  <c r="AK294" i="5"/>
  <c r="AJ59" i="5"/>
  <c r="AK59" i="5"/>
  <c r="AI59" i="5"/>
  <c r="AH59" i="5" s="1"/>
  <c r="AK207" i="5"/>
  <c r="AJ207" i="5"/>
  <c r="AI207" i="5"/>
  <c r="AJ307" i="5"/>
  <c r="AI307" i="5"/>
  <c r="AK307" i="5"/>
  <c r="AK266" i="5"/>
  <c r="AI266" i="5"/>
  <c r="AH266" i="5" s="1"/>
  <c r="AJ266" i="5"/>
  <c r="AJ408" i="5"/>
  <c r="AK408" i="5"/>
  <c r="AI408" i="5"/>
  <c r="AJ306" i="5"/>
  <c r="AK306" i="5"/>
  <c r="AI306" i="5"/>
  <c r="AH306" i="5" s="1"/>
  <c r="AJ320" i="5"/>
  <c r="AK320" i="5"/>
  <c r="AI320" i="5"/>
  <c r="AK291" i="5"/>
  <c r="AI291" i="5"/>
  <c r="AJ291" i="5"/>
  <c r="AJ126" i="5"/>
  <c r="AI126" i="5"/>
  <c r="AH126" i="5" s="1"/>
  <c r="AK126" i="5"/>
  <c r="AK237" i="5"/>
  <c r="AJ237" i="5"/>
  <c r="AI237" i="5"/>
  <c r="AI365" i="5"/>
  <c r="AK365" i="5"/>
  <c r="AJ365" i="5"/>
  <c r="AI319" i="5"/>
  <c r="AJ319" i="5"/>
  <c r="AK319" i="5"/>
  <c r="AI40" i="5"/>
  <c r="AJ40" i="5"/>
  <c r="AK40" i="5"/>
  <c r="AI98" i="5"/>
  <c r="AJ98" i="5"/>
  <c r="AK98" i="5"/>
  <c r="AK163" i="5"/>
  <c r="AI163" i="5"/>
  <c r="AJ163" i="5"/>
  <c r="AK252" i="5"/>
  <c r="AI252" i="5"/>
  <c r="AJ252" i="5"/>
  <c r="AJ172" i="5"/>
  <c r="AK172" i="5"/>
  <c r="AI172" i="5"/>
  <c r="AI331" i="5"/>
  <c r="AH331" i="5" s="1"/>
  <c r="AK331" i="5"/>
  <c r="AJ331" i="5"/>
  <c r="AI133" i="5"/>
  <c r="AJ133" i="5"/>
  <c r="AK133" i="5"/>
  <c r="AI271" i="5"/>
  <c r="AJ271" i="5"/>
  <c r="AK271" i="5"/>
  <c r="AJ326" i="5"/>
  <c r="AI326" i="5"/>
  <c r="AK326" i="5"/>
  <c r="BA38" i="5"/>
  <c r="BB38" i="5"/>
  <c r="AI245" i="5"/>
  <c r="AJ245" i="5"/>
  <c r="AK245" i="5"/>
  <c r="AJ281" i="5"/>
  <c r="AK281" i="5"/>
  <c r="AI281" i="5"/>
  <c r="AJ406" i="5"/>
  <c r="AI406" i="5"/>
  <c r="AK406" i="5"/>
  <c r="AK38" i="5"/>
  <c r="AJ38" i="5"/>
  <c r="AI38" i="5"/>
  <c r="AJ374" i="5"/>
  <c r="AK374" i="5"/>
  <c r="AI374" i="5"/>
  <c r="AH374" i="5" s="1"/>
  <c r="AJ108" i="5"/>
  <c r="AK108" i="5"/>
  <c r="AI108" i="5"/>
  <c r="AI254" i="5"/>
  <c r="AJ254" i="5"/>
  <c r="AK254" i="5"/>
  <c r="AJ249" i="5"/>
  <c r="AI249" i="5"/>
  <c r="AH249" i="5" s="1"/>
  <c r="AK249" i="5"/>
  <c r="AJ324" i="5"/>
  <c r="AK324" i="5"/>
  <c r="AI324" i="5"/>
  <c r="AJ295" i="5"/>
  <c r="AI295" i="5"/>
  <c r="AK295" i="5"/>
  <c r="AJ335" i="5"/>
  <c r="AI335" i="5"/>
  <c r="AK335" i="5"/>
  <c r="BB72" i="5"/>
  <c r="BA72" i="5"/>
  <c r="AZ72" i="5" s="1"/>
  <c r="AX72" i="5" s="1"/>
  <c r="AI170" i="5"/>
  <c r="AJ170" i="5"/>
  <c r="AK170" i="5"/>
  <c r="AJ169" i="5"/>
  <c r="AK169" i="5"/>
  <c r="AI169" i="5"/>
  <c r="AJ398" i="5"/>
  <c r="AK398" i="5"/>
  <c r="AI398" i="5"/>
  <c r="BA54" i="5"/>
  <c r="BB54" i="5"/>
  <c r="AI152" i="5"/>
  <c r="AJ152" i="5"/>
  <c r="AK152" i="5"/>
  <c r="AI302" i="5"/>
  <c r="AJ302" i="5"/>
  <c r="AK302" i="5"/>
  <c r="AJ161" i="5"/>
  <c r="AK161" i="5"/>
  <c r="AI161" i="5"/>
  <c r="AH161" i="5" s="1"/>
  <c r="AI125" i="5"/>
  <c r="AH125" i="5" s="1"/>
  <c r="AJ125" i="5"/>
  <c r="AK125" i="5"/>
  <c r="AJ280" i="5"/>
  <c r="AK280" i="5"/>
  <c r="AI280" i="5"/>
  <c r="AK290" i="5"/>
  <c r="AI290" i="5"/>
  <c r="AJ290" i="5"/>
  <c r="AK387" i="5"/>
  <c r="AJ387" i="5"/>
  <c r="AI387" i="5"/>
  <c r="AJ401" i="5"/>
  <c r="AI401" i="5"/>
  <c r="AK401" i="5"/>
  <c r="BA74" i="5"/>
  <c r="BB74" i="5"/>
  <c r="AK103" i="5"/>
  <c r="AI103" i="5"/>
  <c r="AJ103" i="5"/>
  <c r="BA77" i="5"/>
  <c r="BB77" i="5"/>
  <c r="AI379" i="5"/>
  <c r="AK379" i="5"/>
  <c r="AJ379" i="5"/>
  <c r="AK391" i="5"/>
  <c r="AI391" i="5"/>
  <c r="AJ391" i="5"/>
  <c r="AJ201" i="5"/>
  <c r="AK201" i="5"/>
  <c r="AI201" i="5"/>
  <c r="AJ151" i="5"/>
  <c r="AK151" i="5"/>
  <c r="AI151" i="5"/>
  <c r="AI267" i="5"/>
  <c r="AJ267" i="5"/>
  <c r="AK267" i="5"/>
  <c r="AI110" i="5"/>
  <c r="AJ110" i="5"/>
  <c r="AK110" i="5"/>
  <c r="AI241" i="5"/>
  <c r="AK241" i="5"/>
  <c r="AJ241" i="5"/>
  <c r="AK202" i="5"/>
  <c r="AI202" i="5"/>
  <c r="AJ202" i="5"/>
  <c r="BA18" i="5"/>
  <c r="BB18" i="5"/>
  <c r="AK363" i="5"/>
  <c r="AI363" i="5"/>
  <c r="AJ363" i="5"/>
  <c r="AI269" i="5"/>
  <c r="AH269" i="5" s="1"/>
  <c r="AK269" i="5"/>
  <c r="AJ269" i="5"/>
  <c r="AK186" i="5"/>
  <c r="AI186" i="5"/>
  <c r="AJ186" i="5"/>
  <c r="AK355" i="5"/>
  <c r="AI355" i="5"/>
  <c r="AJ355" i="5"/>
  <c r="AK394" i="5"/>
  <c r="AJ394" i="5"/>
  <c r="AI394" i="5"/>
  <c r="AK360" i="5"/>
  <c r="AJ360" i="5"/>
  <c r="AI360" i="5"/>
  <c r="AJ321" i="5"/>
  <c r="AK321" i="5"/>
  <c r="AI321" i="5"/>
  <c r="BA75" i="5"/>
  <c r="BB75" i="5"/>
  <c r="AI375" i="5"/>
  <c r="AJ375" i="5"/>
  <c r="AK375" i="5"/>
  <c r="AK86" i="5"/>
  <c r="AI86" i="5"/>
  <c r="AJ86" i="5"/>
  <c r="BB23" i="5"/>
  <c r="BA23" i="5"/>
  <c r="BA4" i="5"/>
  <c r="BB4" i="5"/>
  <c r="BA57" i="5"/>
  <c r="BB57" i="5"/>
  <c r="AK42" i="5"/>
  <c r="AJ42" i="5"/>
  <c r="AI42" i="5"/>
  <c r="AK389" i="5"/>
  <c r="AI389" i="5"/>
  <c r="AJ389" i="5"/>
  <c r="AI175" i="5"/>
  <c r="AJ175" i="5"/>
  <c r="AK175" i="5"/>
  <c r="AK262" i="5"/>
  <c r="AI262" i="5"/>
  <c r="AJ262" i="5"/>
  <c r="AI246" i="5"/>
  <c r="AH246" i="5" s="1"/>
  <c r="AK246" i="5"/>
  <c r="AJ246" i="5"/>
  <c r="AK273" i="5"/>
  <c r="AI273" i="5"/>
  <c r="AJ273" i="5"/>
  <c r="AI317" i="5"/>
  <c r="AK317" i="5"/>
  <c r="AJ317" i="5"/>
  <c r="AI367" i="5"/>
  <c r="AK367" i="5"/>
  <c r="AJ367" i="5"/>
  <c r="AI318" i="5"/>
  <c r="AH318" i="5" s="1"/>
  <c r="AK318" i="5"/>
  <c r="AJ318" i="5"/>
  <c r="AI143" i="5"/>
  <c r="AK143" i="5"/>
  <c r="AJ143" i="5"/>
  <c r="BA43" i="5"/>
  <c r="BB43" i="5"/>
  <c r="AJ370" i="5"/>
  <c r="AK370" i="5"/>
  <c r="AI370" i="5"/>
  <c r="AI351" i="5"/>
  <c r="AK351" i="5"/>
  <c r="AJ351" i="5"/>
  <c r="AI270" i="5"/>
  <c r="AK270" i="5"/>
  <c r="AJ270" i="5"/>
  <c r="AI285" i="5"/>
  <c r="AJ285" i="5"/>
  <c r="AK285" i="5"/>
  <c r="AI376" i="5"/>
  <c r="AH376" i="5" s="1"/>
  <c r="AK376" i="5"/>
  <c r="AJ376" i="5"/>
  <c r="AK352" i="5"/>
  <c r="AJ352" i="5"/>
  <c r="AI352" i="5"/>
  <c r="AJ208" i="5"/>
  <c r="AK208" i="5"/>
  <c r="AI208" i="5"/>
  <c r="AH208" i="5" s="1"/>
  <c r="AJ255" i="5"/>
  <c r="AI255" i="5"/>
  <c r="AK255" i="5"/>
  <c r="AI239" i="5"/>
  <c r="AH239" i="5" s="1"/>
  <c r="AK239" i="5"/>
  <c r="AJ239" i="5"/>
  <c r="AI243" i="5"/>
  <c r="AJ243" i="5"/>
  <c r="AK243" i="5"/>
  <c r="BB45" i="5"/>
  <c r="BA45" i="5"/>
  <c r="AI396" i="5"/>
  <c r="AH396" i="5" s="1"/>
  <c r="AK396" i="5"/>
  <c r="AJ396" i="5"/>
  <c r="BA46" i="5"/>
  <c r="BB46" i="5"/>
  <c r="AK357" i="5"/>
  <c r="AI357" i="5"/>
  <c r="AJ357" i="5"/>
  <c r="AJ310" i="5"/>
  <c r="AK310" i="5"/>
  <c r="AI310" i="5"/>
  <c r="AI141" i="5"/>
  <c r="AJ141" i="5"/>
  <c r="AK141" i="5"/>
  <c r="BB73" i="5"/>
  <c r="BA73" i="5"/>
  <c r="AK388" i="5"/>
  <c r="AI388" i="5"/>
  <c r="AJ388" i="5"/>
  <c r="AK292" i="5"/>
  <c r="AJ292" i="5"/>
  <c r="AI292" i="5"/>
  <c r="AK402" i="5"/>
  <c r="AJ402" i="5"/>
  <c r="AI402" i="5"/>
  <c r="AJ405" i="5"/>
  <c r="AK405" i="5"/>
  <c r="AI405" i="5"/>
  <c r="AI278" i="5"/>
  <c r="AJ278" i="5"/>
  <c r="AK278" i="5"/>
  <c r="AI325" i="5"/>
  <c r="AJ325" i="5"/>
  <c r="AK325" i="5"/>
  <c r="AI346" i="5"/>
  <c r="AJ346" i="5"/>
  <c r="AK346" i="5"/>
  <c r="AI45" i="5"/>
  <c r="AH45" i="5" s="1"/>
  <c r="AJ45" i="5"/>
  <c r="AK45" i="5"/>
  <c r="AI122" i="5"/>
  <c r="AJ122" i="5"/>
  <c r="AK122" i="5"/>
  <c r="AJ297" i="5"/>
  <c r="AK297" i="5"/>
  <c r="AI297" i="5"/>
  <c r="AH297" i="5" s="1"/>
  <c r="BA63" i="5"/>
  <c r="BB63" i="5"/>
  <c r="BA34" i="5"/>
  <c r="BB34" i="5"/>
  <c r="AK333" i="5"/>
  <c r="AI333" i="5"/>
  <c r="AJ333" i="5"/>
  <c r="BA71" i="5"/>
  <c r="AZ71" i="5" s="1"/>
  <c r="AX71" i="5" s="1"/>
  <c r="BB71" i="5"/>
  <c r="AK106" i="5"/>
  <c r="AI106" i="5"/>
  <c r="AJ106" i="5"/>
  <c r="AI124" i="5"/>
  <c r="AJ124" i="5"/>
  <c r="AK124" i="5"/>
  <c r="AK283" i="5"/>
  <c r="AJ283" i="5"/>
  <c r="AI283" i="5"/>
  <c r="BB14" i="5"/>
  <c r="BA14" i="5"/>
  <c r="AI274" i="5"/>
  <c r="AK274" i="5"/>
  <c r="AJ274" i="5"/>
  <c r="AI259" i="5"/>
  <c r="AH259" i="5" s="1"/>
  <c r="AJ259" i="5"/>
  <c r="AK259" i="5"/>
  <c r="AK261" i="5"/>
  <c r="AI261" i="5"/>
  <c r="AJ261" i="5"/>
  <c r="AI356" i="5"/>
  <c r="AK356" i="5"/>
  <c r="AJ356" i="5"/>
  <c r="AK301" i="5"/>
  <c r="AJ301" i="5"/>
  <c r="AI301" i="5"/>
  <c r="AJ344" i="5"/>
  <c r="AI344" i="5"/>
  <c r="AK344" i="5"/>
  <c r="BA15" i="5"/>
  <c r="BB15" i="5"/>
  <c r="AK71" i="5"/>
  <c r="AJ71" i="5"/>
  <c r="AI71" i="5"/>
  <c r="AI105" i="5"/>
  <c r="AJ105" i="5"/>
  <c r="AK105" i="5"/>
  <c r="AI166" i="5"/>
  <c r="AH166" i="5" s="1"/>
  <c r="AK166" i="5"/>
  <c r="AJ166" i="5"/>
  <c r="AK256" i="5"/>
  <c r="AI256" i="5"/>
  <c r="AJ256" i="5"/>
  <c r="BB13" i="5"/>
  <c r="BA13" i="5"/>
  <c r="AK268" i="5"/>
  <c r="AI268" i="5"/>
  <c r="AH268" i="5" s="1"/>
  <c r="AJ268" i="5"/>
  <c r="AK308" i="5"/>
  <c r="AJ308" i="5"/>
  <c r="AI308" i="5"/>
  <c r="AI84" i="5"/>
  <c r="AJ84" i="5"/>
  <c r="AK84" i="5"/>
  <c r="BA42" i="5"/>
  <c r="AZ42" i="5" s="1"/>
  <c r="AX42" i="5" s="1"/>
  <c r="BB42" i="5"/>
  <c r="AK282" i="5"/>
  <c r="AI282" i="5"/>
  <c r="AJ282" i="5"/>
  <c r="AI193" i="5"/>
  <c r="AK193" i="5"/>
  <c r="AJ193" i="5"/>
  <c r="AI277" i="5"/>
  <c r="AH277" i="5" s="1"/>
  <c r="AJ277" i="5"/>
  <c r="AK277" i="5"/>
  <c r="AK339" i="5"/>
  <c r="AI339" i="5"/>
  <c r="AJ339" i="5"/>
  <c r="AI399" i="5"/>
  <c r="AK399" i="5"/>
  <c r="AJ399" i="5"/>
  <c r="BA67" i="5"/>
  <c r="BB67" i="5"/>
  <c r="AJ347" i="5"/>
  <c r="AI347" i="5"/>
  <c r="AK347" i="5"/>
  <c r="AJ361" i="5"/>
  <c r="AK361" i="5"/>
  <c r="AI361" i="5"/>
  <c r="AH361" i="5" s="1"/>
  <c r="BA35" i="5"/>
  <c r="BB35" i="5"/>
  <c r="AI189" i="5"/>
  <c r="AH189" i="5" s="1"/>
  <c r="AK189" i="5"/>
  <c r="AJ189" i="5"/>
  <c r="AJ48" i="5"/>
  <c r="AK48" i="5"/>
  <c r="AI48" i="5"/>
  <c r="AH48" i="5" s="1"/>
  <c r="AJ330" i="5"/>
  <c r="AI330" i="5"/>
  <c r="AK330" i="5"/>
  <c r="BB58" i="5"/>
  <c r="BA58" i="5"/>
  <c r="AZ58" i="5" s="1"/>
  <c r="AX58" i="5" s="1"/>
  <c r="AI224" i="5"/>
  <c r="AK224" i="5"/>
  <c r="AJ224" i="5"/>
  <c r="BB60" i="5"/>
  <c r="BA60" i="5"/>
  <c r="AK338" i="5"/>
  <c r="AI338" i="5"/>
  <c r="AJ338" i="5"/>
  <c r="BA26" i="5"/>
  <c r="AZ26" i="5" s="1"/>
  <c r="AX26" i="5" s="1"/>
  <c r="BB26" i="5"/>
  <c r="AI381" i="5"/>
  <c r="AK381" i="5"/>
  <c r="AJ381" i="5"/>
  <c r="AJ200" i="5"/>
  <c r="AK200" i="5"/>
  <c r="AI200" i="5"/>
  <c r="AH200" i="5" s="1"/>
  <c r="AJ311" i="5"/>
  <c r="AK311" i="5"/>
  <c r="AI311" i="5"/>
  <c r="AK26" i="5"/>
  <c r="AI26" i="5"/>
  <c r="AJ26" i="5"/>
  <c r="AJ304" i="5"/>
  <c r="AI304" i="5"/>
  <c r="AH304" i="5" s="1"/>
  <c r="AK304" i="5"/>
  <c r="AJ384" i="5"/>
  <c r="AK384" i="5"/>
  <c r="AI384" i="5"/>
  <c r="AJ214" i="5"/>
  <c r="AI214" i="5"/>
  <c r="AK214" i="5"/>
  <c r="AI288" i="5"/>
  <c r="AJ288" i="5"/>
  <c r="AK288" i="5"/>
  <c r="AJ229" i="5"/>
  <c r="AK229" i="5"/>
  <c r="AI229" i="5"/>
  <c r="AI96" i="5"/>
  <c r="AJ96" i="5"/>
  <c r="AK96" i="5"/>
  <c r="AJ287" i="5"/>
  <c r="AI287" i="5"/>
  <c r="AK287" i="5"/>
  <c r="AI272" i="5"/>
  <c r="AJ272" i="5"/>
  <c r="AK272" i="5"/>
  <c r="AJ218" i="5"/>
  <c r="AI218" i="5"/>
  <c r="AH218" i="5" s="1"/>
  <c r="AK218" i="5"/>
  <c r="AI366" i="5"/>
  <c r="AJ366" i="5"/>
  <c r="AK366" i="5"/>
  <c r="AJ116" i="5"/>
  <c r="AI116" i="5"/>
  <c r="AK116" i="5"/>
  <c r="AK412" i="5"/>
  <c r="AJ412" i="5"/>
  <c r="AI412" i="5"/>
  <c r="BA64" i="5"/>
  <c r="BB64" i="5"/>
  <c r="AI209" i="5"/>
  <c r="AK209" i="5"/>
  <c r="AJ209" i="5"/>
  <c r="BB3" i="5"/>
  <c r="BA3" i="5"/>
  <c r="AI68" i="5"/>
  <c r="AJ68" i="5"/>
  <c r="AK68" i="5"/>
  <c r="AI33" i="5"/>
  <c r="AJ33" i="5"/>
  <c r="AK33" i="5"/>
  <c r="AK323" i="5"/>
  <c r="AI323" i="5"/>
  <c r="AH323" i="5" s="1"/>
  <c r="AJ323" i="5"/>
  <c r="AJ353" i="5"/>
  <c r="AI353" i="5"/>
  <c r="AK353" i="5"/>
  <c r="AK99" i="5"/>
  <c r="AI99" i="5"/>
  <c r="AJ99" i="5"/>
  <c r="AK236" i="5"/>
  <c r="AI236" i="5"/>
  <c r="AJ236" i="5"/>
  <c r="AJ354" i="5"/>
  <c r="AK354" i="5"/>
  <c r="AI354" i="5"/>
  <c r="AI253" i="5"/>
  <c r="AK253" i="5"/>
  <c r="AJ253" i="5"/>
  <c r="AI377" i="5"/>
  <c r="AJ377" i="5"/>
  <c r="AK377" i="5"/>
  <c r="AK77" i="5"/>
  <c r="AI77" i="5"/>
  <c r="AJ77" i="5"/>
  <c r="AJ341" i="5"/>
  <c r="AK341" i="5"/>
  <c r="AI341" i="5"/>
  <c r="AI404" i="5"/>
  <c r="AK404" i="5"/>
  <c r="AJ404" i="5"/>
  <c r="AI345" i="5"/>
  <c r="AK345" i="5"/>
  <c r="AJ345" i="5"/>
  <c r="AI154" i="5"/>
  <c r="AK154" i="5"/>
  <c r="AJ154" i="5"/>
  <c r="AK231" i="5"/>
  <c r="AI231" i="5"/>
  <c r="AJ231" i="5"/>
  <c r="AI275" i="5"/>
  <c r="AJ275" i="5"/>
  <c r="AK275" i="5"/>
  <c r="AI368" i="5"/>
  <c r="AJ368" i="5"/>
  <c r="AK368" i="5"/>
  <c r="AJ238" i="5"/>
  <c r="AK238" i="5"/>
  <c r="AI238" i="5"/>
  <c r="AI378" i="5"/>
  <c r="AJ378" i="5"/>
  <c r="AK378" i="5"/>
  <c r="AI119" i="5"/>
  <c r="AK119" i="5"/>
  <c r="AJ119" i="5"/>
  <c r="AK212" i="5"/>
  <c r="AJ212" i="5"/>
  <c r="AI212" i="5"/>
  <c r="AH212" i="5" s="1"/>
  <c r="AI79" i="5"/>
  <c r="AH79" i="5" s="1"/>
  <c r="AJ79" i="5"/>
  <c r="AK79" i="5"/>
  <c r="AK188" i="5"/>
  <c r="AI188" i="5"/>
  <c r="AJ188" i="5"/>
  <c r="AI148" i="5"/>
  <c r="AJ148" i="5"/>
  <c r="AK148" i="5"/>
  <c r="AJ296" i="5"/>
  <c r="AK296" i="5"/>
  <c r="AI296" i="5"/>
  <c r="AH296" i="5" s="1"/>
  <c r="AI410" i="5"/>
  <c r="AJ410" i="5"/>
  <c r="AK410" i="5"/>
  <c r="BB17" i="5"/>
  <c r="BA17" i="5"/>
  <c r="AJ155" i="5"/>
  <c r="AK155" i="5"/>
  <c r="AI155" i="5"/>
  <c r="AH155" i="5" s="1"/>
  <c r="BA16" i="5"/>
  <c r="BB16" i="5"/>
  <c r="AJ413" i="5"/>
  <c r="AI413" i="5"/>
  <c r="AH413" i="5" s="1"/>
  <c r="AK413" i="5"/>
  <c r="AI134" i="5"/>
  <c r="AK134" i="5"/>
  <c r="AJ134" i="5"/>
  <c r="AI393" i="5"/>
  <c r="AK393" i="5"/>
  <c r="AJ393" i="5"/>
  <c r="AJ364" i="5"/>
  <c r="AI364" i="5"/>
  <c r="AK364" i="5"/>
  <c r="AJ177" i="5"/>
  <c r="AI177" i="5"/>
  <c r="AK177" i="5"/>
  <c r="AJ380" i="5"/>
  <c r="AK380" i="5"/>
  <c r="AI380" i="5"/>
  <c r="AH380" i="5" s="1"/>
  <c r="AJ371" i="5"/>
  <c r="AK371" i="5"/>
  <c r="AI371" i="5"/>
  <c r="AK198" i="5"/>
  <c r="AI198" i="5"/>
  <c r="AJ198" i="5"/>
  <c r="AK81" i="5"/>
  <c r="AI81" i="5"/>
  <c r="AJ81" i="5"/>
  <c r="AJ350" i="5"/>
  <c r="AK350" i="5"/>
  <c r="AI350" i="5"/>
  <c r="AH350" i="5" s="1"/>
  <c r="AJ299" i="5"/>
  <c r="AI299" i="5"/>
  <c r="AK299" i="5"/>
  <c r="BB79" i="5"/>
  <c r="BA79" i="5"/>
  <c r="AI322" i="5"/>
  <c r="AJ322" i="5"/>
  <c r="AK322" i="5"/>
  <c r="AI342" i="5"/>
  <c r="AK342" i="5"/>
  <c r="AJ342" i="5"/>
  <c r="AK407" i="5"/>
  <c r="AI407" i="5"/>
  <c r="AH407" i="5" s="1"/>
  <c r="AJ407" i="5"/>
  <c r="BA27" i="5"/>
  <c r="BB27" i="5"/>
  <c r="BB53" i="5"/>
  <c r="BA53" i="5"/>
  <c r="AK403" i="5"/>
  <c r="AJ403" i="5"/>
  <c r="AI403" i="5"/>
  <c r="AK65" i="5"/>
  <c r="AI65" i="5"/>
  <c r="AJ65" i="5"/>
  <c r="BB59" i="5"/>
  <c r="BA59" i="5"/>
  <c r="AI179" i="5"/>
  <c r="AK179" i="5"/>
  <c r="AJ179" i="5"/>
  <c r="AK373" i="5"/>
  <c r="AI373" i="5"/>
  <c r="AJ373" i="5"/>
  <c r="AJ230" i="5"/>
  <c r="AI230" i="5"/>
  <c r="AK230" i="5"/>
  <c r="AI244" i="5"/>
  <c r="AJ244" i="5"/>
  <c r="AK244" i="5"/>
  <c r="BA69" i="5"/>
  <c r="BB69" i="5"/>
  <c r="AJ64" i="5"/>
  <c r="AK64" i="5"/>
  <c r="AI64" i="5"/>
  <c r="AJ303" i="5"/>
  <c r="AK303" i="5"/>
  <c r="AI303" i="5"/>
  <c r="BB41" i="5"/>
  <c r="BA41" i="5"/>
  <c r="AK392" i="5"/>
  <c r="AJ392" i="5"/>
  <c r="AI392" i="5"/>
  <c r="AI85" i="5"/>
  <c r="AK85" i="5"/>
  <c r="AJ85" i="5"/>
  <c r="AI258" i="5"/>
  <c r="AK258" i="5"/>
  <c r="AJ258" i="5"/>
  <c r="AI91" i="5"/>
  <c r="AK91" i="5"/>
  <c r="AJ91" i="5"/>
  <c r="AJ21" i="5"/>
  <c r="AI21" i="5"/>
  <c r="AK21" i="5"/>
  <c r="BB76" i="5"/>
  <c r="BA76" i="5"/>
  <c r="AJ332" i="5"/>
  <c r="AI332" i="5"/>
  <c r="AK332" i="5"/>
  <c r="AI309" i="5"/>
  <c r="AK309" i="5"/>
  <c r="AJ309" i="5"/>
  <c r="BB66" i="5"/>
  <c r="BA66" i="5"/>
  <c r="AK409" i="5"/>
  <c r="AJ409" i="5"/>
  <c r="AI409" i="5"/>
  <c r="AJ248" i="5"/>
  <c r="AI248" i="5"/>
  <c r="AK248" i="5"/>
  <c r="AK340" i="5"/>
  <c r="AJ340" i="5"/>
  <c r="AI340" i="5"/>
  <c r="AI327" i="5"/>
  <c r="AJ327" i="5"/>
  <c r="AK327" i="5"/>
  <c r="AJ316" i="5"/>
  <c r="AK316" i="5"/>
  <c r="AI316" i="5"/>
  <c r="AI385" i="5"/>
  <c r="AK385" i="5"/>
  <c r="AJ385" i="5"/>
  <c r="R54" i="5"/>
  <c r="T54" i="5" s="1"/>
  <c r="H146" i="5"/>
  <c r="AC146" i="5"/>
  <c r="AF146" i="5"/>
  <c r="V146" i="5"/>
  <c r="R73" i="5"/>
  <c r="T73" i="5" s="1"/>
  <c r="R150" i="5"/>
  <c r="T150" i="5" s="1"/>
  <c r="R164" i="5"/>
  <c r="T164" i="5" s="1"/>
  <c r="R247" i="5"/>
  <c r="T247" i="5" s="1"/>
  <c r="R88" i="5"/>
  <c r="T88" i="5" s="1"/>
  <c r="R220" i="5"/>
  <c r="T220" i="5" s="1"/>
  <c r="AA284" i="5"/>
  <c r="AB284" i="5"/>
  <c r="AA34" i="5"/>
  <c r="AB34" i="5"/>
  <c r="H213" i="5"/>
  <c r="V213" i="5"/>
  <c r="AC213" i="5"/>
  <c r="AF213" i="5"/>
  <c r="H120" i="5"/>
  <c r="AC120" i="5"/>
  <c r="AF120" i="5"/>
  <c r="R90" i="5"/>
  <c r="T90" i="5" s="1"/>
  <c r="AT176" i="5"/>
  <c r="AS176" i="5" s="1"/>
  <c r="AR176" i="5" s="1"/>
  <c r="AQ176" i="5" s="1"/>
  <c r="AP176" i="5" s="1"/>
  <c r="AO176" i="5" s="1"/>
  <c r="AN176" i="5" s="1"/>
  <c r="AM176" i="5" s="1"/>
  <c r="AL176" i="5" s="1"/>
  <c r="AT420" i="5"/>
  <c r="AS420" i="5" s="1"/>
  <c r="AR420" i="5" s="1"/>
  <c r="AQ420" i="5" s="1"/>
  <c r="AP420" i="5" s="1"/>
  <c r="AO420" i="5" s="1"/>
  <c r="AN420" i="5" s="1"/>
  <c r="AM420" i="5" s="1"/>
  <c r="AL420" i="5" s="1"/>
  <c r="AT80" i="5"/>
  <c r="AS80" i="5" s="1"/>
  <c r="AR80" i="5" s="1"/>
  <c r="AQ80" i="5" s="1"/>
  <c r="AP80" i="5" s="1"/>
  <c r="AO80" i="5" s="1"/>
  <c r="AN80" i="5" s="1"/>
  <c r="AM80" i="5" s="1"/>
  <c r="AL80" i="5" s="1"/>
  <c r="I171" i="5"/>
  <c r="AF171" i="5"/>
  <c r="AC171" i="5"/>
  <c r="AT63" i="5"/>
  <c r="AS63" i="5" s="1"/>
  <c r="AR63" i="5" s="1"/>
  <c r="AQ63" i="5" s="1"/>
  <c r="AP63" i="5" s="1"/>
  <c r="AO63" i="5" s="1"/>
  <c r="AN63" i="5" s="1"/>
  <c r="AM63" i="5" s="1"/>
  <c r="AL63" i="5" s="1"/>
  <c r="AT182" i="5"/>
  <c r="AS182" i="5" s="1"/>
  <c r="AR182" i="5" s="1"/>
  <c r="AQ182" i="5" s="1"/>
  <c r="AP182" i="5" s="1"/>
  <c r="AO182" i="5" s="1"/>
  <c r="AN182" i="5" s="1"/>
  <c r="AM182" i="5" s="1"/>
  <c r="AL182" i="5" s="1"/>
  <c r="AT35" i="5"/>
  <c r="AS35" i="5" s="1"/>
  <c r="AR35" i="5" s="1"/>
  <c r="AQ35" i="5" s="1"/>
  <c r="AP35" i="5" s="1"/>
  <c r="AO35" i="5" s="1"/>
  <c r="AN35" i="5" s="1"/>
  <c r="AM35" i="5" s="1"/>
  <c r="AL35" i="5" s="1"/>
  <c r="AT144" i="5"/>
  <c r="AS144" i="5" s="1"/>
  <c r="AR144" i="5" s="1"/>
  <c r="AQ144" i="5" s="1"/>
  <c r="AP144" i="5" s="1"/>
  <c r="AO144" i="5" s="1"/>
  <c r="AN144" i="5" s="1"/>
  <c r="AM144" i="5" s="1"/>
  <c r="AL144" i="5" s="1"/>
  <c r="H227" i="5"/>
  <c r="AF227" i="5"/>
  <c r="AC227" i="5"/>
  <c r="V227" i="5"/>
  <c r="AT97" i="5"/>
  <c r="AS97" i="5" s="1"/>
  <c r="AR97" i="5" s="1"/>
  <c r="AQ97" i="5" s="1"/>
  <c r="AP97" i="5" s="1"/>
  <c r="AO97" i="5" s="1"/>
  <c r="AN97" i="5" s="1"/>
  <c r="AM97" i="5" s="1"/>
  <c r="AL97" i="5" s="1"/>
  <c r="H82" i="5"/>
  <c r="AC82" i="5"/>
  <c r="V82" i="5"/>
  <c r="AF82" i="5"/>
  <c r="H178" i="5"/>
  <c r="AC178" i="5"/>
  <c r="V178" i="5"/>
  <c r="AF178" i="5"/>
  <c r="AT102" i="5"/>
  <c r="AS102" i="5" s="1"/>
  <c r="AR102" i="5" s="1"/>
  <c r="AQ102" i="5" s="1"/>
  <c r="AP102" i="5" s="1"/>
  <c r="AO102" i="5" s="1"/>
  <c r="AN102" i="5" s="1"/>
  <c r="AM102" i="5" s="1"/>
  <c r="AL102" i="5" s="1"/>
  <c r="R146" i="5"/>
  <c r="T146" i="5" s="1"/>
  <c r="AF428" i="5"/>
  <c r="K428" i="5"/>
  <c r="AC428" i="5"/>
  <c r="H60" i="5"/>
  <c r="AF60" i="5"/>
  <c r="V60" i="5"/>
  <c r="AC60" i="5"/>
  <c r="H107" i="5"/>
  <c r="V107" i="5"/>
  <c r="AC107" i="5"/>
  <c r="AF107" i="5"/>
  <c r="R420" i="5"/>
  <c r="T420" i="5" s="1"/>
  <c r="H46" i="5"/>
  <c r="AC46" i="5"/>
  <c r="V46" i="5"/>
  <c r="AF46" i="5"/>
  <c r="H92" i="5"/>
  <c r="AF92" i="5"/>
  <c r="V92" i="5"/>
  <c r="AC92" i="5"/>
  <c r="AT417" i="5"/>
  <c r="AS417" i="5" s="1"/>
  <c r="AR417" i="5" s="1"/>
  <c r="AQ417" i="5" s="1"/>
  <c r="AP417" i="5" s="1"/>
  <c r="AO417" i="5" s="1"/>
  <c r="AN417" i="5" s="1"/>
  <c r="AM417" i="5" s="1"/>
  <c r="AL417" i="5" s="1"/>
  <c r="R194" i="5"/>
  <c r="T194" i="5" s="1"/>
  <c r="H44" i="5"/>
  <c r="V44" i="5"/>
  <c r="AF44" i="5"/>
  <c r="AC44" i="5"/>
  <c r="R94" i="5"/>
  <c r="T94" i="5" s="1"/>
  <c r="AT159" i="5"/>
  <c r="AS159" i="5" s="1"/>
  <c r="AR159" i="5" s="1"/>
  <c r="AQ159" i="5" s="1"/>
  <c r="AP159" i="5" s="1"/>
  <c r="AO159" i="5" s="1"/>
  <c r="AN159" i="5" s="1"/>
  <c r="AM159" i="5" s="1"/>
  <c r="AL159" i="5" s="1"/>
  <c r="AT235" i="5"/>
  <c r="AS235" i="5" s="1"/>
  <c r="AR235" i="5" s="1"/>
  <c r="AQ235" i="5" s="1"/>
  <c r="AP235" i="5" s="1"/>
  <c r="AO235" i="5" s="1"/>
  <c r="AN235" i="5" s="1"/>
  <c r="AM235" i="5" s="1"/>
  <c r="AL235" i="5" s="1"/>
  <c r="AT83" i="5"/>
  <c r="AS83" i="5" s="1"/>
  <c r="AR83" i="5" s="1"/>
  <c r="AQ83" i="5" s="1"/>
  <c r="AP83" i="5" s="1"/>
  <c r="AO83" i="5" s="1"/>
  <c r="AN83" i="5" s="1"/>
  <c r="AM83" i="5" s="1"/>
  <c r="AL83" i="5" s="1"/>
  <c r="H69" i="5"/>
  <c r="AF69" i="5"/>
  <c r="V69" i="5"/>
  <c r="AC69" i="5"/>
  <c r="AT53" i="5"/>
  <c r="AS53" i="5" s="1"/>
  <c r="AR53" i="5" s="1"/>
  <c r="AQ53" i="5" s="1"/>
  <c r="AP53" i="5" s="1"/>
  <c r="AO53" i="5" s="1"/>
  <c r="AN53" i="5" s="1"/>
  <c r="AM53" i="5" s="1"/>
  <c r="AL53" i="5" s="1"/>
  <c r="V118" i="5"/>
  <c r="V132" i="5"/>
  <c r="AT54" i="5"/>
  <c r="AS54" i="5" s="1"/>
  <c r="AR54" i="5" s="1"/>
  <c r="AQ54" i="5" s="1"/>
  <c r="AP54" i="5" s="1"/>
  <c r="AO54" i="5" s="1"/>
  <c r="AN54" i="5" s="1"/>
  <c r="AM54" i="5" s="1"/>
  <c r="AL54" i="5" s="1"/>
  <c r="H194" i="5"/>
  <c r="V194" i="5"/>
  <c r="AC194" i="5"/>
  <c r="AF194" i="5"/>
  <c r="I101" i="5"/>
  <c r="AF101" i="5"/>
  <c r="AC101" i="5"/>
  <c r="AT130" i="5"/>
  <c r="AS130" i="5" s="1"/>
  <c r="AR130" i="5" s="1"/>
  <c r="AQ130" i="5" s="1"/>
  <c r="AP130" i="5" s="1"/>
  <c r="AO130" i="5" s="1"/>
  <c r="AN130" i="5" s="1"/>
  <c r="AM130" i="5" s="1"/>
  <c r="AL130" i="5" s="1"/>
  <c r="AT43" i="5"/>
  <c r="AS43" i="5" s="1"/>
  <c r="AR43" i="5" s="1"/>
  <c r="AQ43" i="5" s="1"/>
  <c r="AP43" i="5" s="1"/>
  <c r="AO43" i="5" s="1"/>
  <c r="AN43" i="5" s="1"/>
  <c r="AM43" i="5" s="1"/>
  <c r="AL43" i="5" s="1"/>
  <c r="AT167" i="5"/>
  <c r="AS167" i="5" s="1"/>
  <c r="AR167" i="5" s="1"/>
  <c r="AQ167" i="5" s="1"/>
  <c r="AP167" i="5" s="1"/>
  <c r="AO167" i="5" s="1"/>
  <c r="AN167" i="5" s="1"/>
  <c r="AM167" i="5" s="1"/>
  <c r="AL167" i="5" s="1"/>
  <c r="H73" i="5"/>
  <c r="V73" i="5"/>
  <c r="AF73" i="5"/>
  <c r="AC73" i="5"/>
  <c r="AT247" i="5"/>
  <c r="AS247" i="5" s="1"/>
  <c r="AR247" i="5" s="1"/>
  <c r="AQ247" i="5" s="1"/>
  <c r="AP247" i="5" s="1"/>
  <c r="AO247" i="5" s="1"/>
  <c r="AN247" i="5" s="1"/>
  <c r="AM247" i="5" s="1"/>
  <c r="AL247" i="5" s="1"/>
  <c r="AS88" i="5"/>
  <c r="AR88" i="5" s="1"/>
  <c r="AQ88" i="5" s="1"/>
  <c r="AP88" i="5" s="1"/>
  <c r="AO88" i="5" s="1"/>
  <c r="AN88" i="5" s="1"/>
  <c r="AM88" i="5" s="1"/>
  <c r="AL88" i="5" s="1"/>
  <c r="AT88" i="5"/>
  <c r="AA37" i="5"/>
  <c r="AB37" i="5"/>
  <c r="AA395" i="5"/>
  <c r="AB395" i="5"/>
  <c r="AT181" i="5"/>
  <c r="AS181" i="5" s="1"/>
  <c r="AR181" i="5" s="1"/>
  <c r="AQ181" i="5" s="1"/>
  <c r="AP181" i="5" s="1"/>
  <c r="AO181" i="5" s="1"/>
  <c r="AN181" i="5" s="1"/>
  <c r="AM181" i="5" s="1"/>
  <c r="AL181" i="5" s="1"/>
  <c r="AT50" i="5"/>
  <c r="AS50" i="5" s="1"/>
  <c r="AR50" i="5" s="1"/>
  <c r="AQ50" i="5" s="1"/>
  <c r="AP50" i="5" s="1"/>
  <c r="AO50" i="5" s="1"/>
  <c r="AN50" i="5" s="1"/>
  <c r="AM50" i="5" s="1"/>
  <c r="AL50" i="5" s="1"/>
  <c r="I176" i="5"/>
  <c r="AF176" i="5"/>
  <c r="AC176" i="5"/>
  <c r="H63" i="5"/>
  <c r="V63" i="5"/>
  <c r="AC63" i="5"/>
  <c r="AF63" i="5"/>
  <c r="I182" i="5"/>
  <c r="AF182" i="5"/>
  <c r="AC182" i="5"/>
  <c r="I35" i="5"/>
  <c r="AC35" i="5"/>
  <c r="AF35" i="5"/>
  <c r="H144" i="5"/>
  <c r="AF144" i="5"/>
  <c r="AC144" i="5"/>
  <c r="V144" i="5"/>
  <c r="AT227" i="5"/>
  <c r="AS227" i="5" s="1"/>
  <c r="AR227" i="5" s="1"/>
  <c r="AQ227" i="5" s="1"/>
  <c r="AP227" i="5" s="1"/>
  <c r="AO227" i="5" s="1"/>
  <c r="AN227" i="5" s="1"/>
  <c r="AM227" i="5" s="1"/>
  <c r="AL227" i="5" s="1"/>
  <c r="AF415" i="5"/>
  <c r="K415" i="5"/>
  <c r="AC415" i="5"/>
  <c r="AT421" i="5"/>
  <c r="AS421" i="5" s="1"/>
  <c r="AR421" i="5" s="1"/>
  <c r="AQ421" i="5" s="1"/>
  <c r="AP421" i="5" s="1"/>
  <c r="AO421" i="5" s="1"/>
  <c r="AN421" i="5" s="1"/>
  <c r="AM421" i="5" s="1"/>
  <c r="AL421" i="5" s="1"/>
  <c r="I102" i="5"/>
  <c r="AC102" i="5"/>
  <c r="AF102" i="5"/>
  <c r="AT146" i="5"/>
  <c r="AS146" i="5" s="1"/>
  <c r="AR146" i="5" s="1"/>
  <c r="AQ146" i="5" s="1"/>
  <c r="AP146" i="5" s="1"/>
  <c r="AO146" i="5" s="1"/>
  <c r="AN146" i="5" s="1"/>
  <c r="AM146" i="5" s="1"/>
  <c r="AL146" i="5" s="1"/>
  <c r="AT428" i="5"/>
  <c r="AS428" i="5" s="1"/>
  <c r="AR428" i="5" s="1"/>
  <c r="AQ428" i="5" s="1"/>
  <c r="AP428" i="5" s="1"/>
  <c r="AO428" i="5" s="1"/>
  <c r="AN428" i="5" s="1"/>
  <c r="AM428" i="5" s="1"/>
  <c r="AL428" i="5" s="1"/>
  <c r="I180" i="5"/>
  <c r="AC180" i="5"/>
  <c r="AF180" i="5"/>
  <c r="H145" i="5"/>
  <c r="V145" i="5"/>
  <c r="AC145" i="5"/>
  <c r="AF145" i="5"/>
  <c r="AT60" i="5"/>
  <c r="AS60" i="5" s="1"/>
  <c r="AR60" i="5" s="1"/>
  <c r="AQ60" i="5" s="1"/>
  <c r="AP60" i="5" s="1"/>
  <c r="AO60" i="5" s="1"/>
  <c r="AN60" i="5" s="1"/>
  <c r="AM60" i="5" s="1"/>
  <c r="AL60" i="5" s="1"/>
  <c r="AT46" i="5"/>
  <c r="AS46" i="5" s="1"/>
  <c r="AR46" i="5" s="1"/>
  <c r="AQ46" i="5" s="1"/>
  <c r="AP46" i="5" s="1"/>
  <c r="AO46" i="5" s="1"/>
  <c r="AN46" i="5" s="1"/>
  <c r="AM46" i="5" s="1"/>
  <c r="AL46" i="5" s="1"/>
  <c r="AT233" i="5"/>
  <c r="AS233" i="5" s="1"/>
  <c r="AR233" i="5" s="1"/>
  <c r="AQ233" i="5" s="1"/>
  <c r="AP233" i="5" s="1"/>
  <c r="AO233" i="5" s="1"/>
  <c r="AN233" i="5" s="1"/>
  <c r="AM233" i="5" s="1"/>
  <c r="AL233" i="5" s="1"/>
  <c r="AT62" i="5"/>
  <c r="AS62" i="5" s="1"/>
  <c r="AR62" i="5" s="1"/>
  <c r="AQ62" i="5" s="1"/>
  <c r="AP62" i="5" s="1"/>
  <c r="AO62" i="5" s="1"/>
  <c r="AN62" i="5" s="1"/>
  <c r="AM62" i="5" s="1"/>
  <c r="AL62" i="5" s="1"/>
  <c r="AT194" i="5"/>
  <c r="AS194" i="5" s="1"/>
  <c r="AR194" i="5" s="1"/>
  <c r="AQ194" i="5" s="1"/>
  <c r="AP194" i="5" s="1"/>
  <c r="AO194" i="5" s="1"/>
  <c r="AN194" i="5" s="1"/>
  <c r="AM194" i="5" s="1"/>
  <c r="AL194" i="5" s="1"/>
  <c r="V52" i="5"/>
  <c r="H94" i="5"/>
  <c r="AC94" i="5"/>
  <c r="V94" i="5"/>
  <c r="AF94" i="5"/>
  <c r="I159" i="5"/>
  <c r="AC159" i="5"/>
  <c r="AF159" i="5"/>
  <c r="I206" i="5"/>
  <c r="AF206" i="5"/>
  <c r="AC206" i="5"/>
  <c r="H53" i="5"/>
  <c r="AC53" i="5"/>
  <c r="V53" i="5"/>
  <c r="AF53" i="5"/>
  <c r="AC132" i="5"/>
  <c r="I130" i="5"/>
  <c r="AC130" i="5"/>
  <c r="AF130" i="5"/>
  <c r="I167" i="5"/>
  <c r="AC167" i="5"/>
  <c r="AF167" i="5"/>
  <c r="AA293" i="5"/>
  <c r="AT73" i="5"/>
  <c r="AS73" i="5" s="1"/>
  <c r="AR73" i="5" s="1"/>
  <c r="AQ73" i="5" s="1"/>
  <c r="AP73" i="5" s="1"/>
  <c r="AO73" i="5" s="1"/>
  <c r="AN73" i="5" s="1"/>
  <c r="AM73" i="5" s="1"/>
  <c r="AL73" i="5" s="1"/>
  <c r="AT150" i="5"/>
  <c r="AS150" i="5" s="1"/>
  <c r="AR150" i="5" s="1"/>
  <c r="AQ150" i="5" s="1"/>
  <c r="AP150" i="5" s="1"/>
  <c r="AO150" i="5" s="1"/>
  <c r="AN150" i="5" s="1"/>
  <c r="AM150" i="5" s="1"/>
  <c r="AL150" i="5" s="1"/>
  <c r="AT164" i="5"/>
  <c r="AS164" i="5" s="1"/>
  <c r="AR164" i="5" s="1"/>
  <c r="AQ164" i="5" s="1"/>
  <c r="AP164" i="5" s="1"/>
  <c r="AO164" i="5" s="1"/>
  <c r="AN164" i="5" s="1"/>
  <c r="AM164" i="5" s="1"/>
  <c r="AL164" i="5" s="1"/>
  <c r="AT220" i="5"/>
  <c r="AS220" i="5" s="1"/>
  <c r="AR220" i="5" s="1"/>
  <c r="AQ220" i="5" s="1"/>
  <c r="AP220" i="5" s="1"/>
  <c r="AO220" i="5" s="1"/>
  <c r="AN220" i="5" s="1"/>
  <c r="AM220" i="5" s="1"/>
  <c r="AL220" i="5" s="1"/>
  <c r="AT118" i="5"/>
  <c r="AS118" i="5" s="1"/>
  <c r="AR118" i="5" s="1"/>
  <c r="AQ118" i="5" s="1"/>
  <c r="AP118" i="5" s="1"/>
  <c r="AO118" i="5" s="1"/>
  <c r="AN118" i="5" s="1"/>
  <c r="AM118" i="5" s="1"/>
  <c r="AL118" i="5" s="1"/>
  <c r="R222" i="5"/>
  <c r="T222" i="5" s="1"/>
  <c r="AT75" i="5"/>
  <c r="AS75" i="5" s="1"/>
  <c r="AR75" i="5" s="1"/>
  <c r="AQ75" i="5" s="1"/>
  <c r="AP75" i="5" s="1"/>
  <c r="AO75" i="5" s="1"/>
  <c r="AN75" i="5" s="1"/>
  <c r="AM75" i="5" s="1"/>
  <c r="AL75" i="5" s="1"/>
  <c r="R61" i="5"/>
  <c r="T61" i="5" s="1"/>
  <c r="AT90" i="5"/>
  <c r="AS90" i="5" s="1"/>
  <c r="AR90" i="5" s="1"/>
  <c r="AQ90" i="5" s="1"/>
  <c r="AP90" i="5" s="1"/>
  <c r="AO90" i="5" s="1"/>
  <c r="AN90" i="5" s="1"/>
  <c r="AM90" i="5" s="1"/>
  <c r="AL90" i="5" s="1"/>
  <c r="I181" i="5"/>
  <c r="AC181" i="5"/>
  <c r="AF181" i="5"/>
  <c r="H50" i="5"/>
  <c r="AC50" i="5"/>
  <c r="AF50" i="5"/>
  <c r="V50" i="5"/>
  <c r="R127" i="5"/>
  <c r="T127" i="5" s="1"/>
  <c r="R215" i="5"/>
  <c r="T215" i="5" s="1"/>
  <c r="AT415" i="5"/>
  <c r="AS415" i="5" s="1"/>
  <c r="AR415" i="5" s="1"/>
  <c r="AQ415" i="5" s="1"/>
  <c r="AP415" i="5" s="1"/>
  <c r="AO415" i="5" s="1"/>
  <c r="AN415" i="5" s="1"/>
  <c r="AM415" i="5" s="1"/>
  <c r="AL415" i="5" s="1"/>
  <c r="AT217" i="5"/>
  <c r="AS217" i="5" s="1"/>
  <c r="AR217" i="5" s="1"/>
  <c r="AQ217" i="5" s="1"/>
  <c r="AP217" i="5" s="1"/>
  <c r="AO217" i="5" s="1"/>
  <c r="AN217" i="5" s="1"/>
  <c r="AM217" i="5" s="1"/>
  <c r="AL217" i="5" s="1"/>
  <c r="AT228" i="5"/>
  <c r="AS228" i="5" s="1"/>
  <c r="AR228" i="5" s="1"/>
  <c r="AQ228" i="5" s="1"/>
  <c r="AP228" i="5" s="1"/>
  <c r="AO228" i="5" s="1"/>
  <c r="AN228" i="5" s="1"/>
  <c r="AM228" i="5" s="1"/>
  <c r="AL228" i="5" s="1"/>
  <c r="AT197" i="5"/>
  <c r="AS197" i="5" s="1"/>
  <c r="AR197" i="5" s="1"/>
  <c r="AQ197" i="5" s="1"/>
  <c r="AP197" i="5" s="1"/>
  <c r="AO197" i="5" s="1"/>
  <c r="AN197" i="5" s="1"/>
  <c r="AM197" i="5" s="1"/>
  <c r="AL197" i="5" s="1"/>
  <c r="R51" i="5"/>
  <c r="T51" i="5" s="1"/>
  <c r="AT57" i="5"/>
  <c r="AS57" i="5" s="1"/>
  <c r="AR57" i="5" s="1"/>
  <c r="AQ57" i="5" s="1"/>
  <c r="AP57" i="5" s="1"/>
  <c r="AO57" i="5" s="1"/>
  <c r="AN57" i="5" s="1"/>
  <c r="AM57" i="5" s="1"/>
  <c r="AL57" i="5" s="1"/>
  <c r="R47" i="5"/>
  <c r="T47" i="5" s="1"/>
  <c r="R136" i="5"/>
  <c r="T136" i="5" s="1"/>
  <c r="AT89" i="5"/>
  <c r="AS89" i="5" s="1"/>
  <c r="AR89" i="5" s="1"/>
  <c r="AQ89" i="5" s="1"/>
  <c r="AP89" i="5" s="1"/>
  <c r="AO89" i="5" s="1"/>
  <c r="AN89" i="5" s="1"/>
  <c r="AM89" i="5" s="1"/>
  <c r="AL89" i="5" s="1"/>
  <c r="I233" i="5"/>
  <c r="AF233" i="5"/>
  <c r="AC233" i="5"/>
  <c r="V233" i="5"/>
  <c r="H62" i="5"/>
  <c r="V62" i="5"/>
  <c r="AC62" i="5"/>
  <c r="AF62" i="5"/>
  <c r="AT160" i="5"/>
  <c r="AS160" i="5" s="1"/>
  <c r="AR160" i="5" s="1"/>
  <c r="AQ160" i="5" s="1"/>
  <c r="AP160" i="5" s="1"/>
  <c r="AO160" i="5" s="1"/>
  <c r="AN160" i="5" s="1"/>
  <c r="AM160" i="5" s="1"/>
  <c r="AL160" i="5" s="1"/>
  <c r="AF52" i="5"/>
  <c r="AT94" i="5"/>
  <c r="AS94" i="5" s="1"/>
  <c r="AR94" i="5" s="1"/>
  <c r="AQ94" i="5" s="1"/>
  <c r="AP94" i="5" s="1"/>
  <c r="AO94" i="5" s="1"/>
  <c r="AN94" i="5" s="1"/>
  <c r="AM94" i="5" s="1"/>
  <c r="AL94" i="5" s="1"/>
  <c r="H191" i="5"/>
  <c r="AC191" i="5"/>
  <c r="V191" i="5"/>
  <c r="AF191" i="5"/>
  <c r="J235" i="5"/>
  <c r="V235" i="5"/>
  <c r="AF235" i="5"/>
  <c r="AC235" i="5"/>
  <c r="H83" i="5"/>
  <c r="AF83" i="5"/>
  <c r="V83" i="5"/>
  <c r="AC83" i="5"/>
  <c r="AT427" i="5"/>
  <c r="AS427" i="5" s="1"/>
  <c r="AR427" i="5" s="1"/>
  <c r="AQ427" i="5" s="1"/>
  <c r="AP427" i="5" s="1"/>
  <c r="AO427" i="5" s="1"/>
  <c r="AN427" i="5" s="1"/>
  <c r="AM427" i="5" s="1"/>
  <c r="AL427" i="5" s="1"/>
  <c r="AT111" i="5"/>
  <c r="AS111" i="5" s="1"/>
  <c r="AR111" i="5" s="1"/>
  <c r="AQ111" i="5" s="1"/>
  <c r="AP111" i="5" s="1"/>
  <c r="AO111" i="5" s="1"/>
  <c r="AN111" i="5" s="1"/>
  <c r="AM111" i="5" s="1"/>
  <c r="AL111" i="5" s="1"/>
  <c r="H54" i="5"/>
  <c r="AF54" i="5"/>
  <c r="V54" i="5"/>
  <c r="AC54" i="5"/>
  <c r="H43" i="5"/>
  <c r="AC43" i="5"/>
  <c r="AF43" i="5"/>
  <c r="I150" i="5"/>
  <c r="AF150" i="5"/>
  <c r="AC150" i="5"/>
  <c r="H164" i="5"/>
  <c r="AF164" i="5"/>
  <c r="V164" i="5"/>
  <c r="AC164" i="5"/>
  <c r="I247" i="5"/>
  <c r="AC247" i="5"/>
  <c r="AF247" i="5"/>
  <c r="V247" i="5"/>
  <c r="H88" i="5"/>
  <c r="V88" i="5"/>
  <c r="AF88" i="5"/>
  <c r="AC88" i="5"/>
  <c r="I220" i="5"/>
  <c r="AF220" i="5"/>
  <c r="V220" i="5"/>
  <c r="AC220" i="5"/>
  <c r="I222" i="5"/>
  <c r="AC222" i="5"/>
  <c r="V222" i="5"/>
  <c r="AF222" i="5"/>
  <c r="AB369" i="5"/>
  <c r="AA369" i="5"/>
  <c r="AB250" i="5"/>
  <c r="AA250" i="5"/>
  <c r="AA411" i="5"/>
  <c r="AB411" i="5"/>
  <c r="H61" i="5"/>
  <c r="AC61" i="5"/>
  <c r="AF61" i="5"/>
  <c r="V61" i="5"/>
  <c r="AT173" i="5"/>
  <c r="AS173" i="5" s="1"/>
  <c r="AR173" i="5" s="1"/>
  <c r="AQ173" i="5" s="1"/>
  <c r="AP173" i="5" s="1"/>
  <c r="AO173" i="5" s="1"/>
  <c r="AN173" i="5" s="1"/>
  <c r="AM173" i="5" s="1"/>
  <c r="AL173" i="5" s="1"/>
  <c r="H90" i="5"/>
  <c r="AC90" i="5"/>
  <c r="V90" i="5"/>
  <c r="AF90" i="5"/>
  <c r="AT422" i="5"/>
  <c r="AS422" i="5" s="1"/>
  <c r="AR422" i="5" s="1"/>
  <c r="AQ422" i="5" s="1"/>
  <c r="AP422" i="5" s="1"/>
  <c r="AO422" i="5" s="1"/>
  <c r="AN422" i="5" s="1"/>
  <c r="AM422" i="5" s="1"/>
  <c r="AL422" i="5" s="1"/>
  <c r="AT127" i="5"/>
  <c r="AS127" i="5" s="1"/>
  <c r="AR127" i="5" s="1"/>
  <c r="AQ127" i="5" s="1"/>
  <c r="AP127" i="5" s="1"/>
  <c r="AO127" i="5" s="1"/>
  <c r="AN127" i="5" s="1"/>
  <c r="AM127" i="5" s="1"/>
  <c r="AL127" i="5" s="1"/>
  <c r="AT215" i="5"/>
  <c r="AS215" i="5" s="1"/>
  <c r="AR215" i="5" s="1"/>
  <c r="AQ215" i="5" s="1"/>
  <c r="AP215" i="5" s="1"/>
  <c r="AO215" i="5" s="1"/>
  <c r="AN215" i="5" s="1"/>
  <c r="AM215" i="5" s="1"/>
  <c r="AL215" i="5" s="1"/>
  <c r="AT131" i="5"/>
  <c r="AS131" i="5" s="1"/>
  <c r="AR131" i="5" s="1"/>
  <c r="AQ131" i="5" s="1"/>
  <c r="AP131" i="5" s="1"/>
  <c r="AO131" i="5" s="1"/>
  <c r="AN131" i="5" s="1"/>
  <c r="AM131" i="5" s="1"/>
  <c r="AL131" i="5" s="1"/>
  <c r="AT129" i="5"/>
  <c r="AS129" i="5" s="1"/>
  <c r="AR129" i="5" s="1"/>
  <c r="AQ129" i="5" s="1"/>
  <c r="AP129" i="5" s="1"/>
  <c r="AO129" i="5" s="1"/>
  <c r="AN129" i="5" s="1"/>
  <c r="AM129" i="5" s="1"/>
  <c r="AL129" i="5" s="1"/>
  <c r="I228" i="5"/>
  <c r="AC228" i="5"/>
  <c r="V228" i="5"/>
  <c r="AF228" i="5"/>
  <c r="H197" i="5"/>
  <c r="AC197" i="5"/>
  <c r="V197" i="5"/>
  <c r="AF197" i="5"/>
  <c r="AT51" i="5"/>
  <c r="AS51" i="5" s="1"/>
  <c r="AR51" i="5" s="1"/>
  <c r="AQ51" i="5" s="1"/>
  <c r="AP51" i="5" s="1"/>
  <c r="AO51" i="5" s="1"/>
  <c r="AN51" i="5" s="1"/>
  <c r="AM51" i="5" s="1"/>
  <c r="AL51" i="5" s="1"/>
  <c r="AT219" i="5"/>
  <c r="AS219" i="5" s="1"/>
  <c r="AR219" i="5" s="1"/>
  <c r="AQ219" i="5" s="1"/>
  <c r="AP219" i="5" s="1"/>
  <c r="AO219" i="5" s="1"/>
  <c r="AN219" i="5" s="1"/>
  <c r="AM219" i="5" s="1"/>
  <c r="AL219" i="5" s="1"/>
  <c r="AT158" i="5"/>
  <c r="AS158" i="5" s="1"/>
  <c r="AR158" i="5" s="1"/>
  <c r="AQ158" i="5" s="1"/>
  <c r="AP158" i="5" s="1"/>
  <c r="AO158" i="5" s="1"/>
  <c r="AN158" i="5" s="1"/>
  <c r="AM158" i="5" s="1"/>
  <c r="AL158" i="5" s="1"/>
  <c r="AT47" i="5"/>
  <c r="AS47" i="5" s="1"/>
  <c r="AR47" i="5" s="1"/>
  <c r="AQ47" i="5" s="1"/>
  <c r="AP47" i="5" s="1"/>
  <c r="AO47" i="5" s="1"/>
  <c r="AN47" i="5" s="1"/>
  <c r="AM47" i="5" s="1"/>
  <c r="AL47" i="5" s="1"/>
  <c r="AT136" i="5"/>
  <c r="AS136" i="5" s="1"/>
  <c r="AR136" i="5" s="1"/>
  <c r="AQ136" i="5" s="1"/>
  <c r="AP136" i="5" s="1"/>
  <c r="AO136" i="5" s="1"/>
  <c r="AN136" i="5" s="1"/>
  <c r="AM136" i="5" s="1"/>
  <c r="AL136" i="5" s="1"/>
  <c r="H89" i="5"/>
  <c r="AF89" i="5"/>
  <c r="AC89" i="5"/>
  <c r="V89" i="5"/>
  <c r="H160" i="5"/>
  <c r="V160" i="5"/>
  <c r="AF160" i="5"/>
  <c r="AC160" i="5"/>
  <c r="AT109" i="5"/>
  <c r="AS109" i="5" s="1"/>
  <c r="AR109" i="5" s="1"/>
  <c r="AQ109" i="5" s="1"/>
  <c r="AP109" i="5" s="1"/>
  <c r="AO109" i="5" s="1"/>
  <c r="AN109" i="5" s="1"/>
  <c r="AM109" i="5" s="1"/>
  <c r="AL109" i="5" s="1"/>
  <c r="AC52" i="5"/>
  <c r="AT191" i="5"/>
  <c r="AS191" i="5" s="1"/>
  <c r="AR191" i="5" s="1"/>
  <c r="AQ191" i="5" s="1"/>
  <c r="AP191" i="5" s="1"/>
  <c r="AO191" i="5" s="1"/>
  <c r="AN191" i="5" s="1"/>
  <c r="AM191" i="5" s="1"/>
  <c r="AL191" i="5" s="1"/>
  <c r="AF425" i="5"/>
  <c r="AC425" i="5"/>
  <c r="K425" i="5"/>
  <c r="AT165" i="5"/>
  <c r="AS165" i="5" s="1"/>
  <c r="AR165" i="5" s="1"/>
  <c r="AQ165" i="5" s="1"/>
  <c r="AP165" i="5" s="1"/>
  <c r="AO165" i="5" s="1"/>
  <c r="AN165" i="5" s="1"/>
  <c r="AM165" i="5" s="1"/>
  <c r="AL165" i="5" s="1"/>
  <c r="AC427" i="5"/>
  <c r="K427" i="5"/>
  <c r="AF427" i="5"/>
  <c r="H111" i="5"/>
  <c r="AF111" i="5"/>
  <c r="V111" i="5"/>
  <c r="AC111" i="5"/>
  <c r="AF132" i="5"/>
  <c r="AC187" i="5"/>
  <c r="R39" i="5"/>
  <c r="T39" i="5" s="1"/>
  <c r="AT56" i="5"/>
  <c r="AS56" i="5" s="1"/>
  <c r="AR56" i="5" s="1"/>
  <c r="AQ56" i="5" s="1"/>
  <c r="AP56" i="5" s="1"/>
  <c r="AO56" i="5" s="1"/>
  <c r="AN56" i="5" s="1"/>
  <c r="AM56" i="5" s="1"/>
  <c r="AL56" i="5" s="1"/>
  <c r="R22" i="5"/>
  <c r="T22" i="5" s="1"/>
  <c r="R211" i="5"/>
  <c r="T211" i="5" s="1"/>
  <c r="R76" i="5"/>
  <c r="T76" i="5" s="1"/>
  <c r="R32" i="5"/>
  <c r="T32" i="5" s="1"/>
  <c r="R115" i="5"/>
  <c r="T115" i="5" s="1"/>
  <c r="R196" i="5"/>
  <c r="T196" i="5" s="1"/>
  <c r="R210" i="5"/>
  <c r="T210" i="5" s="1"/>
  <c r="R174" i="5"/>
  <c r="T174" i="5" s="1"/>
  <c r="R78" i="5"/>
  <c r="T78" i="5" s="1"/>
  <c r="AT222" i="5"/>
  <c r="AS222" i="5" s="1"/>
  <c r="AR222" i="5" s="1"/>
  <c r="AQ222" i="5" s="1"/>
  <c r="AP222" i="5" s="1"/>
  <c r="AO222" i="5" s="1"/>
  <c r="AN222" i="5" s="1"/>
  <c r="AM222" i="5" s="1"/>
  <c r="AL222" i="5" s="1"/>
  <c r="AB128" i="5"/>
  <c r="AA128" i="5"/>
  <c r="H75" i="5"/>
  <c r="AF75" i="5"/>
  <c r="AC75" i="5"/>
  <c r="V75" i="5"/>
  <c r="AT30" i="5"/>
  <c r="AS30" i="5" s="1"/>
  <c r="AR30" i="5" s="1"/>
  <c r="AQ30" i="5" s="1"/>
  <c r="AP30" i="5" s="1"/>
  <c r="AO30" i="5" s="1"/>
  <c r="AN30" i="5" s="1"/>
  <c r="AM30" i="5" s="1"/>
  <c r="AL30" i="5" s="1"/>
  <c r="R139" i="5"/>
  <c r="T139" i="5" s="1"/>
  <c r="R225" i="5"/>
  <c r="T225" i="5" s="1"/>
  <c r="I123" i="5"/>
  <c r="AC123" i="5"/>
  <c r="AF123" i="5"/>
  <c r="H127" i="5"/>
  <c r="V127" i="5"/>
  <c r="AF127" i="5"/>
  <c r="AC127" i="5"/>
  <c r="I215" i="5"/>
  <c r="AF215" i="5"/>
  <c r="AC215" i="5"/>
  <c r="AT226" i="5"/>
  <c r="AS226" i="5" s="1"/>
  <c r="AR226" i="5" s="1"/>
  <c r="AQ226" i="5" s="1"/>
  <c r="AP226" i="5" s="1"/>
  <c r="AO226" i="5" s="1"/>
  <c r="AN226" i="5" s="1"/>
  <c r="AM226" i="5" s="1"/>
  <c r="AL226" i="5" s="1"/>
  <c r="AT100" i="5"/>
  <c r="AS100" i="5" s="1"/>
  <c r="AR100" i="5" s="1"/>
  <c r="AQ100" i="5" s="1"/>
  <c r="AP100" i="5" s="1"/>
  <c r="AO100" i="5" s="1"/>
  <c r="AN100" i="5" s="1"/>
  <c r="AM100" i="5" s="1"/>
  <c r="AL100" i="5" s="1"/>
  <c r="AT183" i="5"/>
  <c r="AS183" i="5" s="1"/>
  <c r="AR183" i="5" s="1"/>
  <c r="AQ183" i="5" s="1"/>
  <c r="AP183" i="5" s="1"/>
  <c r="AO183" i="5" s="1"/>
  <c r="AN183" i="5" s="1"/>
  <c r="AM183" i="5" s="1"/>
  <c r="AL183" i="5" s="1"/>
  <c r="AT52" i="5"/>
  <c r="AS52" i="5" s="1"/>
  <c r="AR52" i="5" s="1"/>
  <c r="AQ52" i="5" s="1"/>
  <c r="AP52" i="5" s="1"/>
  <c r="AO52" i="5" s="1"/>
  <c r="AN52" i="5" s="1"/>
  <c r="AM52" i="5" s="1"/>
  <c r="AL52" i="5" s="1"/>
  <c r="AT132" i="5"/>
  <c r="AS132" i="5" s="1"/>
  <c r="AR132" i="5" s="1"/>
  <c r="AQ132" i="5" s="1"/>
  <c r="AP132" i="5" s="1"/>
  <c r="AO132" i="5" s="1"/>
  <c r="AN132" i="5" s="1"/>
  <c r="AM132" i="5" s="1"/>
  <c r="AL132" i="5" s="1"/>
  <c r="AT424" i="5"/>
  <c r="AS424" i="5" s="1"/>
  <c r="AR424" i="5" s="1"/>
  <c r="AQ424" i="5" s="1"/>
  <c r="AP424" i="5" s="1"/>
  <c r="AO424" i="5" s="1"/>
  <c r="AN424" i="5" s="1"/>
  <c r="AM424" i="5" s="1"/>
  <c r="AL424" i="5" s="1"/>
  <c r="H129" i="5"/>
  <c r="AF129" i="5"/>
  <c r="AC129" i="5"/>
  <c r="V129" i="5"/>
  <c r="I217" i="5"/>
  <c r="AF217" i="5"/>
  <c r="AC217" i="5"/>
  <c r="K421" i="5"/>
  <c r="AC421" i="5"/>
  <c r="AF421" i="5"/>
  <c r="R234" i="5"/>
  <c r="T234" i="5" s="1"/>
  <c r="H51" i="5"/>
  <c r="AF51" i="5"/>
  <c r="V51" i="5"/>
  <c r="AC51" i="5"/>
  <c r="AT87" i="5"/>
  <c r="AS87" i="5" s="1"/>
  <c r="AR87" i="5" s="1"/>
  <c r="AQ87" i="5" s="1"/>
  <c r="AP87" i="5" s="1"/>
  <c r="AO87" i="5" s="1"/>
  <c r="AN87" i="5" s="1"/>
  <c r="AM87" i="5" s="1"/>
  <c r="AL87" i="5" s="1"/>
  <c r="H57" i="5"/>
  <c r="V57" i="5"/>
  <c r="AC57" i="5"/>
  <c r="AF57" i="5"/>
  <c r="I47" i="5"/>
  <c r="AC47" i="5"/>
  <c r="AF47" i="5"/>
  <c r="H136" i="5"/>
  <c r="AC136" i="5"/>
  <c r="AF136" i="5"/>
  <c r="V136" i="5"/>
  <c r="R418" i="5"/>
  <c r="T418" i="5" s="1"/>
  <c r="H109" i="5"/>
  <c r="AF109" i="5"/>
  <c r="V109" i="5"/>
  <c r="AC109" i="5"/>
  <c r="AT426" i="5"/>
  <c r="AS426" i="5" s="1"/>
  <c r="AR426" i="5" s="1"/>
  <c r="AQ426" i="5" s="1"/>
  <c r="AP426" i="5" s="1"/>
  <c r="AO426" i="5" s="1"/>
  <c r="AN426" i="5" s="1"/>
  <c r="AM426" i="5" s="1"/>
  <c r="AL426" i="5" s="1"/>
  <c r="AT205" i="5"/>
  <c r="AS205" i="5" s="1"/>
  <c r="AR205" i="5" s="1"/>
  <c r="AQ205" i="5" s="1"/>
  <c r="AP205" i="5" s="1"/>
  <c r="AO205" i="5" s="1"/>
  <c r="AN205" i="5" s="1"/>
  <c r="AM205" i="5" s="1"/>
  <c r="AL205" i="5" s="1"/>
  <c r="AT425" i="5"/>
  <c r="AS425" i="5" s="1"/>
  <c r="AR425" i="5" s="1"/>
  <c r="AQ425" i="5" s="1"/>
  <c r="AP425" i="5" s="1"/>
  <c r="AO425" i="5" s="1"/>
  <c r="AN425" i="5" s="1"/>
  <c r="AM425" i="5" s="1"/>
  <c r="AL425" i="5" s="1"/>
  <c r="AT199" i="5"/>
  <c r="AS199" i="5" s="1"/>
  <c r="AR199" i="5" s="1"/>
  <c r="AQ199" i="5" s="1"/>
  <c r="AP199" i="5" s="1"/>
  <c r="AO199" i="5" s="1"/>
  <c r="AN199" i="5" s="1"/>
  <c r="AM199" i="5" s="1"/>
  <c r="AL199" i="5" s="1"/>
  <c r="AT39" i="5"/>
  <c r="AS39" i="5" s="1"/>
  <c r="AR39" i="5" s="1"/>
  <c r="AQ39" i="5" s="1"/>
  <c r="AP39" i="5" s="1"/>
  <c r="AO39" i="5" s="1"/>
  <c r="AN39" i="5" s="1"/>
  <c r="AM39" i="5" s="1"/>
  <c r="AL39" i="5" s="1"/>
  <c r="H113" i="5"/>
  <c r="AC113" i="5"/>
  <c r="AF113" i="5"/>
  <c r="V113" i="5"/>
  <c r="I56" i="5"/>
  <c r="AC56" i="5"/>
  <c r="AF56" i="5"/>
  <c r="AT22" i="5"/>
  <c r="AS22" i="5" s="1"/>
  <c r="AR22" i="5" s="1"/>
  <c r="AQ22" i="5" s="1"/>
  <c r="AP22" i="5" s="1"/>
  <c r="AO22" i="5" s="1"/>
  <c r="AN22" i="5" s="1"/>
  <c r="AM22" i="5" s="1"/>
  <c r="AL22" i="5" s="1"/>
  <c r="AT211" i="5"/>
  <c r="AS211" i="5" s="1"/>
  <c r="AR211" i="5" s="1"/>
  <c r="AQ211" i="5" s="1"/>
  <c r="AP211" i="5" s="1"/>
  <c r="AO211" i="5" s="1"/>
  <c r="AN211" i="5" s="1"/>
  <c r="AM211" i="5" s="1"/>
  <c r="AL211" i="5" s="1"/>
  <c r="AT76" i="5"/>
  <c r="AS76" i="5" s="1"/>
  <c r="AR76" i="5" s="1"/>
  <c r="AQ76" i="5" s="1"/>
  <c r="AP76" i="5" s="1"/>
  <c r="AO76" i="5" s="1"/>
  <c r="AN76" i="5" s="1"/>
  <c r="AM76" i="5" s="1"/>
  <c r="AL76" i="5" s="1"/>
  <c r="AT32" i="5"/>
  <c r="AS32" i="5" s="1"/>
  <c r="AR32" i="5" s="1"/>
  <c r="AQ32" i="5" s="1"/>
  <c r="AP32" i="5" s="1"/>
  <c r="AO32" i="5" s="1"/>
  <c r="AN32" i="5" s="1"/>
  <c r="AM32" i="5" s="1"/>
  <c r="AL32" i="5" s="1"/>
  <c r="AC414" i="5"/>
  <c r="K414" i="5"/>
  <c r="AF414" i="5"/>
  <c r="AT115" i="5"/>
  <c r="AS115" i="5" s="1"/>
  <c r="AR115" i="5" s="1"/>
  <c r="AQ115" i="5" s="1"/>
  <c r="AP115" i="5" s="1"/>
  <c r="AO115" i="5" s="1"/>
  <c r="AN115" i="5" s="1"/>
  <c r="AM115" i="5" s="1"/>
  <c r="AL115" i="5" s="1"/>
  <c r="AT196" i="5"/>
  <c r="AS196" i="5" s="1"/>
  <c r="AR196" i="5" s="1"/>
  <c r="AQ196" i="5" s="1"/>
  <c r="AP196" i="5" s="1"/>
  <c r="AO196" i="5" s="1"/>
  <c r="AN196" i="5" s="1"/>
  <c r="AM196" i="5" s="1"/>
  <c r="AL196" i="5" s="1"/>
  <c r="AB104" i="5"/>
  <c r="AT210" i="5"/>
  <c r="AS210" i="5" s="1"/>
  <c r="AR210" i="5" s="1"/>
  <c r="AQ210" i="5" s="1"/>
  <c r="AP210" i="5" s="1"/>
  <c r="AO210" i="5" s="1"/>
  <c r="AN210" i="5" s="1"/>
  <c r="AM210" i="5" s="1"/>
  <c r="AL210" i="5" s="1"/>
  <c r="H25" i="5"/>
  <c r="AF25" i="5"/>
  <c r="V25" i="5"/>
  <c r="AC25" i="5"/>
  <c r="AT174" i="5"/>
  <c r="AS174" i="5" s="1"/>
  <c r="AR174" i="5" s="1"/>
  <c r="AQ174" i="5" s="1"/>
  <c r="AP174" i="5" s="1"/>
  <c r="AO174" i="5" s="1"/>
  <c r="AN174" i="5" s="1"/>
  <c r="AM174" i="5" s="1"/>
  <c r="AL174" i="5" s="1"/>
  <c r="AT78" i="5"/>
  <c r="AS78" i="5" s="1"/>
  <c r="AR78" i="5" s="1"/>
  <c r="AQ78" i="5" s="1"/>
  <c r="AP78" i="5" s="1"/>
  <c r="AO78" i="5" s="1"/>
  <c r="AN78" i="5" s="1"/>
  <c r="AM78" i="5" s="1"/>
  <c r="AL78" i="5" s="1"/>
  <c r="AA31" i="5"/>
  <c r="AB31" i="5"/>
  <c r="I153" i="5"/>
  <c r="AC153" i="5"/>
  <c r="AF153" i="5"/>
  <c r="AT61" i="5"/>
  <c r="AS61" i="5" s="1"/>
  <c r="AR61" i="5" s="1"/>
  <c r="AQ61" i="5" s="1"/>
  <c r="AP61" i="5" s="1"/>
  <c r="AO61" i="5" s="1"/>
  <c r="AN61" i="5" s="1"/>
  <c r="AM61" i="5" s="1"/>
  <c r="AL61" i="5" s="1"/>
  <c r="I173" i="5"/>
  <c r="AF173" i="5"/>
  <c r="AC173" i="5"/>
  <c r="R30" i="5"/>
  <c r="T30" i="5" s="1"/>
  <c r="AT139" i="5"/>
  <c r="AS139" i="5" s="1"/>
  <c r="AR139" i="5" s="1"/>
  <c r="AQ139" i="5" s="1"/>
  <c r="AP139" i="5" s="1"/>
  <c r="AO139" i="5" s="1"/>
  <c r="AN139" i="5" s="1"/>
  <c r="AM139" i="5" s="1"/>
  <c r="AL139" i="5" s="1"/>
  <c r="AT123" i="5"/>
  <c r="AS123" i="5" s="1"/>
  <c r="AR123" i="5" s="1"/>
  <c r="AQ123" i="5" s="1"/>
  <c r="AP123" i="5" s="1"/>
  <c r="AO123" i="5" s="1"/>
  <c r="AN123" i="5" s="1"/>
  <c r="AM123" i="5" s="1"/>
  <c r="AL123" i="5" s="1"/>
  <c r="H131" i="5"/>
  <c r="V131" i="5"/>
  <c r="AF131" i="5"/>
  <c r="AC131" i="5"/>
  <c r="I226" i="5"/>
  <c r="AC226" i="5"/>
  <c r="AF226" i="5"/>
  <c r="V226" i="5"/>
  <c r="H100" i="5"/>
  <c r="AF100" i="5"/>
  <c r="V100" i="5"/>
  <c r="AC100" i="5"/>
  <c r="I183" i="5"/>
  <c r="AF183" i="5"/>
  <c r="AC183" i="5"/>
  <c r="R185" i="5"/>
  <c r="T185" i="5" s="1"/>
  <c r="R82" i="5"/>
  <c r="T82" i="5" s="1"/>
  <c r="R178" i="5"/>
  <c r="T178" i="5" s="1"/>
  <c r="AT184" i="5"/>
  <c r="AS184" i="5" s="1"/>
  <c r="AR184" i="5" s="1"/>
  <c r="AQ184" i="5" s="1"/>
  <c r="AP184" i="5" s="1"/>
  <c r="AO184" i="5" s="1"/>
  <c r="AN184" i="5" s="1"/>
  <c r="AM184" i="5" s="1"/>
  <c r="AL184" i="5" s="1"/>
  <c r="AT234" i="5"/>
  <c r="AS234" i="5" s="1"/>
  <c r="AR234" i="5" s="1"/>
  <c r="AQ234" i="5" s="1"/>
  <c r="AP234" i="5" s="1"/>
  <c r="AO234" i="5" s="1"/>
  <c r="AN234" i="5" s="1"/>
  <c r="AM234" i="5" s="1"/>
  <c r="AL234" i="5" s="1"/>
  <c r="AT187" i="5"/>
  <c r="AS187" i="5" s="1"/>
  <c r="AR187" i="5" s="1"/>
  <c r="AQ187" i="5" s="1"/>
  <c r="AP187" i="5" s="1"/>
  <c r="AO187" i="5" s="1"/>
  <c r="AN187" i="5" s="1"/>
  <c r="AM187" i="5" s="1"/>
  <c r="AL187" i="5" s="1"/>
  <c r="H87" i="5"/>
  <c r="AC87" i="5"/>
  <c r="V87" i="5"/>
  <c r="AF87" i="5"/>
  <c r="H219" i="5"/>
  <c r="AF219" i="5"/>
  <c r="V219" i="5"/>
  <c r="AC219" i="5"/>
  <c r="AF424" i="5"/>
  <c r="H158" i="5"/>
  <c r="AF158" i="5"/>
  <c r="AC158" i="5"/>
  <c r="V158" i="5"/>
  <c r="R107" i="5"/>
  <c r="T107" i="5" s="1"/>
  <c r="AT203" i="5"/>
  <c r="AS203" i="5" s="1"/>
  <c r="AR203" i="5" s="1"/>
  <c r="AQ203" i="5" s="1"/>
  <c r="AP203" i="5" s="1"/>
  <c r="AO203" i="5" s="1"/>
  <c r="AN203" i="5" s="1"/>
  <c r="AM203" i="5" s="1"/>
  <c r="AL203" i="5" s="1"/>
  <c r="AT121" i="5"/>
  <c r="AS121" i="5" s="1"/>
  <c r="AR121" i="5" s="1"/>
  <c r="AQ121" i="5" s="1"/>
  <c r="AP121" i="5" s="1"/>
  <c r="AO121" i="5" s="1"/>
  <c r="AN121" i="5" s="1"/>
  <c r="AM121" i="5" s="1"/>
  <c r="AL121" i="5" s="1"/>
  <c r="R153" i="5"/>
  <c r="T153" i="5" s="1"/>
  <c r="R44" i="5"/>
  <c r="T44" i="5" s="1"/>
  <c r="AT138" i="5"/>
  <c r="AS138" i="5" s="1"/>
  <c r="AR138" i="5" s="1"/>
  <c r="AQ138" i="5" s="1"/>
  <c r="AP138" i="5" s="1"/>
  <c r="AO138" i="5" s="1"/>
  <c r="AN138" i="5" s="1"/>
  <c r="AM138" i="5" s="1"/>
  <c r="AL138" i="5" s="1"/>
  <c r="H205" i="5"/>
  <c r="AC205" i="5"/>
  <c r="AF205" i="5"/>
  <c r="V205" i="5"/>
  <c r="R425" i="5"/>
  <c r="T425" i="5" s="1"/>
  <c r="I165" i="5"/>
  <c r="AC165" i="5"/>
  <c r="AF165" i="5"/>
  <c r="R69" i="5"/>
  <c r="T69" i="5" s="1"/>
  <c r="I199" i="5"/>
  <c r="AF199" i="5"/>
  <c r="AC199" i="5"/>
  <c r="AF423" i="5"/>
  <c r="AC423" i="5"/>
  <c r="K423" i="5"/>
  <c r="AF187" i="5"/>
  <c r="H39" i="5"/>
  <c r="V39" i="5"/>
  <c r="AF39" i="5"/>
  <c r="AC39" i="5"/>
  <c r="AT113" i="5"/>
  <c r="AS113" i="5" s="1"/>
  <c r="AR113" i="5" s="1"/>
  <c r="AQ113" i="5" s="1"/>
  <c r="AP113" i="5" s="1"/>
  <c r="AO113" i="5" s="1"/>
  <c r="AN113" i="5" s="1"/>
  <c r="AM113" i="5" s="1"/>
  <c r="AL113" i="5" s="1"/>
  <c r="I22" i="5"/>
  <c r="AC22" i="5"/>
  <c r="AF22" i="5"/>
  <c r="H76" i="5"/>
  <c r="V76" i="5"/>
  <c r="AC76" i="5"/>
  <c r="AF76" i="5"/>
  <c r="H32" i="5"/>
  <c r="V32" i="5"/>
  <c r="AC32" i="5"/>
  <c r="AF32" i="5"/>
  <c r="AT414" i="5"/>
  <c r="AS414" i="5" s="1"/>
  <c r="AR414" i="5" s="1"/>
  <c r="AQ414" i="5" s="1"/>
  <c r="AP414" i="5" s="1"/>
  <c r="AO414" i="5" s="1"/>
  <c r="AN414" i="5" s="1"/>
  <c r="AM414" i="5" s="1"/>
  <c r="AL414" i="5" s="1"/>
  <c r="I210" i="5"/>
  <c r="AC210" i="5"/>
  <c r="AF210" i="5"/>
  <c r="AT25" i="5"/>
  <c r="AS25" i="5" s="1"/>
  <c r="AR25" i="5" s="1"/>
  <c r="AQ25" i="5" s="1"/>
  <c r="AP25" i="5" s="1"/>
  <c r="AO25" i="5" s="1"/>
  <c r="AN25" i="5" s="1"/>
  <c r="AM25" i="5" s="1"/>
  <c r="AL25" i="5" s="1"/>
  <c r="AA29" i="5"/>
  <c r="AB29" i="5"/>
  <c r="AA276" i="5"/>
  <c r="AB276" i="5"/>
  <c r="AA343" i="5"/>
  <c r="AB343" i="5"/>
  <c r="H30" i="5"/>
  <c r="AC30" i="5"/>
  <c r="AF30" i="5"/>
  <c r="AT225" i="5"/>
  <c r="AS225" i="5" s="1"/>
  <c r="AR225" i="5" s="1"/>
  <c r="AQ225" i="5" s="1"/>
  <c r="AP225" i="5" s="1"/>
  <c r="AO225" i="5" s="1"/>
  <c r="AN225" i="5" s="1"/>
  <c r="AM225" i="5" s="1"/>
  <c r="AL225" i="5" s="1"/>
  <c r="K420" i="5"/>
  <c r="AC420" i="5"/>
  <c r="AF420" i="5"/>
  <c r="AT185" i="5"/>
  <c r="AS185" i="5" s="1"/>
  <c r="AR185" i="5" s="1"/>
  <c r="AQ185" i="5" s="1"/>
  <c r="AP185" i="5" s="1"/>
  <c r="AO185" i="5" s="1"/>
  <c r="AN185" i="5" s="1"/>
  <c r="AM185" i="5" s="1"/>
  <c r="AL185" i="5" s="1"/>
  <c r="AT82" i="5"/>
  <c r="AS82" i="5" s="1"/>
  <c r="AR82" i="5" s="1"/>
  <c r="AQ82" i="5" s="1"/>
  <c r="AP82" i="5" s="1"/>
  <c r="AO82" i="5" s="1"/>
  <c r="AN82" i="5" s="1"/>
  <c r="AM82" i="5" s="1"/>
  <c r="AL82" i="5" s="1"/>
  <c r="AT178" i="5"/>
  <c r="AS178" i="5" s="1"/>
  <c r="AR178" i="5" s="1"/>
  <c r="AQ178" i="5" s="1"/>
  <c r="AP178" i="5" s="1"/>
  <c r="AO178" i="5" s="1"/>
  <c r="AN178" i="5" s="1"/>
  <c r="AM178" i="5" s="1"/>
  <c r="AL178" i="5" s="1"/>
  <c r="I234" i="5"/>
  <c r="V234" i="5"/>
  <c r="AC234" i="5"/>
  <c r="AF234" i="5"/>
  <c r="R145" i="5"/>
  <c r="T145" i="5" s="1"/>
  <c r="AC424" i="5"/>
  <c r="AT419" i="5"/>
  <c r="AS419" i="5" s="1"/>
  <c r="AR419" i="5" s="1"/>
  <c r="AQ419" i="5" s="1"/>
  <c r="AP419" i="5" s="1"/>
  <c r="AO419" i="5" s="1"/>
  <c r="AN419" i="5" s="1"/>
  <c r="AM419" i="5" s="1"/>
  <c r="AL419" i="5" s="1"/>
  <c r="AT107" i="5"/>
  <c r="AS107" i="5" s="1"/>
  <c r="AR107" i="5" s="1"/>
  <c r="AQ107" i="5" s="1"/>
  <c r="AP107" i="5" s="1"/>
  <c r="AO107" i="5" s="1"/>
  <c r="AN107" i="5" s="1"/>
  <c r="AM107" i="5" s="1"/>
  <c r="AL107" i="5" s="1"/>
  <c r="AC417" i="5"/>
  <c r="K417" i="5"/>
  <c r="AF417" i="5"/>
  <c r="AF418" i="5"/>
  <c r="AC418" i="5"/>
  <c r="K418" i="5"/>
  <c r="AT204" i="5"/>
  <c r="AS204" i="5" s="1"/>
  <c r="AR204" i="5" s="1"/>
  <c r="AQ204" i="5" s="1"/>
  <c r="AP204" i="5" s="1"/>
  <c r="AO204" i="5" s="1"/>
  <c r="AN204" i="5" s="1"/>
  <c r="AM204" i="5" s="1"/>
  <c r="AL204" i="5" s="1"/>
  <c r="AT153" i="5"/>
  <c r="AS153" i="5" s="1"/>
  <c r="AR153" i="5" s="1"/>
  <c r="AQ153" i="5" s="1"/>
  <c r="AP153" i="5" s="1"/>
  <c r="AO153" i="5" s="1"/>
  <c r="AN153" i="5" s="1"/>
  <c r="AM153" i="5" s="1"/>
  <c r="AL153" i="5" s="1"/>
  <c r="AC426" i="5"/>
  <c r="K426" i="5"/>
  <c r="AF426" i="5"/>
  <c r="R206" i="5"/>
  <c r="T206" i="5" s="1"/>
  <c r="AT69" i="5"/>
  <c r="AS69" i="5" s="1"/>
  <c r="AR69" i="5" s="1"/>
  <c r="AQ69" i="5" s="1"/>
  <c r="AP69" i="5" s="1"/>
  <c r="AO69" i="5" s="1"/>
  <c r="AN69" i="5" s="1"/>
  <c r="AM69" i="5" s="1"/>
  <c r="AL69" i="5" s="1"/>
  <c r="AT423" i="5"/>
  <c r="AS423" i="5" s="1"/>
  <c r="AR423" i="5" s="1"/>
  <c r="AQ423" i="5" s="1"/>
  <c r="AP423" i="5" s="1"/>
  <c r="AO423" i="5" s="1"/>
  <c r="AN423" i="5" s="1"/>
  <c r="AM423" i="5" s="1"/>
  <c r="AL423" i="5" s="1"/>
  <c r="AC118" i="5"/>
  <c r="AT101" i="5"/>
  <c r="AS101" i="5" s="1"/>
  <c r="AR101" i="5" s="1"/>
  <c r="AQ101" i="5" s="1"/>
  <c r="AP101" i="5" s="1"/>
  <c r="AO101" i="5" s="1"/>
  <c r="AN101" i="5" s="1"/>
  <c r="AM101" i="5" s="1"/>
  <c r="AL101" i="5" s="1"/>
  <c r="H211" i="5"/>
  <c r="AF211" i="5"/>
  <c r="AC211" i="5"/>
  <c r="V211" i="5"/>
  <c r="H115" i="5"/>
  <c r="AC115" i="5"/>
  <c r="V115" i="5"/>
  <c r="AF115" i="5"/>
  <c r="H196" i="5"/>
  <c r="V196" i="5"/>
  <c r="AF196" i="5"/>
  <c r="AC196" i="5"/>
  <c r="I174" i="5"/>
  <c r="AF174" i="5"/>
  <c r="AC174" i="5"/>
  <c r="H78" i="5"/>
  <c r="AF78" i="5"/>
  <c r="V78" i="5"/>
  <c r="AC78" i="5"/>
  <c r="AA147" i="5"/>
  <c r="AB147" i="5"/>
  <c r="AA216" i="5"/>
  <c r="AB216" i="5"/>
  <c r="AB328" i="5"/>
  <c r="AA328" i="5"/>
  <c r="AA140" i="5"/>
  <c r="AB140" i="5"/>
  <c r="AT416" i="5"/>
  <c r="AS416" i="5" s="1"/>
  <c r="AR416" i="5" s="1"/>
  <c r="AQ416" i="5" s="1"/>
  <c r="AP416" i="5" s="1"/>
  <c r="AO416" i="5" s="1"/>
  <c r="AN416" i="5" s="1"/>
  <c r="AM416" i="5" s="1"/>
  <c r="AL416" i="5" s="1"/>
  <c r="AT213" i="5"/>
  <c r="AS213" i="5" s="1"/>
  <c r="AR213" i="5" s="1"/>
  <c r="AQ213" i="5" s="1"/>
  <c r="AP213" i="5" s="1"/>
  <c r="AO213" i="5" s="1"/>
  <c r="AN213" i="5" s="1"/>
  <c r="AM213" i="5" s="1"/>
  <c r="AL213" i="5" s="1"/>
  <c r="AT120" i="5"/>
  <c r="AS120" i="5" s="1"/>
  <c r="AR120" i="5" s="1"/>
  <c r="AQ120" i="5" s="1"/>
  <c r="AP120" i="5" s="1"/>
  <c r="AO120" i="5" s="1"/>
  <c r="AN120" i="5" s="1"/>
  <c r="AM120" i="5" s="1"/>
  <c r="AL120" i="5" s="1"/>
  <c r="H139" i="5"/>
  <c r="AC139" i="5"/>
  <c r="V139" i="5"/>
  <c r="AF139" i="5"/>
  <c r="I225" i="5"/>
  <c r="AC225" i="5"/>
  <c r="V225" i="5"/>
  <c r="AF225" i="5"/>
  <c r="R176" i="5"/>
  <c r="T176" i="5" s="1"/>
  <c r="H80" i="5"/>
  <c r="AC80" i="5"/>
  <c r="AF80" i="5"/>
  <c r="V80" i="5"/>
  <c r="AT171" i="5"/>
  <c r="AS171" i="5" s="1"/>
  <c r="AR171" i="5" s="1"/>
  <c r="AQ171" i="5" s="1"/>
  <c r="AP171" i="5" s="1"/>
  <c r="AO171" i="5" s="1"/>
  <c r="AN171" i="5" s="1"/>
  <c r="AM171" i="5" s="1"/>
  <c r="AL171" i="5" s="1"/>
  <c r="R35" i="5"/>
  <c r="T35" i="5" s="1"/>
  <c r="R144" i="5"/>
  <c r="T144" i="5" s="1"/>
  <c r="H97" i="5"/>
  <c r="V97" i="5"/>
  <c r="AC97" i="5"/>
  <c r="AF97" i="5"/>
  <c r="H185" i="5"/>
  <c r="AF185" i="5"/>
  <c r="V185" i="5"/>
  <c r="AC185" i="5"/>
  <c r="I184" i="5"/>
  <c r="AF184" i="5"/>
  <c r="AC184" i="5"/>
  <c r="K426" i="1"/>
  <c r="AT180" i="5"/>
  <c r="AS180" i="5" s="1"/>
  <c r="AR180" i="5" s="1"/>
  <c r="AQ180" i="5" s="1"/>
  <c r="AP180" i="5" s="1"/>
  <c r="AO180" i="5" s="1"/>
  <c r="AN180" i="5" s="1"/>
  <c r="AM180" i="5" s="1"/>
  <c r="AL180" i="5" s="1"/>
  <c r="AT145" i="5"/>
  <c r="AS145" i="5" s="1"/>
  <c r="AR145" i="5" s="1"/>
  <c r="AQ145" i="5" s="1"/>
  <c r="AP145" i="5" s="1"/>
  <c r="AO145" i="5" s="1"/>
  <c r="AN145" i="5" s="1"/>
  <c r="AM145" i="5" s="1"/>
  <c r="AL145" i="5" s="1"/>
  <c r="R60" i="5"/>
  <c r="T60" i="5" s="1"/>
  <c r="K419" i="5"/>
  <c r="AF419" i="5"/>
  <c r="AC419" i="5"/>
  <c r="AT92" i="5"/>
  <c r="AS92" i="5" s="1"/>
  <c r="AR92" i="5" s="1"/>
  <c r="AQ92" i="5" s="1"/>
  <c r="AP92" i="5" s="1"/>
  <c r="AO92" i="5" s="1"/>
  <c r="AN92" i="5" s="1"/>
  <c r="AM92" i="5" s="1"/>
  <c r="AL92" i="5" s="1"/>
  <c r="H203" i="5"/>
  <c r="AC203" i="5"/>
  <c r="AF203" i="5"/>
  <c r="V203" i="5"/>
  <c r="AT418" i="5"/>
  <c r="AS418" i="5" s="1"/>
  <c r="AR418" i="5" s="1"/>
  <c r="AQ418" i="5" s="1"/>
  <c r="AP418" i="5" s="1"/>
  <c r="AO418" i="5" s="1"/>
  <c r="AN418" i="5" s="1"/>
  <c r="AM418" i="5" s="1"/>
  <c r="AL418" i="5" s="1"/>
  <c r="H121" i="5"/>
  <c r="AF121" i="5"/>
  <c r="V121" i="5"/>
  <c r="AC121" i="5"/>
  <c r="H204" i="5"/>
  <c r="AC204" i="5"/>
  <c r="AF204" i="5"/>
  <c r="V204" i="5"/>
  <c r="AT44" i="5"/>
  <c r="AS44" i="5" s="1"/>
  <c r="AR44" i="5" s="1"/>
  <c r="AQ44" i="5" s="1"/>
  <c r="AP44" i="5" s="1"/>
  <c r="AO44" i="5" s="1"/>
  <c r="AN44" i="5" s="1"/>
  <c r="AM44" i="5" s="1"/>
  <c r="AL44" i="5" s="1"/>
  <c r="H138" i="5"/>
  <c r="AF138" i="5"/>
  <c r="V138" i="5"/>
  <c r="AC138" i="5"/>
  <c r="R159" i="5"/>
  <c r="T159" i="5" s="1"/>
  <c r="R235" i="5"/>
  <c r="T235" i="5" s="1"/>
  <c r="R83" i="5"/>
  <c r="T83" i="5" s="1"/>
  <c r="AT206" i="5"/>
  <c r="AS206" i="5" s="1"/>
  <c r="AR206" i="5" s="1"/>
  <c r="AQ206" i="5" s="1"/>
  <c r="AP206" i="5" s="1"/>
  <c r="AO206" i="5" s="1"/>
  <c r="AN206" i="5" s="1"/>
  <c r="AM206" i="5" s="1"/>
  <c r="AL206" i="5" s="1"/>
  <c r="R53" i="5"/>
  <c r="T53" i="5" s="1"/>
  <c r="AF118" i="5"/>
  <c r="R71" i="1" l="1"/>
  <c r="T71" i="1" s="1"/>
  <c r="R79" i="1"/>
  <c r="T79" i="1" s="1"/>
  <c r="R285" i="1"/>
  <c r="T285" i="1" s="1"/>
  <c r="R65" i="1"/>
  <c r="T65" i="1" s="1"/>
  <c r="R296" i="1"/>
  <c r="T296" i="1" s="1"/>
  <c r="R282" i="1"/>
  <c r="T282" i="1" s="1"/>
  <c r="R390" i="1"/>
  <c r="T390" i="1" s="1"/>
  <c r="R178" i="1"/>
  <c r="T178" i="1" s="1"/>
  <c r="R61" i="1"/>
  <c r="T61" i="1" s="1"/>
  <c r="R359" i="1"/>
  <c r="T359" i="1" s="1"/>
  <c r="R382" i="1"/>
  <c r="T382" i="1" s="1"/>
  <c r="R192" i="1"/>
  <c r="T192" i="1" s="1"/>
  <c r="R154" i="1"/>
  <c r="T154" i="1" s="1"/>
  <c r="R276" i="1"/>
  <c r="T276" i="1" s="1"/>
  <c r="R30" i="1"/>
  <c r="T30" i="1" s="1"/>
  <c r="R256" i="1"/>
  <c r="T256" i="1" s="1"/>
  <c r="H63" i="1"/>
  <c r="V63" i="1"/>
  <c r="R68" i="1"/>
  <c r="T68" i="1" s="1"/>
  <c r="R292" i="1"/>
  <c r="T292" i="1" s="1"/>
  <c r="R113" i="1"/>
  <c r="T113" i="1" s="1"/>
  <c r="R98" i="1"/>
  <c r="T98" i="1" s="1"/>
  <c r="R58" i="1"/>
  <c r="T58" i="1" s="1"/>
  <c r="R272" i="1"/>
  <c r="T272" i="1" s="1"/>
  <c r="R279" i="1"/>
  <c r="T279" i="1" s="1"/>
  <c r="R325" i="1"/>
  <c r="T325" i="1" s="1"/>
  <c r="R334" i="1"/>
  <c r="T334" i="1" s="1"/>
  <c r="R179" i="1"/>
  <c r="T179" i="1" s="1"/>
  <c r="AZ84" i="5"/>
  <c r="AX84" i="5" s="1"/>
  <c r="BL86" i="5"/>
  <c r="AW87" i="5"/>
  <c r="AY86" i="5"/>
  <c r="BB85" i="5"/>
  <c r="BA85" i="5"/>
  <c r="AZ85" i="5" s="1"/>
  <c r="AX85" i="5" s="1"/>
  <c r="AZ83" i="5"/>
  <c r="AX83" i="5" s="1"/>
  <c r="F6" i="5"/>
  <c r="F8" i="5" s="1"/>
  <c r="AH437" i="5"/>
  <c r="AH436" i="5"/>
  <c r="AB337" i="5"/>
  <c r="AZ59" i="5"/>
  <c r="AX59" i="5" s="1"/>
  <c r="AH24" i="5"/>
  <c r="AH23" i="5"/>
  <c r="AZ28" i="5"/>
  <c r="AX28" i="5" s="1"/>
  <c r="R304" i="1"/>
  <c r="T304" i="1" s="1"/>
  <c r="R39" i="1"/>
  <c r="T39" i="1" s="1"/>
  <c r="R142" i="1"/>
  <c r="T142" i="1" s="1"/>
  <c r="R43" i="1"/>
  <c r="T43" i="1" s="1"/>
  <c r="R398" i="1"/>
  <c r="T398" i="1" s="1"/>
  <c r="R280" i="1"/>
  <c r="T280" i="1" s="1"/>
  <c r="R294" i="1"/>
  <c r="T294" i="1" s="1"/>
  <c r="R352" i="1"/>
  <c r="T352" i="1" s="1"/>
  <c r="R221" i="1"/>
  <c r="T221" i="1" s="1"/>
  <c r="R234" i="1"/>
  <c r="T234" i="1" s="1"/>
  <c r="R90" i="1"/>
  <c r="T90" i="1" s="1"/>
  <c r="R381" i="1"/>
  <c r="T381" i="1" s="1"/>
  <c r="R284" i="1"/>
  <c r="T284" i="1" s="1"/>
  <c r="R149" i="1"/>
  <c r="T149" i="1" s="1"/>
  <c r="R213" i="1"/>
  <c r="T213" i="1" s="1"/>
  <c r="R286" i="1"/>
  <c r="T286" i="1" s="1"/>
  <c r="R270" i="1"/>
  <c r="T270" i="1" s="1"/>
  <c r="R191" i="1"/>
  <c r="T191" i="1" s="1"/>
  <c r="R211" i="1"/>
  <c r="T211" i="1" s="1"/>
  <c r="R29" i="1"/>
  <c r="T29" i="1" s="1"/>
  <c r="R208" i="1"/>
  <c r="T208" i="1" s="1"/>
  <c r="R51" i="1"/>
  <c r="T51" i="1" s="1"/>
  <c r="R132" i="1"/>
  <c r="T132" i="1" s="1"/>
  <c r="R141" i="1"/>
  <c r="T141" i="1" s="1"/>
  <c r="R134" i="1"/>
  <c r="T134" i="1" s="1"/>
  <c r="R91" i="1"/>
  <c r="T91" i="1" s="1"/>
  <c r="R184" i="1"/>
  <c r="T184" i="1" s="1"/>
  <c r="R89" i="1"/>
  <c r="T89" i="1" s="1"/>
  <c r="R274" i="1"/>
  <c r="T274" i="1" s="1"/>
  <c r="R83" i="1"/>
  <c r="T83" i="1" s="1"/>
  <c r="R358" i="1"/>
  <c r="T358" i="1" s="1"/>
  <c r="R318" i="1"/>
  <c r="T318" i="1" s="1"/>
  <c r="R393" i="1"/>
  <c r="T393" i="1" s="1"/>
  <c r="R356" i="1"/>
  <c r="T356" i="1" s="1"/>
  <c r="R341" i="1"/>
  <c r="T341" i="1" s="1"/>
  <c r="R176" i="1"/>
  <c r="T176" i="1" s="1"/>
  <c r="R360" i="1"/>
  <c r="T360" i="1" s="1"/>
  <c r="R172" i="1"/>
  <c r="T172" i="1" s="1"/>
  <c r="R109" i="1"/>
  <c r="T109" i="1" s="1"/>
  <c r="R104" i="1"/>
  <c r="T104" i="1" s="1"/>
  <c r="R56" i="1"/>
  <c r="T56" i="1" s="1"/>
  <c r="R161" i="1"/>
  <c r="T161" i="1" s="1"/>
  <c r="R130" i="1"/>
  <c r="T130" i="1" s="1"/>
  <c r="R275" i="1"/>
  <c r="T275" i="1" s="1"/>
  <c r="R180" i="1"/>
  <c r="T180" i="1" s="1"/>
  <c r="R301" i="1"/>
  <c r="T301" i="1" s="1"/>
  <c r="R362" i="1"/>
  <c r="T362" i="1" s="1"/>
  <c r="R54" i="1"/>
  <c r="T54" i="1" s="1"/>
  <c r="R93" i="1"/>
  <c r="T93" i="1" s="1"/>
  <c r="R310" i="1"/>
  <c r="T310" i="1" s="1"/>
  <c r="R316" i="1"/>
  <c r="T316" i="1" s="1"/>
  <c r="R171" i="1"/>
  <c r="T171" i="1" s="1"/>
  <c r="R59" i="1"/>
  <c r="T59" i="1" s="1"/>
  <c r="R52" i="1"/>
  <c r="T52" i="1" s="1"/>
  <c r="R33" i="1"/>
  <c r="T33" i="1" s="1"/>
  <c r="R40" i="1"/>
  <c r="T40" i="1" s="1"/>
  <c r="R260" i="1"/>
  <c r="T260" i="1" s="1"/>
  <c r="R45" i="1"/>
  <c r="T45" i="1" s="1"/>
  <c r="R99" i="1"/>
  <c r="T99" i="1" s="1"/>
  <c r="R182" i="1"/>
  <c r="T182" i="1" s="1"/>
  <c r="AH340" i="5"/>
  <c r="AH91" i="5"/>
  <c r="AH230" i="5"/>
  <c r="AH93" i="5"/>
  <c r="AH137" i="5"/>
  <c r="AH372" i="5"/>
  <c r="AH240" i="5"/>
  <c r="AH303" i="5"/>
  <c r="AH430" i="5"/>
  <c r="AH263" i="5"/>
  <c r="AH149" i="5"/>
  <c r="AD104" i="5"/>
  <c r="AH327" i="5"/>
  <c r="AH64" i="5"/>
  <c r="AA64" i="5" s="1"/>
  <c r="AH358" i="5"/>
  <c r="AH359" i="5"/>
  <c r="AH232" i="5"/>
  <c r="AH431" i="5"/>
  <c r="R408" i="1"/>
  <c r="T408" i="1" s="1"/>
  <c r="BA68" i="5"/>
  <c r="AZ68" i="5" s="1"/>
  <c r="AX68" i="5" s="1"/>
  <c r="BB68" i="5"/>
  <c r="AJ348" i="5"/>
  <c r="AK348" i="5"/>
  <c r="AI348" i="5"/>
  <c r="BA44" i="5"/>
  <c r="AZ44" i="5" s="1"/>
  <c r="AX44" i="5" s="1"/>
  <c r="BB44" i="5"/>
  <c r="AI362" i="5"/>
  <c r="AJ362" i="5"/>
  <c r="AK362" i="5"/>
  <c r="AK156" i="5"/>
  <c r="AI156" i="5"/>
  <c r="AJ156" i="5"/>
  <c r="BB50" i="5"/>
  <c r="BA50" i="5"/>
  <c r="BA9" i="5"/>
  <c r="BB9" i="5"/>
  <c r="BA20" i="5"/>
  <c r="BB20" i="5"/>
  <c r="BB12" i="5"/>
  <c r="BA12" i="5"/>
  <c r="BA51" i="5"/>
  <c r="AZ51" i="5" s="1"/>
  <c r="AX51" i="5" s="1"/>
  <c r="BB51" i="5"/>
  <c r="BA61" i="5"/>
  <c r="BB61" i="5"/>
  <c r="AJ41" i="5"/>
  <c r="AK41" i="5"/>
  <c r="AI41" i="5"/>
  <c r="AJ95" i="5"/>
  <c r="AK95" i="5"/>
  <c r="AI95" i="5"/>
  <c r="BB5" i="5"/>
  <c r="BA5" i="5"/>
  <c r="AZ5" i="5" s="1"/>
  <c r="AX5" i="5" s="1"/>
  <c r="BA7" i="5"/>
  <c r="BB7" i="5"/>
  <c r="BA19" i="5"/>
  <c r="BB19" i="5"/>
  <c r="BA21" i="5"/>
  <c r="AZ21" i="5" s="1"/>
  <c r="AX21" i="5" s="1"/>
  <c r="BB21" i="5"/>
  <c r="BA49" i="5"/>
  <c r="BB49" i="5"/>
  <c r="BB36" i="5"/>
  <c r="BA36" i="5"/>
  <c r="AI67" i="5"/>
  <c r="AJ67" i="5"/>
  <c r="AK67" i="5"/>
  <c r="AJ58" i="5"/>
  <c r="AI58" i="5"/>
  <c r="AK58" i="5"/>
  <c r="BB6" i="5"/>
  <c r="BA6" i="5"/>
  <c r="AJ168" i="5"/>
  <c r="AK168" i="5"/>
  <c r="AI168" i="5"/>
  <c r="BB70" i="5"/>
  <c r="BA70" i="5"/>
  <c r="BA33" i="5"/>
  <c r="AZ33" i="5" s="1"/>
  <c r="AX33" i="5" s="1"/>
  <c r="BB33" i="5"/>
  <c r="BB32" i="5"/>
  <c r="BA32" i="5"/>
  <c r="BA2" i="5"/>
  <c r="BB2" i="5"/>
  <c r="BB56" i="5"/>
  <c r="BA56" i="5"/>
  <c r="AJ265" i="5"/>
  <c r="AK265" i="5"/>
  <c r="AI265" i="5"/>
  <c r="AK400" i="5"/>
  <c r="AJ400" i="5"/>
  <c r="AI400" i="5"/>
  <c r="AZ66" i="5"/>
  <c r="AX66" i="5" s="1"/>
  <c r="AZ76" i="5"/>
  <c r="AX76" i="5" s="1"/>
  <c r="AH238" i="5"/>
  <c r="AZ13" i="5"/>
  <c r="AX13" i="5" s="1"/>
  <c r="AH405" i="5"/>
  <c r="AB405" i="5" s="1"/>
  <c r="AZ23" i="5"/>
  <c r="AX23" i="5" s="1"/>
  <c r="AH394" i="5"/>
  <c r="AH201" i="5"/>
  <c r="AH281" i="5"/>
  <c r="AH382" i="5"/>
  <c r="AH336" i="5"/>
  <c r="AH72" i="5"/>
  <c r="AZ25" i="5"/>
  <c r="AX25" i="5" s="1"/>
  <c r="AH349" i="5"/>
  <c r="AH157" i="5"/>
  <c r="AH28" i="5"/>
  <c r="AZ62" i="5"/>
  <c r="AX62" i="5" s="1"/>
  <c r="AH300" i="5"/>
  <c r="AH192" i="5"/>
  <c r="AZ41" i="5"/>
  <c r="AX41" i="5" s="1"/>
  <c r="AZ53" i="5"/>
  <c r="AX53" i="5" s="1"/>
  <c r="AI251" i="5"/>
  <c r="AJ251" i="5"/>
  <c r="AK251" i="5"/>
  <c r="AZ39" i="5"/>
  <c r="AX39" i="5" s="1"/>
  <c r="AZ40" i="5"/>
  <c r="AX40" i="5" s="1"/>
  <c r="AK70" i="5"/>
  <c r="AJ70" i="5"/>
  <c r="AI70" i="5"/>
  <c r="BB10" i="5"/>
  <c r="BA10" i="5"/>
  <c r="BB47" i="5"/>
  <c r="BA47" i="5"/>
  <c r="AI142" i="5"/>
  <c r="AJ142" i="5"/>
  <c r="AK142" i="5"/>
  <c r="AK312" i="5"/>
  <c r="AI312" i="5"/>
  <c r="AJ312" i="5"/>
  <c r="BB37" i="5"/>
  <c r="BA37" i="5"/>
  <c r="AJ66" i="5"/>
  <c r="AK66" i="5"/>
  <c r="AI66" i="5"/>
  <c r="AH66" i="5" s="1"/>
  <c r="AK329" i="5"/>
  <c r="AJ329" i="5"/>
  <c r="AI329" i="5"/>
  <c r="AH272" i="5"/>
  <c r="AH384" i="5"/>
  <c r="AH282" i="5"/>
  <c r="AH256" i="5"/>
  <c r="AZ34" i="5"/>
  <c r="AX34" i="5" s="1"/>
  <c r="AH324" i="5"/>
  <c r="AA324" i="5" s="1"/>
  <c r="AH298" i="5"/>
  <c r="AH55" i="5"/>
  <c r="AH74" i="5"/>
  <c r="AJ242" i="5"/>
  <c r="AI242" i="5"/>
  <c r="AK242" i="5"/>
  <c r="BA22" i="5"/>
  <c r="BB22" i="5"/>
  <c r="BB11" i="5"/>
  <c r="BA11" i="5"/>
  <c r="AK386" i="5"/>
  <c r="AI386" i="5"/>
  <c r="AH386" i="5" s="1"/>
  <c r="AJ386" i="5"/>
  <c r="AK314" i="5"/>
  <c r="AJ314" i="5"/>
  <c r="AI314" i="5"/>
  <c r="AJ135" i="5"/>
  <c r="AK135" i="5"/>
  <c r="AI135" i="5"/>
  <c r="AH309" i="5"/>
  <c r="AH403" i="5"/>
  <c r="AH119" i="5"/>
  <c r="AH404" i="5"/>
  <c r="AB404" i="5" s="1"/>
  <c r="AH381" i="5"/>
  <c r="AA381" i="5" s="1"/>
  <c r="AH330" i="5"/>
  <c r="AH283" i="5"/>
  <c r="AA283" i="5" s="1"/>
  <c r="AZ73" i="5"/>
  <c r="AX73" i="5" s="1"/>
  <c r="AZ45" i="5"/>
  <c r="AX45" i="5" s="1"/>
  <c r="AH434" i="5"/>
  <c r="AH190" i="5"/>
  <c r="AB190" i="5" s="1"/>
  <c r="BA52" i="5"/>
  <c r="BB52" i="5"/>
  <c r="BA30" i="5"/>
  <c r="BB30" i="5"/>
  <c r="AH114" i="5"/>
  <c r="AI264" i="5"/>
  <c r="AK264" i="5"/>
  <c r="AJ264" i="5"/>
  <c r="BB48" i="5"/>
  <c r="BA48" i="5"/>
  <c r="AI117" i="5"/>
  <c r="AK117" i="5"/>
  <c r="AJ117" i="5"/>
  <c r="BA78" i="5"/>
  <c r="AZ78" i="5" s="1"/>
  <c r="AX78" i="5" s="1"/>
  <c r="BB78" i="5"/>
  <c r="BB24" i="5"/>
  <c r="BA24" i="5"/>
  <c r="AZ24" i="5" s="1"/>
  <c r="AX24" i="5" s="1"/>
  <c r="AZ65" i="5"/>
  <c r="AX65" i="5" s="1"/>
  <c r="AH36" i="5"/>
  <c r="AJ397" i="5"/>
  <c r="AK397" i="5"/>
  <c r="AI397" i="5"/>
  <c r="AH27" i="5"/>
  <c r="BB8" i="5"/>
  <c r="BA8" i="5"/>
  <c r="AZ8" i="5" s="1"/>
  <c r="AX8" i="5" s="1"/>
  <c r="BB31" i="5"/>
  <c r="BA31" i="5"/>
  <c r="AH81" i="5"/>
  <c r="AH378" i="5"/>
  <c r="AH288" i="5"/>
  <c r="AZ15" i="5"/>
  <c r="AX15" i="5" s="1"/>
  <c r="AH278" i="5"/>
  <c r="AH389" i="5"/>
  <c r="AZ4" i="5"/>
  <c r="AX4" i="5" s="1"/>
  <c r="AH375" i="5"/>
  <c r="AH186" i="5"/>
  <c r="AZ74" i="5"/>
  <c r="AX74" i="5" s="1"/>
  <c r="AH290" i="5"/>
  <c r="AH152" i="5"/>
  <c r="AZ38" i="5"/>
  <c r="AX38" i="5" s="1"/>
  <c r="AH319" i="5"/>
  <c r="AK305" i="5"/>
  <c r="AI305" i="5"/>
  <c r="AJ305" i="5"/>
  <c r="BB29" i="5"/>
  <c r="BA29" i="5"/>
  <c r="AH383" i="5"/>
  <c r="AK260" i="5"/>
  <c r="AI260" i="5"/>
  <c r="AJ260" i="5"/>
  <c r="AH315" i="5"/>
  <c r="AH289" i="5"/>
  <c r="AH279" i="5"/>
  <c r="AH334" i="5"/>
  <c r="AI221" i="5"/>
  <c r="AJ221" i="5"/>
  <c r="AK221" i="5"/>
  <c r="R365" i="1"/>
  <c r="T365" i="1" s="1"/>
  <c r="R209" i="1"/>
  <c r="T209" i="1" s="1"/>
  <c r="R174" i="1"/>
  <c r="T174" i="1" s="1"/>
  <c r="R102" i="1"/>
  <c r="T102" i="1" s="1"/>
  <c r="R35" i="1"/>
  <c r="T35" i="1" s="1"/>
  <c r="V87" i="1"/>
  <c r="H87" i="1"/>
  <c r="H198" i="1"/>
  <c r="V198" i="1"/>
  <c r="H106" i="1"/>
  <c r="V106" i="1"/>
  <c r="V82" i="1"/>
  <c r="H82" i="1"/>
  <c r="K410" i="1"/>
  <c r="V410" i="1"/>
  <c r="I364" i="1"/>
  <c r="V364" i="1"/>
  <c r="R156" i="1"/>
  <c r="T156" i="1" s="1"/>
  <c r="H156" i="1"/>
  <c r="V156" i="1"/>
  <c r="V219" i="1"/>
  <c r="H219" i="1"/>
  <c r="I298" i="1"/>
  <c r="V298" i="1"/>
  <c r="V371" i="1"/>
  <c r="K371" i="1"/>
  <c r="H84" i="1"/>
  <c r="V84" i="1"/>
  <c r="I313" i="1"/>
  <c r="V313" i="1"/>
  <c r="I374" i="1"/>
  <c r="V374" i="1"/>
  <c r="I315" i="1"/>
  <c r="V315" i="1"/>
  <c r="H185" i="1"/>
  <c r="V185" i="1"/>
  <c r="H197" i="1"/>
  <c r="V197" i="1"/>
  <c r="R155" i="1"/>
  <c r="T155" i="1" s="1"/>
  <c r="R167" i="1"/>
  <c r="T167" i="1" s="1"/>
  <c r="I167" i="1"/>
  <c r="I322" i="1"/>
  <c r="V322" i="1"/>
  <c r="V407" i="1"/>
  <c r="K407" i="1"/>
  <c r="H154" i="1"/>
  <c r="V154" i="1"/>
  <c r="R47" i="1"/>
  <c r="T47" i="1" s="1"/>
  <c r="R262" i="1"/>
  <c r="T262" i="1" s="1"/>
  <c r="V276" i="1"/>
  <c r="I276" i="1"/>
  <c r="H196" i="1"/>
  <c r="V196" i="1"/>
  <c r="H37" i="1"/>
  <c r="V37" i="1"/>
  <c r="R312" i="1"/>
  <c r="T312" i="1" s="1"/>
  <c r="R383" i="1"/>
  <c r="T383" i="1" s="1"/>
  <c r="R387" i="1"/>
  <c r="T387" i="1" s="1"/>
  <c r="R78" i="1"/>
  <c r="T78" i="1" s="1"/>
  <c r="R396" i="1"/>
  <c r="T396" i="1" s="1"/>
  <c r="R290" i="1"/>
  <c r="T290" i="1" s="1"/>
  <c r="I256" i="1"/>
  <c r="V256" i="1"/>
  <c r="R64" i="1"/>
  <c r="T64" i="1" s="1"/>
  <c r="R131" i="1"/>
  <c r="T131" i="1" s="1"/>
  <c r="R121" i="1"/>
  <c r="T121" i="1" s="1"/>
  <c r="R391" i="1"/>
  <c r="T391" i="1" s="1"/>
  <c r="I299" i="1"/>
  <c r="V299" i="1"/>
  <c r="R87" i="1"/>
  <c r="T87" i="1" s="1"/>
  <c r="R198" i="1"/>
  <c r="T198" i="1" s="1"/>
  <c r="R106" i="1"/>
  <c r="T106" i="1" s="1"/>
  <c r="R82" i="1"/>
  <c r="T82" i="1" s="1"/>
  <c r="I316" i="1"/>
  <c r="V316" i="1"/>
  <c r="R410" i="1"/>
  <c r="T410" i="1" s="1"/>
  <c r="R364" i="1"/>
  <c r="T364" i="1" s="1"/>
  <c r="R195" i="1"/>
  <c r="T195" i="1" s="1"/>
  <c r="V384" i="1"/>
  <c r="I384" i="1"/>
  <c r="R361" i="1"/>
  <c r="T361" i="1" s="1"/>
  <c r="R219" i="1"/>
  <c r="T219" i="1" s="1"/>
  <c r="H59" i="1"/>
  <c r="V59" i="1"/>
  <c r="H52" i="1"/>
  <c r="V52" i="1"/>
  <c r="R298" i="1"/>
  <c r="T298" i="1" s="1"/>
  <c r="R397" i="1"/>
  <c r="T397" i="1" s="1"/>
  <c r="R371" i="1"/>
  <c r="T371" i="1" s="1"/>
  <c r="R84" i="1"/>
  <c r="T84" i="1" s="1"/>
  <c r="R379" i="1"/>
  <c r="T379" i="1" s="1"/>
  <c r="R313" i="1"/>
  <c r="T313" i="1" s="1"/>
  <c r="R150" i="1"/>
  <c r="T150" i="1" s="1"/>
  <c r="R374" i="1"/>
  <c r="T374" i="1" s="1"/>
  <c r="H33" i="1"/>
  <c r="V33" i="1"/>
  <c r="H40" i="1"/>
  <c r="V40" i="1"/>
  <c r="I260" i="1"/>
  <c r="V260" i="1"/>
  <c r="R120" i="1"/>
  <c r="T120" i="1" s="1"/>
  <c r="R315" i="1"/>
  <c r="T315" i="1" s="1"/>
  <c r="H45" i="1"/>
  <c r="V45" i="1"/>
  <c r="R153" i="1"/>
  <c r="T153" i="1" s="1"/>
  <c r="R185" i="1"/>
  <c r="T185" i="1" s="1"/>
  <c r="R189" i="1"/>
  <c r="T189" i="1" s="1"/>
  <c r="V297" i="1"/>
  <c r="R297" i="1"/>
  <c r="T297" i="1" s="1"/>
  <c r="R197" i="1"/>
  <c r="T197" i="1" s="1"/>
  <c r="H99" i="1"/>
  <c r="V99" i="1"/>
  <c r="R246" i="1"/>
  <c r="T246" i="1" s="1"/>
  <c r="R60" i="1"/>
  <c r="T60" i="1" s="1"/>
  <c r="R395" i="1"/>
  <c r="T395" i="1" s="1"/>
  <c r="R322" i="1"/>
  <c r="T322" i="1" s="1"/>
  <c r="R407" i="1"/>
  <c r="T407" i="1" s="1"/>
  <c r="H95" i="1"/>
  <c r="V95" i="1"/>
  <c r="V111" i="1"/>
  <c r="H111" i="1"/>
  <c r="V343" i="1"/>
  <c r="I343" i="1"/>
  <c r="V408" i="1"/>
  <c r="K408" i="1"/>
  <c r="R196" i="1"/>
  <c r="T196" i="1" s="1"/>
  <c r="R37" i="1"/>
  <c r="T37" i="1" s="1"/>
  <c r="R254" i="1"/>
  <c r="T254" i="1" s="1"/>
  <c r="R115" i="1"/>
  <c r="T115" i="1" s="1"/>
  <c r="I354" i="1"/>
  <c r="V354" i="1"/>
  <c r="R148" i="1"/>
  <c r="T148" i="1" s="1"/>
  <c r="R128" i="1"/>
  <c r="T128" i="1" s="1"/>
  <c r="R349" i="1"/>
  <c r="T349" i="1" s="1"/>
  <c r="H179" i="1"/>
  <c r="V179" i="1"/>
  <c r="H64" i="1"/>
  <c r="V64" i="1"/>
  <c r="H131" i="1"/>
  <c r="V131" i="1"/>
  <c r="H121" i="1"/>
  <c r="V121" i="1"/>
  <c r="H70" i="1"/>
  <c r="V70" i="1"/>
  <c r="V112" i="1"/>
  <c r="H112" i="1"/>
  <c r="V224" i="1"/>
  <c r="H224" i="1"/>
  <c r="H214" i="1"/>
  <c r="V214" i="1"/>
  <c r="V327" i="1"/>
  <c r="I327" i="1"/>
  <c r="V238" i="1"/>
  <c r="R238" i="1"/>
  <c r="T238" i="1" s="1"/>
  <c r="H88" i="1"/>
  <c r="V88" i="1"/>
  <c r="V345" i="1"/>
  <c r="I345" i="1"/>
  <c r="I355" i="1"/>
  <c r="V355" i="1"/>
  <c r="I283" i="1"/>
  <c r="V283" i="1"/>
  <c r="V50" i="1"/>
  <c r="R50" i="1"/>
  <c r="T50" i="1" s="1"/>
  <c r="V164" i="1"/>
  <c r="H164" i="1"/>
  <c r="I340" i="1"/>
  <c r="V340" i="1"/>
  <c r="I363" i="1"/>
  <c r="V363" i="1"/>
  <c r="H207" i="1"/>
  <c r="V207" i="1"/>
  <c r="I246" i="1"/>
  <c r="V246" i="1"/>
  <c r="H60" i="1"/>
  <c r="V60" i="1"/>
  <c r="V42" i="1"/>
  <c r="R42" i="1"/>
  <c r="T42" i="1" s="1"/>
  <c r="V267" i="1"/>
  <c r="R267" i="1"/>
  <c r="T267" i="1" s="1"/>
  <c r="I254" i="1"/>
  <c r="V254" i="1"/>
  <c r="H115" i="1"/>
  <c r="V115" i="1"/>
  <c r="V349" i="1"/>
  <c r="I349" i="1"/>
  <c r="H39" i="1"/>
  <c r="V39" i="1"/>
  <c r="R165" i="1"/>
  <c r="T165" i="1" s="1"/>
  <c r="H142" i="1"/>
  <c r="V142" i="1"/>
  <c r="R188" i="1"/>
  <c r="T188" i="1" s="1"/>
  <c r="R70" i="1"/>
  <c r="T70" i="1" s="1"/>
  <c r="R119" i="1"/>
  <c r="T119" i="1" s="1"/>
  <c r="R112" i="1"/>
  <c r="T112" i="1" s="1"/>
  <c r="I247" i="1"/>
  <c r="V247" i="1"/>
  <c r="K411" i="1"/>
  <c r="V411" i="1"/>
  <c r="R224" i="1"/>
  <c r="T224" i="1" s="1"/>
  <c r="R214" i="1"/>
  <c r="T214" i="1" s="1"/>
  <c r="R327" i="1"/>
  <c r="T327" i="1" s="1"/>
  <c r="R88" i="1"/>
  <c r="T88" i="1" s="1"/>
  <c r="R345" i="1"/>
  <c r="T345" i="1" s="1"/>
  <c r="R355" i="1"/>
  <c r="T355" i="1" s="1"/>
  <c r="I281" i="1"/>
  <c r="V281" i="1"/>
  <c r="V321" i="1"/>
  <c r="R321" i="1"/>
  <c r="T321" i="1" s="1"/>
  <c r="I293" i="1"/>
  <c r="V293" i="1"/>
  <c r="H68" i="1"/>
  <c r="V68" i="1"/>
  <c r="R283" i="1"/>
  <c r="T283" i="1" s="1"/>
  <c r="R181" i="1"/>
  <c r="T181" i="1" s="1"/>
  <c r="R376" i="1"/>
  <c r="T376" i="1" s="1"/>
  <c r="V292" i="1"/>
  <c r="I292" i="1"/>
  <c r="R164" i="1"/>
  <c r="T164" i="1" s="1"/>
  <c r="H113" i="1"/>
  <c r="V113" i="1"/>
  <c r="R340" i="1"/>
  <c r="T340" i="1" s="1"/>
  <c r="V98" i="1"/>
  <c r="H98" i="1"/>
  <c r="R163" i="1"/>
  <c r="T163" i="1" s="1"/>
  <c r="H58" i="1"/>
  <c r="V58" i="1"/>
  <c r="R363" i="1"/>
  <c r="T363" i="1" s="1"/>
  <c r="V57" i="1"/>
  <c r="R57" i="1"/>
  <c r="T57" i="1" s="1"/>
  <c r="R207" i="1"/>
  <c r="T207" i="1" s="1"/>
  <c r="V213" i="1"/>
  <c r="H213" i="1"/>
  <c r="I272" i="1"/>
  <c r="V272" i="1"/>
  <c r="I279" i="1"/>
  <c r="V279" i="1"/>
  <c r="R183" i="1"/>
  <c r="T183" i="1" s="1"/>
  <c r="I325" i="1"/>
  <c r="V325" i="1"/>
  <c r="R187" i="1"/>
  <c r="T187" i="1" s="1"/>
  <c r="V92" i="1"/>
  <c r="R92" i="1"/>
  <c r="T92" i="1" s="1"/>
  <c r="I270" i="1"/>
  <c r="V270" i="1"/>
  <c r="R160" i="1"/>
  <c r="T160" i="1" s="1"/>
  <c r="H191" i="1"/>
  <c r="V191" i="1"/>
  <c r="H211" i="1"/>
  <c r="V211" i="1"/>
  <c r="I334" i="1"/>
  <c r="V334" i="1"/>
  <c r="R193" i="1"/>
  <c r="T193" i="1" s="1"/>
  <c r="R319" i="1"/>
  <c r="T319" i="1" s="1"/>
  <c r="H208" i="1"/>
  <c r="V208" i="1"/>
  <c r="H51" i="1"/>
  <c r="V51" i="1"/>
  <c r="V132" i="1"/>
  <c r="H132" i="1"/>
  <c r="H141" i="1"/>
  <c r="V141" i="1"/>
  <c r="R300" i="1"/>
  <c r="T300" i="1" s="1"/>
  <c r="R41" i="1"/>
  <c r="T41" i="1" s="1"/>
  <c r="R168" i="1"/>
  <c r="T168" i="1" s="1"/>
  <c r="H73" i="1"/>
  <c r="V73" i="1"/>
  <c r="I320" i="1"/>
  <c r="V320" i="1"/>
  <c r="I337" i="1"/>
  <c r="V337" i="1"/>
  <c r="V147" i="1"/>
  <c r="H147" i="1"/>
  <c r="V261" i="1"/>
  <c r="I261" i="1"/>
  <c r="H96" i="1"/>
  <c r="V96" i="1"/>
  <c r="I338" i="1"/>
  <c r="V338" i="1"/>
  <c r="V326" i="1"/>
  <c r="R326" i="1"/>
  <c r="T326" i="1" s="1"/>
  <c r="H227" i="1"/>
  <c r="V227" i="1"/>
  <c r="H32" i="1"/>
  <c r="V32" i="1"/>
  <c r="I232" i="1"/>
  <c r="V232" i="1"/>
  <c r="H76" i="1"/>
  <c r="V76" i="1"/>
  <c r="I289" i="1"/>
  <c r="V289" i="1"/>
  <c r="H133" i="1"/>
  <c r="V133" i="1"/>
  <c r="V80" i="1"/>
  <c r="H80" i="1"/>
  <c r="K402" i="1"/>
  <c r="V402" i="1"/>
  <c r="V336" i="1"/>
  <c r="R336" i="1"/>
  <c r="T336" i="1" s="1"/>
  <c r="I351" i="1"/>
  <c r="V351" i="1"/>
  <c r="I333" i="1"/>
  <c r="V333" i="1"/>
  <c r="H160" i="1"/>
  <c r="V160" i="1"/>
  <c r="I330" i="1"/>
  <c r="V330" i="1"/>
  <c r="I319" i="1"/>
  <c r="V319" i="1"/>
  <c r="I300" i="1"/>
  <c r="V300" i="1"/>
  <c r="H41" i="1"/>
  <c r="V41" i="1"/>
  <c r="R329" i="1"/>
  <c r="T329" i="1" s="1"/>
  <c r="H71" i="1"/>
  <c r="V71" i="1"/>
  <c r="V79" i="1"/>
  <c r="H79" i="1"/>
  <c r="R253" i="1"/>
  <c r="T253" i="1" s="1"/>
  <c r="R140" i="1"/>
  <c r="T140" i="1" s="1"/>
  <c r="R73" i="1"/>
  <c r="T73" i="1" s="1"/>
  <c r="R320" i="1"/>
  <c r="T320" i="1" s="1"/>
  <c r="R210" i="1"/>
  <c r="T210" i="1" s="1"/>
  <c r="R200" i="1"/>
  <c r="T200" i="1" s="1"/>
  <c r="R337" i="1"/>
  <c r="T337" i="1" s="1"/>
  <c r="V398" i="1"/>
  <c r="K398" i="1"/>
  <c r="R147" i="1"/>
  <c r="T147" i="1" s="1"/>
  <c r="R388" i="1"/>
  <c r="T388" i="1" s="1"/>
  <c r="R206" i="1"/>
  <c r="T206" i="1" s="1"/>
  <c r="V280" i="1"/>
  <c r="I280" i="1"/>
  <c r="R261" i="1"/>
  <c r="T261" i="1" s="1"/>
  <c r="R96" i="1"/>
  <c r="T96" i="1" s="1"/>
  <c r="R338" i="1"/>
  <c r="T338" i="1" s="1"/>
  <c r="I294" i="1"/>
  <c r="V294" i="1"/>
  <c r="R227" i="1"/>
  <c r="T227" i="1" s="1"/>
  <c r="R32" i="1"/>
  <c r="T32" i="1" s="1"/>
  <c r="V352" i="1"/>
  <c r="I352" i="1"/>
  <c r="R232" i="1"/>
  <c r="T232" i="1" s="1"/>
  <c r="H221" i="1"/>
  <c r="V221" i="1"/>
  <c r="I234" i="1"/>
  <c r="V234" i="1"/>
  <c r="R370" i="1"/>
  <c r="T370" i="1" s="1"/>
  <c r="R76" i="1"/>
  <c r="T76" i="1" s="1"/>
  <c r="H90" i="1"/>
  <c r="V90" i="1"/>
  <c r="R190" i="1"/>
  <c r="T190" i="1" s="1"/>
  <c r="R289" i="1"/>
  <c r="T289" i="1" s="1"/>
  <c r="R133" i="1"/>
  <c r="T133" i="1" s="1"/>
  <c r="I284" i="1"/>
  <c r="V284" i="1"/>
  <c r="V69" i="1"/>
  <c r="R69" i="1"/>
  <c r="T69" i="1" s="1"/>
  <c r="R80" i="1"/>
  <c r="T80" i="1" s="1"/>
  <c r="R402" i="1"/>
  <c r="T402" i="1" s="1"/>
  <c r="R126" i="1"/>
  <c r="T126" i="1" s="1"/>
  <c r="I285" i="1"/>
  <c r="V285" i="1"/>
  <c r="R348" i="1"/>
  <c r="T348" i="1" s="1"/>
  <c r="R351" i="1"/>
  <c r="T351" i="1" s="1"/>
  <c r="R333" i="1"/>
  <c r="T333" i="1" s="1"/>
  <c r="I286" i="1"/>
  <c r="V286" i="1"/>
  <c r="R239" i="1"/>
  <c r="T239" i="1" s="1"/>
  <c r="R194" i="1"/>
  <c r="T194" i="1" s="1"/>
  <c r="R177" i="1"/>
  <c r="T177" i="1" s="1"/>
  <c r="R204" i="1"/>
  <c r="T204" i="1" s="1"/>
  <c r="H65" i="1"/>
  <c r="V65" i="1"/>
  <c r="R330" i="1"/>
  <c r="T330" i="1" s="1"/>
  <c r="V296" i="1"/>
  <c r="I296" i="1"/>
  <c r="I282" i="1"/>
  <c r="V282" i="1"/>
  <c r="R303" i="1"/>
  <c r="T303" i="1" s="1"/>
  <c r="K390" i="1"/>
  <c r="V390" i="1"/>
  <c r="V178" i="1"/>
  <c r="H178" i="1"/>
  <c r="V295" i="1"/>
  <c r="R295" i="1"/>
  <c r="T295" i="1" s="1"/>
  <c r="V61" i="1"/>
  <c r="H61" i="1"/>
  <c r="I359" i="1"/>
  <c r="V359" i="1"/>
  <c r="V304" i="1"/>
  <c r="I304" i="1"/>
  <c r="V91" i="1"/>
  <c r="H91" i="1"/>
  <c r="I329" i="1"/>
  <c r="V329" i="1"/>
  <c r="I253" i="1"/>
  <c r="V253" i="1"/>
  <c r="H140" i="1"/>
  <c r="V140" i="1"/>
  <c r="H89" i="1"/>
  <c r="V89" i="1"/>
  <c r="I274" i="1"/>
  <c r="V274" i="1"/>
  <c r="V83" i="1"/>
  <c r="H83" i="1"/>
  <c r="I358" i="1"/>
  <c r="V358" i="1"/>
  <c r="I318" i="1"/>
  <c r="V318" i="1"/>
  <c r="R347" i="1"/>
  <c r="T347" i="1" s="1"/>
  <c r="V347" i="1"/>
  <c r="I347" i="1"/>
  <c r="J393" i="1"/>
  <c r="V393" i="1"/>
  <c r="R201" i="1"/>
  <c r="T201" i="1" s="1"/>
  <c r="V162" i="1"/>
  <c r="R162" i="1"/>
  <c r="T162" i="1" s="1"/>
  <c r="R331" i="1"/>
  <c r="T331" i="1" s="1"/>
  <c r="V356" i="1"/>
  <c r="I356" i="1"/>
  <c r="R342" i="1"/>
  <c r="T342" i="1" s="1"/>
  <c r="R27" i="1"/>
  <c r="T27" i="1" s="1"/>
  <c r="I341" i="1"/>
  <c r="V341" i="1"/>
  <c r="R368" i="1"/>
  <c r="T368" i="1" s="1"/>
  <c r="R413" i="1"/>
  <c r="T413" i="1" s="1"/>
  <c r="R74" i="1"/>
  <c r="T74" i="1" s="1"/>
  <c r="R369" i="1"/>
  <c r="T369" i="1" s="1"/>
  <c r="R110" i="1"/>
  <c r="T110" i="1" s="1"/>
  <c r="V109" i="1"/>
  <c r="H109" i="1"/>
  <c r="V104" i="1"/>
  <c r="H104" i="1"/>
  <c r="I275" i="1"/>
  <c r="V275" i="1"/>
  <c r="R166" i="1"/>
  <c r="T166" i="1" s="1"/>
  <c r="H166" i="1"/>
  <c r="V166" i="1"/>
  <c r="V301" i="1"/>
  <c r="I301" i="1"/>
  <c r="I362" i="1"/>
  <c r="V362" i="1"/>
  <c r="V348" i="1"/>
  <c r="I348" i="1"/>
  <c r="R22" i="1"/>
  <c r="T22" i="1" s="1"/>
  <c r="H54" i="1"/>
  <c r="V54" i="1"/>
  <c r="H93" i="1"/>
  <c r="V93" i="1"/>
  <c r="R401" i="1"/>
  <c r="T401" i="1" s="1"/>
  <c r="I239" i="1"/>
  <c r="V239" i="1"/>
  <c r="H194" i="1"/>
  <c r="V194" i="1"/>
  <c r="V177" i="1"/>
  <c r="H177" i="1"/>
  <c r="H204" i="1"/>
  <c r="V204" i="1"/>
  <c r="R242" i="1"/>
  <c r="T242" i="1" s="1"/>
  <c r="I310" i="1"/>
  <c r="V310" i="1"/>
  <c r="V303" i="1"/>
  <c r="I303" i="1"/>
  <c r="H209" i="1"/>
  <c r="V209" i="1"/>
  <c r="V404" i="1"/>
  <c r="R404" i="1"/>
  <c r="T404" i="1" s="1"/>
  <c r="V331" i="1"/>
  <c r="I331" i="1"/>
  <c r="I342" i="1"/>
  <c r="V342" i="1"/>
  <c r="H27" i="1"/>
  <c r="V27" i="1"/>
  <c r="I368" i="1"/>
  <c r="V368" i="1"/>
  <c r="K413" i="1"/>
  <c r="V413" i="1"/>
  <c r="H74" i="1"/>
  <c r="V74" i="1"/>
  <c r="I369" i="1"/>
  <c r="V369" i="1"/>
  <c r="H110" i="1"/>
  <c r="V110" i="1"/>
  <c r="V138" i="1"/>
  <c r="R138" i="1"/>
  <c r="T138" i="1" s="1"/>
  <c r="H155" i="1"/>
  <c r="V155" i="1"/>
  <c r="K401" i="1"/>
  <c r="V401" i="1"/>
  <c r="I262" i="1"/>
  <c r="V262" i="1"/>
  <c r="I242" i="1"/>
  <c r="V242" i="1"/>
  <c r="I312" i="1"/>
  <c r="V312" i="1"/>
  <c r="J387" i="1"/>
  <c r="V387" i="1"/>
  <c r="H78" i="1"/>
  <c r="V78" i="1"/>
  <c r="V290" i="1"/>
  <c r="I290" i="1"/>
  <c r="AH313" i="5"/>
  <c r="AH179" i="5"/>
  <c r="AH154" i="5"/>
  <c r="AH224" i="5"/>
  <c r="AB224" i="5" s="1"/>
  <c r="AH367" i="5"/>
  <c r="AH241" i="5"/>
  <c r="AH112" i="5"/>
  <c r="AA162" i="5"/>
  <c r="AB162" i="5"/>
  <c r="AH299" i="5"/>
  <c r="AH116" i="5"/>
  <c r="AB116" i="5" s="1"/>
  <c r="AH214" i="5"/>
  <c r="AB214" i="5" s="1"/>
  <c r="AH344" i="5"/>
  <c r="AH42" i="5"/>
  <c r="AB42" i="5" s="1"/>
  <c r="AH401" i="5"/>
  <c r="AB401" i="5" s="1"/>
  <c r="AH295" i="5"/>
  <c r="AH326" i="5"/>
  <c r="AH307" i="5"/>
  <c r="AH390" i="5"/>
  <c r="AB429" i="5"/>
  <c r="AA429" i="5"/>
  <c r="AH286" i="5"/>
  <c r="AA190" i="5"/>
  <c r="AD190" i="5" s="1"/>
  <c r="AH248" i="5"/>
  <c r="AH21" i="5"/>
  <c r="AH177" i="5"/>
  <c r="AH353" i="5"/>
  <c r="AH71" i="5"/>
  <c r="AA71" i="5" s="1"/>
  <c r="AH301" i="5"/>
  <c r="AH106" i="5"/>
  <c r="AA106" i="5" s="1"/>
  <c r="AH122" i="5"/>
  <c r="AB122" i="5" s="1"/>
  <c r="AH402" i="5"/>
  <c r="AH273" i="5"/>
  <c r="AH86" i="5"/>
  <c r="AH387" i="5"/>
  <c r="AH254" i="5"/>
  <c r="AB254" i="5" s="1"/>
  <c r="AH237" i="5"/>
  <c r="AH207" i="5"/>
  <c r="AA207" i="5" s="1"/>
  <c r="AH294" i="5"/>
  <c r="AB294" i="5" s="1"/>
  <c r="AB430" i="5"/>
  <c r="AA430" i="5"/>
  <c r="AH435" i="5"/>
  <c r="AH433" i="5"/>
  <c r="AH432" i="5"/>
  <c r="AA434" i="5"/>
  <c r="AB434" i="5"/>
  <c r="AJ418" i="5"/>
  <c r="AI418" i="5"/>
  <c r="AK418" i="5"/>
  <c r="AI171" i="5"/>
  <c r="AJ171" i="5"/>
  <c r="AK171" i="5"/>
  <c r="AK69" i="5"/>
  <c r="AI69" i="5"/>
  <c r="AJ69" i="5"/>
  <c r="AI234" i="5"/>
  <c r="AK234" i="5"/>
  <c r="AJ234" i="5"/>
  <c r="AK139" i="5"/>
  <c r="AI139" i="5"/>
  <c r="AJ139" i="5"/>
  <c r="AK174" i="5"/>
  <c r="AJ174" i="5"/>
  <c r="AI174" i="5"/>
  <c r="AK115" i="5"/>
  <c r="AI115" i="5"/>
  <c r="AJ115" i="5"/>
  <c r="AI52" i="5"/>
  <c r="AJ52" i="5"/>
  <c r="AK52" i="5"/>
  <c r="AI165" i="5"/>
  <c r="AJ165" i="5"/>
  <c r="AK165" i="5"/>
  <c r="AK173" i="5"/>
  <c r="AI173" i="5"/>
  <c r="AJ173" i="5"/>
  <c r="AK197" i="5"/>
  <c r="AJ197" i="5"/>
  <c r="AI197" i="5"/>
  <c r="AI415" i="5"/>
  <c r="AK415" i="5"/>
  <c r="AJ415" i="5"/>
  <c r="AJ88" i="5"/>
  <c r="AI88" i="5"/>
  <c r="AK88" i="5"/>
  <c r="AJ83" i="5"/>
  <c r="AK83" i="5"/>
  <c r="AI83" i="5"/>
  <c r="AJ176" i="5"/>
  <c r="AK176" i="5"/>
  <c r="AI176" i="5"/>
  <c r="AH176" i="5" s="1"/>
  <c r="AK180" i="5"/>
  <c r="AJ180" i="5"/>
  <c r="AI180" i="5"/>
  <c r="AH180" i="5" s="1"/>
  <c r="AK113" i="5"/>
  <c r="AI113" i="5"/>
  <c r="AH113" i="5" s="1"/>
  <c r="AJ113" i="5"/>
  <c r="AI211" i="5"/>
  <c r="AJ211" i="5"/>
  <c r="AK211" i="5"/>
  <c r="AI136" i="5"/>
  <c r="AJ136" i="5"/>
  <c r="AK136" i="5"/>
  <c r="AI215" i="5"/>
  <c r="AH215" i="5" s="1"/>
  <c r="AJ215" i="5"/>
  <c r="AK215" i="5"/>
  <c r="AI89" i="5"/>
  <c r="AK89" i="5"/>
  <c r="AJ89" i="5"/>
  <c r="AK73" i="5"/>
  <c r="AI73" i="5"/>
  <c r="AJ73" i="5"/>
  <c r="AK194" i="5"/>
  <c r="AJ194" i="5"/>
  <c r="AI194" i="5"/>
  <c r="AJ60" i="5"/>
  <c r="AI60" i="5"/>
  <c r="AK60" i="5"/>
  <c r="AJ428" i="5"/>
  <c r="AK428" i="5"/>
  <c r="AI428" i="5"/>
  <c r="AJ227" i="5"/>
  <c r="AI227" i="5"/>
  <c r="AK227" i="5"/>
  <c r="AJ247" i="5"/>
  <c r="AK247" i="5"/>
  <c r="AI247" i="5"/>
  <c r="AI92" i="5"/>
  <c r="AH92" i="5" s="1"/>
  <c r="AJ92" i="5"/>
  <c r="AK92" i="5"/>
  <c r="AI184" i="5"/>
  <c r="AJ184" i="5"/>
  <c r="AK184" i="5"/>
  <c r="AK22" i="5"/>
  <c r="AI22" i="5"/>
  <c r="AJ22" i="5"/>
  <c r="AK426" i="5"/>
  <c r="AJ426" i="5"/>
  <c r="AI426" i="5"/>
  <c r="AJ183" i="5"/>
  <c r="AK183" i="5"/>
  <c r="AI183" i="5"/>
  <c r="AK47" i="5"/>
  <c r="AJ47" i="5"/>
  <c r="AI47" i="5"/>
  <c r="AJ51" i="5"/>
  <c r="AK51" i="5"/>
  <c r="AI51" i="5"/>
  <c r="AJ127" i="5"/>
  <c r="AK127" i="5"/>
  <c r="AI127" i="5"/>
  <c r="AJ421" i="5"/>
  <c r="AK421" i="5"/>
  <c r="AI421" i="5"/>
  <c r="AK43" i="5"/>
  <c r="AJ43" i="5"/>
  <c r="AI43" i="5"/>
  <c r="AJ53" i="5"/>
  <c r="AI53" i="5"/>
  <c r="AK53" i="5"/>
  <c r="AI213" i="5"/>
  <c r="AJ213" i="5"/>
  <c r="AK213" i="5"/>
  <c r="AJ204" i="5"/>
  <c r="AI204" i="5"/>
  <c r="AK204" i="5"/>
  <c r="AK107" i="5"/>
  <c r="AI107" i="5"/>
  <c r="AH107" i="5" s="1"/>
  <c r="AJ107" i="5"/>
  <c r="AI178" i="5"/>
  <c r="AK178" i="5"/>
  <c r="AJ178" i="5"/>
  <c r="AI414" i="5"/>
  <c r="AK414" i="5"/>
  <c r="AJ414" i="5"/>
  <c r="AI39" i="5"/>
  <c r="AK39" i="5"/>
  <c r="AJ39" i="5"/>
  <c r="AJ222" i="5"/>
  <c r="AK222" i="5"/>
  <c r="AI222" i="5"/>
  <c r="AI158" i="5"/>
  <c r="AJ158" i="5"/>
  <c r="AK158" i="5"/>
  <c r="AI422" i="5"/>
  <c r="AJ422" i="5"/>
  <c r="AK422" i="5"/>
  <c r="AI90" i="5"/>
  <c r="AJ90" i="5"/>
  <c r="AK90" i="5"/>
  <c r="AJ118" i="5"/>
  <c r="AK118" i="5"/>
  <c r="AI118" i="5"/>
  <c r="AJ62" i="5"/>
  <c r="AK62" i="5"/>
  <c r="AI62" i="5"/>
  <c r="AJ146" i="5"/>
  <c r="AI146" i="5"/>
  <c r="AK146" i="5"/>
  <c r="AK235" i="5"/>
  <c r="AJ235" i="5"/>
  <c r="AI235" i="5"/>
  <c r="AH235" i="5" s="1"/>
  <c r="AK144" i="5"/>
  <c r="AI144" i="5"/>
  <c r="AJ144" i="5"/>
  <c r="AI101" i="5"/>
  <c r="AJ101" i="5"/>
  <c r="AK101" i="5"/>
  <c r="AK419" i="5"/>
  <c r="AJ419" i="5"/>
  <c r="AI419" i="5"/>
  <c r="AI82" i="5"/>
  <c r="AJ82" i="5"/>
  <c r="AK82" i="5"/>
  <c r="AI199" i="5"/>
  <c r="AK199" i="5"/>
  <c r="AJ199" i="5"/>
  <c r="AK87" i="5"/>
  <c r="AJ87" i="5"/>
  <c r="AI87" i="5"/>
  <c r="AK100" i="5"/>
  <c r="AI100" i="5"/>
  <c r="AJ100" i="5"/>
  <c r="AI191" i="5"/>
  <c r="AH191" i="5" s="1"/>
  <c r="AJ191" i="5"/>
  <c r="AK191" i="5"/>
  <c r="AJ228" i="5"/>
  <c r="AK228" i="5"/>
  <c r="AI228" i="5"/>
  <c r="AJ220" i="5"/>
  <c r="AI220" i="5"/>
  <c r="AK220" i="5"/>
  <c r="AJ130" i="5"/>
  <c r="AK130" i="5"/>
  <c r="AI130" i="5"/>
  <c r="AH130" i="5" s="1"/>
  <c r="AK54" i="5"/>
  <c r="AJ54" i="5"/>
  <c r="AI54" i="5"/>
  <c r="AI159" i="5"/>
  <c r="AK159" i="5"/>
  <c r="AJ159" i="5"/>
  <c r="AK102" i="5"/>
  <c r="AI102" i="5"/>
  <c r="AJ102" i="5"/>
  <c r="AJ35" i="5"/>
  <c r="AI35" i="5"/>
  <c r="AK35" i="5"/>
  <c r="AK80" i="5"/>
  <c r="AI80" i="5"/>
  <c r="AJ80" i="5"/>
  <c r="AK225" i="5"/>
  <c r="AI225" i="5"/>
  <c r="AJ225" i="5"/>
  <c r="AK121" i="5"/>
  <c r="AJ121" i="5"/>
  <c r="AI121" i="5"/>
  <c r="AI61" i="5"/>
  <c r="AJ61" i="5"/>
  <c r="AK61" i="5"/>
  <c r="AJ210" i="5"/>
  <c r="AK210" i="5"/>
  <c r="AI210" i="5"/>
  <c r="AK32" i="5"/>
  <c r="AJ32" i="5"/>
  <c r="AI32" i="5"/>
  <c r="AI30" i="5"/>
  <c r="AK30" i="5"/>
  <c r="AJ30" i="5"/>
  <c r="AJ56" i="5"/>
  <c r="AK56" i="5"/>
  <c r="AI56" i="5"/>
  <c r="AK129" i="5"/>
  <c r="AI129" i="5"/>
  <c r="AJ129" i="5"/>
  <c r="AK111" i="5"/>
  <c r="AI111" i="5"/>
  <c r="AH111" i="5" s="1"/>
  <c r="AJ111" i="5"/>
  <c r="AI94" i="5"/>
  <c r="AK94" i="5"/>
  <c r="AJ94" i="5"/>
  <c r="AI57" i="5"/>
  <c r="AJ57" i="5"/>
  <c r="AK57" i="5"/>
  <c r="AI75" i="5"/>
  <c r="AH75" i="5" s="1"/>
  <c r="AJ75" i="5"/>
  <c r="AK75" i="5"/>
  <c r="AI233" i="5"/>
  <c r="AJ233" i="5"/>
  <c r="AK233" i="5"/>
  <c r="AI50" i="5"/>
  <c r="AJ50" i="5"/>
  <c r="AK50" i="5"/>
  <c r="AK417" i="5"/>
  <c r="AJ417" i="5"/>
  <c r="AI417" i="5"/>
  <c r="AI420" i="5"/>
  <c r="AH420" i="5" s="1"/>
  <c r="AJ420" i="5"/>
  <c r="AK420" i="5"/>
  <c r="AK206" i="5"/>
  <c r="AJ206" i="5"/>
  <c r="AI206" i="5"/>
  <c r="AI416" i="5"/>
  <c r="AJ416" i="5"/>
  <c r="AK416" i="5"/>
  <c r="AK153" i="5"/>
  <c r="AI153" i="5"/>
  <c r="AJ153" i="5"/>
  <c r="AJ187" i="5"/>
  <c r="AK187" i="5"/>
  <c r="AI187" i="5"/>
  <c r="AK123" i="5"/>
  <c r="AJ123" i="5"/>
  <c r="AI123" i="5"/>
  <c r="AJ76" i="5"/>
  <c r="AI76" i="5"/>
  <c r="AK76" i="5"/>
  <c r="AI425" i="5"/>
  <c r="AJ425" i="5"/>
  <c r="AK425" i="5"/>
  <c r="AK424" i="5"/>
  <c r="AI424" i="5"/>
  <c r="AJ424" i="5"/>
  <c r="AJ226" i="5"/>
  <c r="AI226" i="5"/>
  <c r="AK226" i="5"/>
  <c r="AK219" i="5"/>
  <c r="AJ219" i="5"/>
  <c r="AI219" i="5"/>
  <c r="AI131" i="5"/>
  <c r="AJ131" i="5"/>
  <c r="AK131" i="5"/>
  <c r="AJ427" i="5"/>
  <c r="AK427" i="5"/>
  <c r="AI427" i="5"/>
  <c r="AI217" i="5"/>
  <c r="AJ217" i="5"/>
  <c r="AK217" i="5"/>
  <c r="AK164" i="5"/>
  <c r="AI164" i="5"/>
  <c r="AJ164" i="5"/>
  <c r="AI46" i="5"/>
  <c r="AJ46" i="5"/>
  <c r="AK46" i="5"/>
  <c r="AI181" i="5"/>
  <c r="AK181" i="5"/>
  <c r="AJ181" i="5"/>
  <c r="AI167" i="5"/>
  <c r="AK167" i="5"/>
  <c r="AJ167" i="5"/>
  <c r="AJ97" i="5"/>
  <c r="AK97" i="5"/>
  <c r="AI97" i="5"/>
  <c r="AJ182" i="5"/>
  <c r="AK182" i="5"/>
  <c r="AI182" i="5"/>
  <c r="AH182" i="5" s="1"/>
  <c r="AJ44" i="5"/>
  <c r="AI44" i="5"/>
  <c r="AK44" i="5"/>
  <c r="AI145" i="5"/>
  <c r="AJ145" i="5"/>
  <c r="AK145" i="5"/>
  <c r="AI120" i="5"/>
  <c r="AJ120" i="5"/>
  <c r="AK120" i="5"/>
  <c r="AK423" i="5"/>
  <c r="AI423" i="5"/>
  <c r="AJ423" i="5"/>
  <c r="AI185" i="5"/>
  <c r="AH185" i="5" s="1"/>
  <c r="AJ185" i="5"/>
  <c r="AK185" i="5"/>
  <c r="AJ25" i="5"/>
  <c r="AI25" i="5"/>
  <c r="AK25" i="5"/>
  <c r="AJ138" i="5"/>
  <c r="AK138" i="5"/>
  <c r="AI138" i="5"/>
  <c r="AI203" i="5"/>
  <c r="AJ203" i="5"/>
  <c r="AK203" i="5"/>
  <c r="AI78" i="5"/>
  <c r="AH78" i="5" s="1"/>
  <c r="AJ78" i="5"/>
  <c r="AK78" i="5"/>
  <c r="AK196" i="5"/>
  <c r="AJ196" i="5"/>
  <c r="AI196" i="5"/>
  <c r="AJ205" i="5"/>
  <c r="AI205" i="5"/>
  <c r="AK205" i="5"/>
  <c r="AK132" i="5"/>
  <c r="AI132" i="5"/>
  <c r="AJ132" i="5"/>
  <c r="AK109" i="5"/>
  <c r="AI109" i="5"/>
  <c r="AJ109" i="5"/>
  <c r="AJ160" i="5"/>
  <c r="AK160" i="5"/>
  <c r="AI160" i="5"/>
  <c r="AI150" i="5"/>
  <c r="AJ150" i="5"/>
  <c r="AK150" i="5"/>
  <c r="AJ63" i="5"/>
  <c r="AK63" i="5"/>
  <c r="AI63" i="5"/>
  <c r="AH63" i="5" s="1"/>
  <c r="AE337" i="5"/>
  <c r="AD337" i="5"/>
  <c r="AB309" i="5"/>
  <c r="AA309" i="5"/>
  <c r="AB403" i="5"/>
  <c r="AA403" i="5"/>
  <c r="AZ27" i="5"/>
  <c r="AX27" i="5" s="1"/>
  <c r="AH371" i="5"/>
  <c r="AA119" i="5"/>
  <c r="AB119" i="5"/>
  <c r="AA404" i="5"/>
  <c r="AZ64" i="5"/>
  <c r="AX64" i="5" s="1"/>
  <c r="AH311" i="5"/>
  <c r="AA330" i="5"/>
  <c r="AB330" i="5"/>
  <c r="AB283" i="5"/>
  <c r="AH325" i="5"/>
  <c r="AH355" i="5"/>
  <c r="AH267" i="5"/>
  <c r="AH391" i="5"/>
  <c r="AH103" i="5"/>
  <c r="AH302" i="5"/>
  <c r="AH108" i="5"/>
  <c r="AH172" i="5"/>
  <c r="AH40" i="5"/>
  <c r="AH320" i="5"/>
  <c r="AH223" i="5"/>
  <c r="AD293" i="5"/>
  <c r="AE293" i="5"/>
  <c r="AD37" i="5"/>
  <c r="AE37" i="5"/>
  <c r="AH409" i="5"/>
  <c r="AH85" i="5"/>
  <c r="AH244" i="5"/>
  <c r="AH322" i="5"/>
  <c r="AH134" i="5"/>
  <c r="AH368" i="5"/>
  <c r="AH341" i="5"/>
  <c r="AH377" i="5"/>
  <c r="AH236" i="5"/>
  <c r="AH68" i="5"/>
  <c r="AH412" i="5"/>
  <c r="AH366" i="5"/>
  <c r="AH287" i="5"/>
  <c r="AZ35" i="5"/>
  <c r="AX35" i="5" s="1"/>
  <c r="AZ67" i="5"/>
  <c r="AX67" i="5" s="1"/>
  <c r="AZ63" i="5"/>
  <c r="AX63" i="5" s="1"/>
  <c r="AH357" i="5"/>
  <c r="AH255" i="5"/>
  <c r="AH270" i="5"/>
  <c r="AZ43" i="5"/>
  <c r="AX43" i="5" s="1"/>
  <c r="AH175" i="5"/>
  <c r="AZ57" i="5"/>
  <c r="AX57" i="5" s="1"/>
  <c r="AH360" i="5"/>
  <c r="AH363" i="5"/>
  <c r="AH151" i="5"/>
  <c r="AH169" i="5"/>
  <c r="AH245" i="5"/>
  <c r="AH271" i="5"/>
  <c r="AH163" i="5"/>
  <c r="AE216" i="5"/>
  <c r="AD216" i="5"/>
  <c r="AD411" i="5"/>
  <c r="AE411" i="5"/>
  <c r="AA327" i="5"/>
  <c r="AB327" i="5"/>
  <c r="AH332" i="5"/>
  <c r="AH392" i="5"/>
  <c r="AB64" i="5"/>
  <c r="AB179" i="5"/>
  <c r="AA179" i="5"/>
  <c r="AB407" i="5"/>
  <c r="AA407" i="5"/>
  <c r="AZ79" i="5"/>
  <c r="AX79" i="5" s="1"/>
  <c r="AH364" i="5"/>
  <c r="AZ17" i="5"/>
  <c r="AX17" i="5" s="1"/>
  <c r="AB79" i="5"/>
  <c r="AA79" i="5"/>
  <c r="AB154" i="5"/>
  <c r="AA154" i="5"/>
  <c r="AB323" i="5"/>
  <c r="AA323" i="5"/>
  <c r="AZ3" i="5"/>
  <c r="AX3" i="5" s="1"/>
  <c r="AA224" i="5"/>
  <c r="AA48" i="5"/>
  <c r="AB48" i="5"/>
  <c r="AA361" i="5"/>
  <c r="AB361" i="5"/>
  <c r="AA277" i="5"/>
  <c r="AB277" i="5"/>
  <c r="AB268" i="5"/>
  <c r="AA268" i="5"/>
  <c r="AB259" i="5"/>
  <c r="AA259" i="5"/>
  <c r="AB297" i="5"/>
  <c r="AA297" i="5"/>
  <c r="AB45" i="5"/>
  <c r="AA45" i="5"/>
  <c r="AH292" i="5"/>
  <c r="AB367" i="5"/>
  <c r="AA367" i="5"/>
  <c r="AB241" i="5"/>
  <c r="AA241" i="5"/>
  <c r="AA125" i="5"/>
  <c r="AB125" i="5"/>
  <c r="AH335" i="5"/>
  <c r="AH406" i="5"/>
  <c r="AA266" i="5"/>
  <c r="AB266" i="5"/>
  <c r="AA59" i="5"/>
  <c r="AB59" i="5"/>
  <c r="AH195" i="5"/>
  <c r="C18" i="1"/>
  <c r="F18" i="1"/>
  <c r="F19" i="1" s="1"/>
  <c r="AE343" i="5"/>
  <c r="AD343" i="5"/>
  <c r="AB340" i="5"/>
  <c r="AA340" i="5"/>
  <c r="AB91" i="5"/>
  <c r="AA91" i="5"/>
  <c r="AA230" i="5"/>
  <c r="AB230" i="5"/>
  <c r="AB81" i="5"/>
  <c r="AA81" i="5"/>
  <c r="AA380" i="5"/>
  <c r="AB380" i="5"/>
  <c r="AA413" i="5"/>
  <c r="AB413" i="5"/>
  <c r="AA212" i="5"/>
  <c r="AB212" i="5"/>
  <c r="AB378" i="5"/>
  <c r="AA378" i="5"/>
  <c r="AB218" i="5"/>
  <c r="AA218" i="5"/>
  <c r="AB288" i="5"/>
  <c r="AA288" i="5"/>
  <c r="AA304" i="5"/>
  <c r="AB304" i="5"/>
  <c r="AA200" i="5"/>
  <c r="AB200" i="5"/>
  <c r="AA166" i="5"/>
  <c r="AB166" i="5"/>
  <c r="AB278" i="5"/>
  <c r="AA278" i="5"/>
  <c r="AA208" i="5"/>
  <c r="AB208" i="5"/>
  <c r="AA376" i="5"/>
  <c r="AB376" i="5"/>
  <c r="AB246" i="5"/>
  <c r="AA246" i="5"/>
  <c r="AA389" i="5"/>
  <c r="AB389" i="5"/>
  <c r="AB375" i="5"/>
  <c r="AA375" i="5"/>
  <c r="AB186" i="5"/>
  <c r="AA186" i="5"/>
  <c r="AA290" i="5"/>
  <c r="AB290" i="5"/>
  <c r="AB161" i="5"/>
  <c r="AA161" i="5"/>
  <c r="AB152" i="5"/>
  <c r="AA152" i="5"/>
  <c r="AA249" i="5"/>
  <c r="AB249" i="5"/>
  <c r="AA374" i="5"/>
  <c r="AB374" i="5"/>
  <c r="AB319" i="5"/>
  <c r="AA319" i="5"/>
  <c r="AA126" i="5"/>
  <c r="AB126" i="5"/>
  <c r="AB306" i="5"/>
  <c r="AA306" i="5"/>
  <c r="C18" i="5"/>
  <c r="AE31" i="5"/>
  <c r="AD31" i="5"/>
  <c r="AD284" i="5"/>
  <c r="AE284" i="5"/>
  <c r="AH385" i="5"/>
  <c r="AH148" i="5"/>
  <c r="AA238" i="5"/>
  <c r="AB238" i="5"/>
  <c r="AH275" i="5"/>
  <c r="AH253" i="5"/>
  <c r="AH99" i="5"/>
  <c r="AH338" i="5"/>
  <c r="AH399" i="5"/>
  <c r="AH356" i="5"/>
  <c r="AH333" i="5"/>
  <c r="AH141" i="5"/>
  <c r="AZ46" i="5"/>
  <c r="AX46" i="5" s="1"/>
  <c r="AH243" i="5"/>
  <c r="AH351" i="5"/>
  <c r="AH143" i="5"/>
  <c r="AB394" i="5"/>
  <c r="AA394" i="5"/>
  <c r="AZ18" i="5"/>
  <c r="AX18" i="5" s="1"/>
  <c r="AA201" i="5"/>
  <c r="AB201" i="5"/>
  <c r="AH379" i="5"/>
  <c r="AA281" i="5"/>
  <c r="AB281" i="5"/>
  <c r="AH133" i="5"/>
  <c r="AD276" i="5"/>
  <c r="AE276" i="5"/>
  <c r="E14" i="5"/>
  <c r="AD250" i="5"/>
  <c r="AE250" i="5"/>
  <c r="AE395" i="5"/>
  <c r="AD395" i="5"/>
  <c r="AH316" i="5"/>
  <c r="AA299" i="5"/>
  <c r="AB299" i="5"/>
  <c r="AH345" i="5"/>
  <c r="AH77" i="5"/>
  <c r="AH354" i="5"/>
  <c r="AA116" i="5"/>
  <c r="AH96" i="5"/>
  <c r="AH193" i="5"/>
  <c r="AH84" i="5"/>
  <c r="AA344" i="5"/>
  <c r="AB344" i="5"/>
  <c r="AH274" i="5"/>
  <c r="AH124" i="5"/>
  <c r="AH346" i="5"/>
  <c r="AH310" i="5"/>
  <c r="AH370" i="5"/>
  <c r="AH317" i="5"/>
  <c r="AH262" i="5"/>
  <c r="AZ75" i="5"/>
  <c r="AX75" i="5" s="1"/>
  <c r="AH110" i="5"/>
  <c r="AA401" i="5"/>
  <c r="AH280" i="5"/>
  <c r="AZ54" i="5"/>
  <c r="AX54" i="5" s="1"/>
  <c r="AB295" i="5"/>
  <c r="AA295" i="5"/>
  <c r="AB326" i="5"/>
  <c r="AA326" i="5"/>
  <c r="AH98" i="5"/>
  <c r="AA307" i="5"/>
  <c r="AB307" i="5"/>
  <c r="AH257" i="5"/>
  <c r="AE140" i="5"/>
  <c r="AD140" i="5"/>
  <c r="AD147" i="5"/>
  <c r="AE147" i="5"/>
  <c r="AD34" i="5"/>
  <c r="AE34" i="5"/>
  <c r="AH258" i="5"/>
  <c r="AZ69" i="5"/>
  <c r="AX69" i="5" s="1"/>
  <c r="AH373" i="5"/>
  <c r="AH65" i="5"/>
  <c r="AH342" i="5"/>
  <c r="AH198" i="5"/>
  <c r="AH393" i="5"/>
  <c r="AZ16" i="5"/>
  <c r="AX16" i="5" s="1"/>
  <c r="AH410" i="5"/>
  <c r="AH188" i="5"/>
  <c r="AH231" i="5"/>
  <c r="AH33" i="5"/>
  <c r="AH209" i="5"/>
  <c r="AH229" i="5"/>
  <c r="AH26" i="5"/>
  <c r="AZ60" i="5"/>
  <c r="AX60" i="5" s="1"/>
  <c r="AH347" i="5"/>
  <c r="AH339" i="5"/>
  <c r="AH308" i="5"/>
  <c r="AH105" i="5"/>
  <c r="AH261" i="5"/>
  <c r="AZ14" i="5"/>
  <c r="AX14" i="5" s="1"/>
  <c r="AH388" i="5"/>
  <c r="AH352" i="5"/>
  <c r="AH285" i="5"/>
  <c r="AH321" i="5"/>
  <c r="AH202" i="5"/>
  <c r="AZ77" i="5"/>
  <c r="AX77" i="5" s="1"/>
  <c r="AH398" i="5"/>
  <c r="AH170" i="5"/>
  <c r="AH38" i="5"/>
  <c r="AH252" i="5"/>
  <c r="AH365" i="5"/>
  <c r="AH291" i="5"/>
  <c r="AH408" i="5"/>
  <c r="AH49" i="5"/>
  <c r="AH1948" i="5"/>
  <c r="AA1948" i="5" s="1"/>
  <c r="AE1948" i="5" s="1"/>
  <c r="AD328" i="5"/>
  <c r="AE328" i="5"/>
  <c r="AD29" i="5"/>
  <c r="AE29" i="5"/>
  <c r="AE128" i="5"/>
  <c r="AD128" i="5"/>
  <c r="AE369" i="5"/>
  <c r="AD369" i="5"/>
  <c r="AA248" i="5"/>
  <c r="AB248" i="5"/>
  <c r="AA21" i="5"/>
  <c r="AB21" i="5"/>
  <c r="AB303" i="5"/>
  <c r="AA303" i="5"/>
  <c r="AB350" i="5"/>
  <c r="AA350" i="5"/>
  <c r="AA177" i="5"/>
  <c r="AB177" i="5"/>
  <c r="AA155" i="5"/>
  <c r="AB155" i="5"/>
  <c r="AB296" i="5"/>
  <c r="AA296" i="5"/>
  <c r="AA353" i="5"/>
  <c r="AB353" i="5"/>
  <c r="AA272" i="5"/>
  <c r="AB272" i="5"/>
  <c r="AA384" i="5"/>
  <c r="AB384" i="5"/>
  <c r="AA189" i="5"/>
  <c r="AB189" i="5"/>
  <c r="AA282" i="5"/>
  <c r="AB282" i="5"/>
  <c r="AA256" i="5"/>
  <c r="AB256" i="5"/>
  <c r="AB301" i="5"/>
  <c r="AA301" i="5"/>
  <c r="AB106" i="5"/>
  <c r="AA122" i="5"/>
  <c r="AA402" i="5"/>
  <c r="AB402" i="5"/>
  <c r="AA396" i="5"/>
  <c r="AB396" i="5"/>
  <c r="AB239" i="5"/>
  <c r="AA239" i="5"/>
  <c r="AA318" i="5"/>
  <c r="AB318" i="5"/>
  <c r="AB273" i="5"/>
  <c r="AA273" i="5"/>
  <c r="AA86" i="5"/>
  <c r="AB86" i="5"/>
  <c r="AA269" i="5"/>
  <c r="AB269" i="5"/>
  <c r="AB387" i="5"/>
  <c r="AA387" i="5"/>
  <c r="AA331" i="5"/>
  <c r="AB331" i="5"/>
  <c r="AA237" i="5"/>
  <c r="AB237" i="5"/>
  <c r="AB298" i="5"/>
  <c r="AA298" i="5"/>
  <c r="AY87" i="5" l="1"/>
  <c r="BL87" i="5"/>
  <c r="BK86" i="5"/>
  <c r="BJ86" i="5" s="1"/>
  <c r="BI86" i="5" s="1"/>
  <c r="BH86" i="5" s="1"/>
  <c r="BG86" i="5" s="1"/>
  <c r="BF86" i="5" s="1"/>
  <c r="BE86" i="5" s="1"/>
  <c r="BD86" i="5" s="1"/>
  <c r="BC86" i="5" s="1"/>
  <c r="F7" i="5"/>
  <c r="AB437" i="5"/>
  <c r="AA437" i="5"/>
  <c r="AB436" i="5"/>
  <c r="AA436" i="5"/>
  <c r="AB71" i="5"/>
  <c r="AZ52" i="5"/>
  <c r="AX52" i="5" s="1"/>
  <c r="AZ22" i="5"/>
  <c r="AX22" i="5" s="1"/>
  <c r="AZ7" i="5"/>
  <c r="AX7" i="5" s="1"/>
  <c r="AZ20" i="5"/>
  <c r="AX20" i="5" s="1"/>
  <c r="AB381" i="5"/>
  <c r="AA254" i="5"/>
  <c r="AD254" i="5" s="1"/>
  <c r="AA214" i="5"/>
  <c r="AB23" i="5"/>
  <c r="AA23" i="5"/>
  <c r="AA405" i="5"/>
  <c r="AA24" i="5"/>
  <c r="AB24" i="5"/>
  <c r="AB324" i="5"/>
  <c r="AZ11" i="5"/>
  <c r="AX11" i="5" s="1"/>
  <c r="AH329" i="5"/>
  <c r="AZ10" i="5"/>
  <c r="AX10" i="5" s="1"/>
  <c r="AZ12" i="5"/>
  <c r="AX12" i="5" s="1"/>
  <c r="AH348" i="5"/>
  <c r="AA348" i="5" s="1"/>
  <c r="AB359" i="5"/>
  <c r="AA359" i="5"/>
  <c r="AA358" i="5"/>
  <c r="AB358" i="5"/>
  <c r="AB240" i="5"/>
  <c r="AA240" i="5"/>
  <c r="AB372" i="5"/>
  <c r="AA372" i="5"/>
  <c r="AH205" i="5"/>
  <c r="AH76" i="5"/>
  <c r="AH419" i="5"/>
  <c r="AB419" i="5" s="1"/>
  <c r="AH426" i="5"/>
  <c r="AB426" i="5" s="1"/>
  <c r="AH227" i="5"/>
  <c r="AH194" i="5"/>
  <c r="AH260" i="5"/>
  <c r="AB260" i="5" s="1"/>
  <c r="AH70" i="5"/>
  <c r="AA137" i="5"/>
  <c r="AB137" i="5"/>
  <c r="AA93" i="5"/>
  <c r="AB93" i="5"/>
  <c r="AA149" i="5"/>
  <c r="AB149" i="5"/>
  <c r="AA263" i="5"/>
  <c r="AB263" i="5"/>
  <c r="AH135" i="5"/>
  <c r="AA135" i="5" s="1"/>
  <c r="AH400" i="5"/>
  <c r="AB400" i="5" s="1"/>
  <c r="AH168" i="5"/>
  <c r="AB168" i="5" s="1"/>
  <c r="AA232" i="5"/>
  <c r="AB232" i="5"/>
  <c r="AB431" i="5"/>
  <c r="AA431" i="5"/>
  <c r="E14" i="1"/>
  <c r="AH118" i="5"/>
  <c r="AH221" i="5"/>
  <c r="AA383" i="5"/>
  <c r="AB383" i="5"/>
  <c r="AA27" i="5"/>
  <c r="AB27" i="5"/>
  <c r="AH242" i="5"/>
  <c r="AH142" i="5"/>
  <c r="AA300" i="5"/>
  <c r="AB300" i="5"/>
  <c r="AB382" i="5"/>
  <c r="AA382" i="5"/>
  <c r="AZ56" i="5"/>
  <c r="AX56" i="5" s="1"/>
  <c r="AZ70" i="5"/>
  <c r="AX70" i="5" s="1"/>
  <c r="AH58" i="5"/>
  <c r="AZ49" i="5"/>
  <c r="AX49" i="5" s="1"/>
  <c r="AZ61" i="5"/>
  <c r="AX61" i="5" s="1"/>
  <c r="AZ9" i="5"/>
  <c r="AX9" i="5" s="1"/>
  <c r="AH362" i="5"/>
  <c r="AH181" i="5"/>
  <c r="AA181" i="5" s="1"/>
  <c r="AH219" i="5"/>
  <c r="AH121" i="5"/>
  <c r="AH39" i="5"/>
  <c r="AB39" i="5" s="1"/>
  <c r="AH415" i="5"/>
  <c r="AH174" i="5"/>
  <c r="AH418" i="5"/>
  <c r="AB334" i="5"/>
  <c r="AA334" i="5"/>
  <c r="AZ29" i="5"/>
  <c r="AX29" i="5" s="1"/>
  <c r="AH397" i="5"/>
  <c r="AH264" i="5"/>
  <c r="AA386" i="5"/>
  <c r="AB386" i="5"/>
  <c r="AZ37" i="5"/>
  <c r="AX37" i="5" s="1"/>
  <c r="AZ47" i="5"/>
  <c r="AX47" i="5" s="1"/>
  <c r="AH95" i="5"/>
  <c r="AZ50" i="5"/>
  <c r="AX50" i="5" s="1"/>
  <c r="AB279" i="5"/>
  <c r="AA279" i="5"/>
  <c r="AA114" i="5"/>
  <c r="AB114" i="5"/>
  <c r="AB135" i="5"/>
  <c r="AA74" i="5"/>
  <c r="AB74" i="5"/>
  <c r="AA28" i="5"/>
  <c r="AB28" i="5"/>
  <c r="AA400" i="5"/>
  <c r="AH150" i="5"/>
  <c r="AH416" i="5"/>
  <c r="AA416" i="5" s="1"/>
  <c r="AH100" i="5"/>
  <c r="AA100" i="5" s="1"/>
  <c r="AH101" i="5"/>
  <c r="AB101" i="5" s="1"/>
  <c r="AH158" i="5"/>
  <c r="AB158" i="5" s="1"/>
  <c r="AH69" i="5"/>
  <c r="AB69" i="5" s="1"/>
  <c r="AB289" i="5"/>
  <c r="AA289" i="5"/>
  <c r="AA55" i="5"/>
  <c r="AB55" i="5"/>
  <c r="AA329" i="5"/>
  <c r="AB329" i="5"/>
  <c r="AA157" i="5"/>
  <c r="AB157" i="5"/>
  <c r="AZ2" i="5"/>
  <c r="AX2" i="5" s="1"/>
  <c r="AB348" i="5"/>
  <c r="AH132" i="5"/>
  <c r="AH423" i="5"/>
  <c r="AA423" i="5" s="1"/>
  <c r="AH414" i="5"/>
  <c r="AB414" i="5" s="1"/>
  <c r="AA315" i="5"/>
  <c r="AB315" i="5"/>
  <c r="AH305" i="5"/>
  <c r="AZ31" i="5"/>
  <c r="AX31" i="5" s="1"/>
  <c r="AA36" i="5"/>
  <c r="AB36" i="5"/>
  <c r="AH117" i="5"/>
  <c r="AZ30" i="5"/>
  <c r="AX30" i="5" s="1"/>
  <c r="AH312" i="5"/>
  <c r="AH251" i="5"/>
  <c r="AB349" i="5"/>
  <c r="AA349" i="5"/>
  <c r="AZ32" i="5"/>
  <c r="AX32" i="5" s="1"/>
  <c r="AH67" i="5"/>
  <c r="AZ19" i="5"/>
  <c r="AX19" i="5" s="1"/>
  <c r="AH41" i="5"/>
  <c r="AH156" i="5"/>
  <c r="AH25" i="5"/>
  <c r="AB25" i="5" s="1"/>
  <c r="AH226" i="5"/>
  <c r="AH87" i="5"/>
  <c r="AA87" i="5" s="1"/>
  <c r="AH62" i="5"/>
  <c r="AH51" i="5"/>
  <c r="AH88" i="5"/>
  <c r="AA88" i="5" s="1"/>
  <c r="AZ48" i="5"/>
  <c r="AX48" i="5" s="1"/>
  <c r="AH314" i="5"/>
  <c r="AH265" i="5"/>
  <c r="AZ6" i="5"/>
  <c r="AX6" i="5" s="1"/>
  <c r="AZ36" i="5"/>
  <c r="AX36" i="5" s="1"/>
  <c r="AA66" i="5"/>
  <c r="AB66" i="5"/>
  <c r="AA70" i="5"/>
  <c r="AB70" i="5"/>
  <c r="AB72" i="5"/>
  <c r="AA72" i="5"/>
  <c r="AA192" i="5"/>
  <c r="AB192" i="5"/>
  <c r="AA336" i="5"/>
  <c r="AB336" i="5"/>
  <c r="AA286" i="5"/>
  <c r="AB286" i="5"/>
  <c r="AH160" i="5"/>
  <c r="AH44" i="5"/>
  <c r="AB44" i="5" s="1"/>
  <c r="AH46" i="5"/>
  <c r="AH425" i="5"/>
  <c r="AB425" i="5" s="1"/>
  <c r="AH228" i="5"/>
  <c r="AB228" i="5" s="1"/>
  <c r="AH222" i="5"/>
  <c r="AA222" i="5" s="1"/>
  <c r="AH204" i="5"/>
  <c r="AA204" i="5" s="1"/>
  <c r="AH43" i="5"/>
  <c r="AA43" i="5" s="1"/>
  <c r="AH60" i="5"/>
  <c r="AB60" i="5" s="1"/>
  <c r="AD162" i="5"/>
  <c r="AE162" i="5"/>
  <c r="AE190" i="5"/>
  <c r="AE429" i="5"/>
  <c r="AD429" i="5"/>
  <c r="AA294" i="5"/>
  <c r="AE294" i="5" s="1"/>
  <c r="AA42" i="5"/>
  <c r="AE42" i="5" s="1"/>
  <c r="AH184" i="5"/>
  <c r="AB184" i="5" s="1"/>
  <c r="AA390" i="5"/>
  <c r="AB390" i="5"/>
  <c r="AH159" i="5"/>
  <c r="AA159" i="5" s="1"/>
  <c r="AA112" i="5"/>
  <c r="AB112" i="5"/>
  <c r="AB207" i="5"/>
  <c r="AH94" i="5"/>
  <c r="AA94" i="5" s="1"/>
  <c r="AH183" i="5"/>
  <c r="AB183" i="5" s="1"/>
  <c r="AB313" i="5"/>
  <c r="AA313" i="5"/>
  <c r="AB432" i="5"/>
  <c r="AA432" i="5"/>
  <c r="AA433" i="5"/>
  <c r="AB433" i="5"/>
  <c r="AD434" i="5"/>
  <c r="AE434" i="5"/>
  <c r="AA435" i="5"/>
  <c r="AB435" i="5"/>
  <c r="AD430" i="5"/>
  <c r="AE430" i="5"/>
  <c r="AA198" i="5"/>
  <c r="AB198" i="5"/>
  <c r="AA257" i="5"/>
  <c r="AB257" i="5"/>
  <c r="AD237" i="5"/>
  <c r="AE237" i="5"/>
  <c r="AD318" i="5"/>
  <c r="AE318" i="5"/>
  <c r="AD122" i="5"/>
  <c r="AE122" i="5"/>
  <c r="AE256" i="5"/>
  <c r="AD256" i="5"/>
  <c r="AD272" i="5"/>
  <c r="AE272" i="5"/>
  <c r="AE177" i="5"/>
  <c r="AD177" i="5"/>
  <c r="AD248" i="5"/>
  <c r="AE248" i="5"/>
  <c r="AA291" i="5"/>
  <c r="AB291" i="5"/>
  <c r="AA321" i="5"/>
  <c r="AB321" i="5"/>
  <c r="AA339" i="5"/>
  <c r="AB339" i="5"/>
  <c r="AA231" i="5"/>
  <c r="AB231" i="5"/>
  <c r="AA373" i="5"/>
  <c r="AB373" i="5"/>
  <c r="AA98" i="5"/>
  <c r="AB98" i="5"/>
  <c r="AD401" i="5"/>
  <c r="AE401" i="5"/>
  <c r="AA310" i="5"/>
  <c r="AB310" i="5"/>
  <c r="AD214" i="5"/>
  <c r="AE214" i="5"/>
  <c r="AE281" i="5"/>
  <c r="AD281" i="5"/>
  <c r="AA351" i="5"/>
  <c r="AB351" i="5"/>
  <c r="AA399" i="5"/>
  <c r="AB399" i="5"/>
  <c r="AB385" i="5"/>
  <c r="AA385" i="5"/>
  <c r="AE306" i="5"/>
  <c r="AD306" i="5"/>
  <c r="AE186" i="5"/>
  <c r="AD186" i="5"/>
  <c r="AD378" i="5"/>
  <c r="AE378" i="5"/>
  <c r="AE81" i="5"/>
  <c r="AD81" i="5"/>
  <c r="AE277" i="5"/>
  <c r="AD277" i="5"/>
  <c r="AD323" i="5"/>
  <c r="AE323" i="5"/>
  <c r="AA332" i="5"/>
  <c r="AB332" i="5"/>
  <c r="AB363" i="5"/>
  <c r="AA363" i="5"/>
  <c r="AB377" i="5"/>
  <c r="AA377" i="5"/>
  <c r="AB108" i="5"/>
  <c r="AA108" i="5"/>
  <c r="AE404" i="5"/>
  <c r="AD404" i="5"/>
  <c r="AB150" i="5"/>
  <c r="AA150" i="5"/>
  <c r="AB132" i="5"/>
  <c r="AA132" i="5"/>
  <c r="AH427" i="5"/>
  <c r="AH187" i="5"/>
  <c r="AB416" i="5"/>
  <c r="AH210" i="5"/>
  <c r="AH35" i="5"/>
  <c r="AH54" i="5"/>
  <c r="AH146" i="5"/>
  <c r="AA158" i="5"/>
  <c r="AA183" i="5"/>
  <c r="AB180" i="5"/>
  <c r="AA180" i="5"/>
  <c r="AA69" i="5"/>
  <c r="AE298" i="5"/>
  <c r="AD298" i="5"/>
  <c r="AD239" i="5"/>
  <c r="AE239" i="5"/>
  <c r="AD350" i="5"/>
  <c r="AE350" i="5"/>
  <c r="AA365" i="5"/>
  <c r="AB365" i="5"/>
  <c r="AB285" i="5"/>
  <c r="AA285" i="5"/>
  <c r="AB347" i="5"/>
  <c r="AA347" i="5"/>
  <c r="AA188" i="5"/>
  <c r="AB188" i="5"/>
  <c r="AE326" i="5"/>
  <c r="AD326" i="5"/>
  <c r="AB110" i="5"/>
  <c r="AA110" i="5"/>
  <c r="AA346" i="5"/>
  <c r="AB346" i="5"/>
  <c r="AD299" i="5"/>
  <c r="AE299" i="5"/>
  <c r="AA379" i="5"/>
  <c r="AB379" i="5"/>
  <c r="AB243" i="5"/>
  <c r="AA243" i="5"/>
  <c r="AA338" i="5"/>
  <c r="AB338" i="5"/>
  <c r="AE249" i="5"/>
  <c r="AD249" i="5"/>
  <c r="AE376" i="5"/>
  <c r="AD376" i="5"/>
  <c r="AE200" i="5"/>
  <c r="AD200" i="5"/>
  <c r="AA195" i="5"/>
  <c r="AB195" i="5"/>
  <c r="AE125" i="5"/>
  <c r="AD125" i="5"/>
  <c r="AE297" i="5"/>
  <c r="AD297" i="5"/>
  <c r="AD407" i="5"/>
  <c r="AE407" i="5"/>
  <c r="AB360" i="5"/>
  <c r="AA360" i="5"/>
  <c r="AB341" i="5"/>
  <c r="AA341" i="5"/>
  <c r="AA302" i="5"/>
  <c r="AB302" i="5"/>
  <c r="AB160" i="5"/>
  <c r="AA160" i="5"/>
  <c r="AA44" i="5"/>
  <c r="AB46" i="5"/>
  <c r="AA46" i="5"/>
  <c r="AH206" i="5"/>
  <c r="AA228" i="5"/>
  <c r="AA60" i="5"/>
  <c r="AH136" i="5"/>
  <c r="AE269" i="5"/>
  <c r="AD269" i="5"/>
  <c r="AD106" i="5"/>
  <c r="AE106" i="5"/>
  <c r="AD353" i="5"/>
  <c r="AE353" i="5"/>
  <c r="AB252" i="5"/>
  <c r="AA252" i="5"/>
  <c r="AA352" i="5"/>
  <c r="AB352" i="5"/>
  <c r="AB410" i="5"/>
  <c r="AA410" i="5"/>
  <c r="AB258" i="5"/>
  <c r="AA258" i="5"/>
  <c r="AB124" i="5"/>
  <c r="AA124" i="5"/>
  <c r="AB96" i="5"/>
  <c r="AA96" i="5"/>
  <c r="AA316" i="5"/>
  <c r="AB316" i="5"/>
  <c r="AA99" i="5"/>
  <c r="AB99" i="5"/>
  <c r="AD152" i="5"/>
  <c r="AE152" i="5"/>
  <c r="AD375" i="5"/>
  <c r="AE375" i="5"/>
  <c r="AE241" i="5"/>
  <c r="AD241" i="5"/>
  <c r="AD361" i="5"/>
  <c r="AE361" i="5"/>
  <c r="AD154" i="5"/>
  <c r="AE154" i="5"/>
  <c r="AD327" i="5"/>
  <c r="AE327" i="5"/>
  <c r="AA368" i="5"/>
  <c r="AB368" i="5"/>
  <c r="AA103" i="5"/>
  <c r="AB103" i="5"/>
  <c r="AD330" i="5"/>
  <c r="AE330" i="5"/>
  <c r="AE119" i="5"/>
  <c r="AD119" i="5"/>
  <c r="AB78" i="5"/>
  <c r="AA78" i="5"/>
  <c r="AA25" i="5"/>
  <c r="AB226" i="5"/>
  <c r="AA226" i="5"/>
  <c r="AA75" i="5"/>
  <c r="AB75" i="5"/>
  <c r="AB111" i="5"/>
  <c r="AA111" i="5"/>
  <c r="AH225" i="5"/>
  <c r="AB87" i="5"/>
  <c r="AH82" i="5"/>
  <c r="AH144" i="5"/>
  <c r="AB62" i="5"/>
  <c r="AA62" i="5"/>
  <c r="AH90" i="5"/>
  <c r="AA51" i="5"/>
  <c r="AB51" i="5"/>
  <c r="AH52" i="5"/>
  <c r="AH139" i="5"/>
  <c r="AD331" i="5"/>
  <c r="AE331" i="5"/>
  <c r="AD282" i="5"/>
  <c r="AE282" i="5"/>
  <c r="AE301" i="5"/>
  <c r="AD301" i="5"/>
  <c r="AD296" i="5"/>
  <c r="AE296" i="5"/>
  <c r="AD303" i="5"/>
  <c r="AE303" i="5"/>
  <c r="AB38" i="5"/>
  <c r="AA38" i="5"/>
  <c r="AB388" i="5"/>
  <c r="AA388" i="5"/>
  <c r="AD295" i="5"/>
  <c r="AE295" i="5"/>
  <c r="AA274" i="5"/>
  <c r="AB274" i="5"/>
  <c r="AE201" i="5"/>
  <c r="AD201" i="5"/>
  <c r="AA141" i="5"/>
  <c r="AB141" i="5"/>
  <c r="AB253" i="5"/>
  <c r="AA253" i="5"/>
  <c r="AD126" i="5"/>
  <c r="AE126" i="5"/>
  <c r="AD208" i="5"/>
  <c r="AE208" i="5"/>
  <c r="AD304" i="5"/>
  <c r="AE304" i="5"/>
  <c r="AE212" i="5"/>
  <c r="AD212" i="5"/>
  <c r="AD230" i="5"/>
  <c r="AE230" i="5"/>
  <c r="AE59" i="5"/>
  <c r="AD59" i="5"/>
  <c r="AD259" i="5"/>
  <c r="AE259" i="5"/>
  <c r="AE179" i="5"/>
  <c r="AD179" i="5"/>
  <c r="AA163" i="5"/>
  <c r="AB163" i="5"/>
  <c r="AB175" i="5"/>
  <c r="AA175" i="5"/>
  <c r="AB287" i="5"/>
  <c r="AA287" i="5"/>
  <c r="AB134" i="5"/>
  <c r="AA134" i="5"/>
  <c r="AA391" i="5"/>
  <c r="AB391" i="5"/>
  <c r="AB371" i="5"/>
  <c r="AA371" i="5"/>
  <c r="AB63" i="5"/>
  <c r="AA63" i="5"/>
  <c r="AA205" i="5"/>
  <c r="AB205" i="5"/>
  <c r="AA182" i="5"/>
  <c r="AB182" i="5"/>
  <c r="AH167" i="5"/>
  <c r="AH164" i="5"/>
  <c r="AB76" i="5"/>
  <c r="AA76" i="5"/>
  <c r="AH102" i="5"/>
  <c r="AB130" i="5"/>
  <c r="AA130" i="5"/>
  <c r="AA419" i="5"/>
  <c r="AA426" i="5"/>
  <c r="AA184" i="5"/>
  <c r="AA227" i="5"/>
  <c r="AB227" i="5"/>
  <c r="AA194" i="5"/>
  <c r="AB194" i="5"/>
  <c r="AH89" i="5"/>
  <c r="AB176" i="5"/>
  <c r="AA176" i="5"/>
  <c r="AH173" i="5"/>
  <c r="AE273" i="5"/>
  <c r="AD273" i="5"/>
  <c r="AB398" i="5"/>
  <c r="AA398" i="5"/>
  <c r="AE86" i="5"/>
  <c r="AD86" i="5"/>
  <c r="AD396" i="5"/>
  <c r="AE396" i="5"/>
  <c r="AD189" i="5"/>
  <c r="AE189" i="5"/>
  <c r="AA170" i="5"/>
  <c r="AB170" i="5"/>
  <c r="AB26" i="5"/>
  <c r="AA26" i="5"/>
  <c r="AA393" i="5"/>
  <c r="AB393" i="5"/>
  <c r="AE116" i="5"/>
  <c r="AD116" i="5"/>
  <c r="AE405" i="5"/>
  <c r="AD405" i="5"/>
  <c r="AA275" i="5"/>
  <c r="AB275" i="5"/>
  <c r="AD319" i="5"/>
  <c r="AE319" i="5"/>
  <c r="AE161" i="5"/>
  <c r="AD161" i="5"/>
  <c r="AE278" i="5"/>
  <c r="AD278" i="5"/>
  <c r="AD288" i="5"/>
  <c r="AE288" i="5"/>
  <c r="AE91" i="5"/>
  <c r="AD91" i="5"/>
  <c r="AE367" i="5"/>
  <c r="AD367" i="5"/>
  <c r="AD48" i="5"/>
  <c r="AE48" i="5"/>
  <c r="AE79" i="5"/>
  <c r="AD79" i="5"/>
  <c r="AA271" i="5"/>
  <c r="AB271" i="5"/>
  <c r="AB366" i="5"/>
  <c r="AA366" i="5"/>
  <c r="AA322" i="5"/>
  <c r="AB322" i="5"/>
  <c r="AB223" i="5"/>
  <c r="AA223" i="5"/>
  <c r="AB267" i="5"/>
  <c r="AA267" i="5"/>
  <c r="AE381" i="5"/>
  <c r="AD381" i="5"/>
  <c r="AH120" i="5"/>
  <c r="AH153" i="5"/>
  <c r="AH50" i="5"/>
  <c r="AH30" i="5"/>
  <c r="AA235" i="5"/>
  <c r="AB235" i="5"/>
  <c r="AH178" i="5"/>
  <c r="AH421" i="5"/>
  <c r="AH211" i="5"/>
  <c r="AH115" i="5"/>
  <c r="AH171" i="5"/>
  <c r="AB262" i="5"/>
  <c r="AA262" i="5"/>
  <c r="AE394" i="5"/>
  <c r="AD394" i="5"/>
  <c r="AE389" i="5"/>
  <c r="AD389" i="5"/>
  <c r="AD413" i="5"/>
  <c r="AE413" i="5"/>
  <c r="AE266" i="5"/>
  <c r="AD266" i="5"/>
  <c r="AD268" i="5"/>
  <c r="AE268" i="5"/>
  <c r="AE64" i="5"/>
  <c r="AD64" i="5"/>
  <c r="AB245" i="5"/>
  <c r="AA245" i="5"/>
  <c r="AA270" i="5"/>
  <c r="AB270" i="5"/>
  <c r="AB412" i="5"/>
  <c r="AA412" i="5"/>
  <c r="AB244" i="5"/>
  <c r="AA244" i="5"/>
  <c r="AB320" i="5"/>
  <c r="AA320" i="5"/>
  <c r="AB355" i="5"/>
  <c r="AA355" i="5"/>
  <c r="AB311" i="5"/>
  <c r="AA311" i="5"/>
  <c r="AE403" i="5"/>
  <c r="AD403" i="5"/>
  <c r="AH109" i="5"/>
  <c r="AH196" i="5"/>
  <c r="AH203" i="5"/>
  <c r="AH131" i="5"/>
  <c r="AH424" i="5"/>
  <c r="AH123" i="5"/>
  <c r="AH57" i="5"/>
  <c r="AH129" i="5"/>
  <c r="AH32" i="5"/>
  <c r="AH61" i="5"/>
  <c r="AH80" i="5"/>
  <c r="AB118" i="5"/>
  <c r="AA118" i="5"/>
  <c r="AH422" i="5"/>
  <c r="AH213" i="5"/>
  <c r="AH47" i="5"/>
  <c r="AH428" i="5"/>
  <c r="AB229" i="5"/>
  <c r="AA229" i="5"/>
  <c r="AE344" i="5"/>
  <c r="AD344" i="5"/>
  <c r="AD207" i="5"/>
  <c r="AE207" i="5"/>
  <c r="AD384" i="5"/>
  <c r="AE384" i="5"/>
  <c r="AE21" i="5"/>
  <c r="AD21" i="5"/>
  <c r="AB49" i="5"/>
  <c r="AA49" i="5"/>
  <c r="AA105" i="5"/>
  <c r="AB105" i="5"/>
  <c r="AA209" i="5"/>
  <c r="AB209" i="5"/>
  <c r="AB342" i="5"/>
  <c r="AA342" i="5"/>
  <c r="AB280" i="5"/>
  <c r="AA280" i="5"/>
  <c r="AB317" i="5"/>
  <c r="AA317" i="5"/>
  <c r="AA84" i="5"/>
  <c r="AB84" i="5"/>
  <c r="AA77" i="5"/>
  <c r="AB77" i="5"/>
  <c r="AB133" i="5"/>
  <c r="AA133" i="5"/>
  <c r="AB333" i="5"/>
  <c r="AA333" i="5"/>
  <c r="AD238" i="5"/>
  <c r="AE238" i="5"/>
  <c r="AD246" i="5"/>
  <c r="AE246" i="5"/>
  <c r="AE218" i="5"/>
  <c r="AD218" i="5"/>
  <c r="AD340" i="5"/>
  <c r="AE340" i="5"/>
  <c r="AB406" i="5"/>
  <c r="AA406" i="5"/>
  <c r="AA292" i="5"/>
  <c r="AB292" i="5"/>
  <c r="AD224" i="5"/>
  <c r="AE224" i="5"/>
  <c r="AA169" i="5"/>
  <c r="AB169" i="5"/>
  <c r="AB255" i="5"/>
  <c r="AA255" i="5"/>
  <c r="AB68" i="5"/>
  <c r="AA68" i="5"/>
  <c r="AB85" i="5"/>
  <c r="AA85" i="5"/>
  <c r="AA40" i="5"/>
  <c r="AB40" i="5"/>
  <c r="AB325" i="5"/>
  <c r="AA325" i="5"/>
  <c r="AH138" i="5"/>
  <c r="AB185" i="5"/>
  <c r="AA185" i="5"/>
  <c r="AH97" i="5"/>
  <c r="AA219" i="5"/>
  <c r="AB219" i="5"/>
  <c r="AA420" i="5"/>
  <c r="AB420" i="5"/>
  <c r="AB121" i="5"/>
  <c r="AA121" i="5"/>
  <c r="AA191" i="5"/>
  <c r="AB191" i="5"/>
  <c r="AA39" i="5"/>
  <c r="AB107" i="5"/>
  <c r="AA107" i="5"/>
  <c r="AB92" i="5"/>
  <c r="AA92" i="5"/>
  <c r="AA215" i="5"/>
  <c r="AB215" i="5"/>
  <c r="AB113" i="5"/>
  <c r="AA113" i="5"/>
  <c r="AH83" i="5"/>
  <c r="AB415" i="5"/>
  <c r="AA415" i="5"/>
  <c r="AA174" i="5"/>
  <c r="AB174" i="5"/>
  <c r="AH234" i="5"/>
  <c r="AA418" i="5"/>
  <c r="AB418" i="5"/>
  <c r="AB261" i="5"/>
  <c r="AA261" i="5"/>
  <c r="AB354" i="5"/>
  <c r="AA354" i="5"/>
  <c r="AE324" i="5"/>
  <c r="AD324" i="5"/>
  <c r="AD402" i="5"/>
  <c r="AE402" i="5"/>
  <c r="AD71" i="5"/>
  <c r="AE71" i="5"/>
  <c r="AD155" i="5"/>
  <c r="AE155" i="5"/>
  <c r="AD387" i="5"/>
  <c r="AE387" i="5"/>
  <c r="AB408" i="5"/>
  <c r="AA408" i="5"/>
  <c r="AA202" i="5"/>
  <c r="AB202" i="5"/>
  <c r="AA308" i="5"/>
  <c r="AB308" i="5"/>
  <c r="AB33" i="5"/>
  <c r="AA33" i="5"/>
  <c r="AA65" i="5"/>
  <c r="AB65" i="5"/>
  <c r="AD307" i="5"/>
  <c r="AE307" i="5"/>
  <c r="AB370" i="5"/>
  <c r="AA370" i="5"/>
  <c r="AB193" i="5"/>
  <c r="AA193" i="5"/>
  <c r="AA345" i="5"/>
  <c r="AB345" i="5"/>
  <c r="AA143" i="5"/>
  <c r="AB143" i="5"/>
  <c r="AB356" i="5"/>
  <c r="AA356" i="5"/>
  <c r="AA148" i="5"/>
  <c r="AB148" i="5"/>
  <c r="AD374" i="5"/>
  <c r="AE374" i="5"/>
  <c r="AE290" i="5"/>
  <c r="AD290" i="5"/>
  <c r="AD166" i="5"/>
  <c r="AE166" i="5"/>
  <c r="AD380" i="5"/>
  <c r="AE380" i="5"/>
  <c r="AB335" i="5"/>
  <c r="AA335" i="5"/>
  <c r="AD45" i="5"/>
  <c r="AE45" i="5"/>
  <c r="AB364" i="5"/>
  <c r="AA364" i="5"/>
  <c r="AA392" i="5"/>
  <c r="AB392" i="5"/>
  <c r="AA151" i="5"/>
  <c r="AB151" i="5"/>
  <c r="AA357" i="5"/>
  <c r="AB357" i="5"/>
  <c r="AA236" i="5"/>
  <c r="AB236" i="5"/>
  <c r="AB409" i="5"/>
  <c r="AA409" i="5"/>
  <c r="AA172" i="5"/>
  <c r="AB172" i="5"/>
  <c r="AE283" i="5"/>
  <c r="AD283" i="5"/>
  <c r="AE309" i="5"/>
  <c r="AD309" i="5"/>
  <c r="AH145" i="5"/>
  <c r="AH217" i="5"/>
  <c r="AH417" i="5"/>
  <c r="AH233" i="5"/>
  <c r="AH56" i="5"/>
  <c r="AH220" i="5"/>
  <c r="AH199" i="5"/>
  <c r="AH53" i="5"/>
  <c r="AH127" i="5"/>
  <c r="AH22" i="5"/>
  <c r="AH247" i="5"/>
  <c r="AH73" i="5"/>
  <c r="AH197" i="5"/>
  <c r="AH165" i="5"/>
  <c r="BB86" i="5" l="1"/>
  <c r="BA86" i="5"/>
  <c r="AZ86" i="5" s="1"/>
  <c r="AX86" i="5" s="1"/>
  <c r="BK87" i="5"/>
  <c r="BJ87" i="5" s="1"/>
  <c r="BI87" i="5" s="1"/>
  <c r="BH87" i="5" s="1"/>
  <c r="BG87" i="5" s="1"/>
  <c r="BF87" i="5" s="1"/>
  <c r="BE87" i="5" s="1"/>
  <c r="BD87" i="5" s="1"/>
  <c r="BC87" i="5" s="1"/>
  <c r="AD437" i="5"/>
  <c r="AE437" i="5"/>
  <c r="AD436" i="5"/>
  <c r="AE436" i="5"/>
  <c r="AE254" i="5"/>
  <c r="AB94" i="5"/>
  <c r="AB88" i="5"/>
  <c r="AB43" i="5"/>
  <c r="AB100" i="5"/>
  <c r="AD294" i="5"/>
  <c r="AB204" i="5"/>
  <c r="AB423" i="5"/>
  <c r="AA168" i="5"/>
  <c r="AD24" i="5"/>
  <c r="AE24" i="5"/>
  <c r="AB181" i="5"/>
  <c r="AD42" i="5"/>
  <c r="AA414" i="5"/>
  <c r="AE414" i="5" s="1"/>
  <c r="AE23" i="5"/>
  <c r="AD23" i="5"/>
  <c r="AD263" i="5"/>
  <c r="AE263" i="5"/>
  <c r="AE240" i="5"/>
  <c r="AD240" i="5"/>
  <c r="AB222" i="5"/>
  <c r="AA260" i="5"/>
  <c r="AD260" i="5" s="1"/>
  <c r="AE149" i="5"/>
  <c r="AD149" i="5"/>
  <c r="AD232" i="5"/>
  <c r="AE232" i="5"/>
  <c r="AA101" i="5"/>
  <c r="AE93" i="5"/>
  <c r="AD93" i="5"/>
  <c r="AD358" i="5"/>
  <c r="AE358" i="5"/>
  <c r="AE359" i="5"/>
  <c r="AD359" i="5"/>
  <c r="AE137" i="5"/>
  <c r="AD137" i="5"/>
  <c r="AD372" i="5"/>
  <c r="AE372" i="5"/>
  <c r="AD431" i="5"/>
  <c r="AE431" i="5"/>
  <c r="AD70" i="5"/>
  <c r="AE70" i="5"/>
  <c r="AB314" i="5"/>
  <c r="AA314" i="5"/>
  <c r="AB156" i="5"/>
  <c r="AA156" i="5"/>
  <c r="AA312" i="5"/>
  <c r="AB312" i="5"/>
  <c r="AD315" i="5"/>
  <c r="AE315" i="5"/>
  <c r="AE157" i="5"/>
  <c r="AD157" i="5"/>
  <c r="AE400" i="5"/>
  <c r="AD400" i="5"/>
  <c r="AE114" i="5"/>
  <c r="AD114" i="5"/>
  <c r="AD386" i="5"/>
  <c r="AE386" i="5"/>
  <c r="AB142" i="5"/>
  <c r="AA142" i="5"/>
  <c r="AB41" i="5"/>
  <c r="AA41" i="5"/>
  <c r="AD279" i="5"/>
  <c r="AE279" i="5"/>
  <c r="AB264" i="5"/>
  <c r="AA264" i="5"/>
  <c r="AB58" i="5"/>
  <c r="AA58" i="5"/>
  <c r="AB242" i="5"/>
  <c r="AA242" i="5"/>
  <c r="AE336" i="5"/>
  <c r="AD336" i="5"/>
  <c r="AD66" i="5"/>
  <c r="AE66" i="5"/>
  <c r="AA117" i="5"/>
  <c r="AB117" i="5"/>
  <c r="AE329" i="5"/>
  <c r="AD329" i="5"/>
  <c r="AE28" i="5"/>
  <c r="AD28" i="5"/>
  <c r="AB397" i="5"/>
  <c r="AA397" i="5"/>
  <c r="AA67" i="5"/>
  <c r="AB67" i="5"/>
  <c r="AD27" i="5"/>
  <c r="AE27" i="5"/>
  <c r="AD192" i="5"/>
  <c r="AE192" i="5"/>
  <c r="AD36" i="5"/>
  <c r="AE36" i="5"/>
  <c r="AE348" i="5"/>
  <c r="AD348" i="5"/>
  <c r="AE55" i="5"/>
  <c r="AD55" i="5"/>
  <c r="AD74" i="5"/>
  <c r="AE74" i="5"/>
  <c r="AA95" i="5"/>
  <c r="AB95" i="5"/>
  <c r="AE334" i="5"/>
  <c r="AD334" i="5"/>
  <c r="AE382" i="5"/>
  <c r="AD382" i="5"/>
  <c r="AE72" i="5"/>
  <c r="AD72" i="5"/>
  <c r="AE349" i="5"/>
  <c r="AD349" i="5"/>
  <c r="AD289" i="5"/>
  <c r="AE289" i="5"/>
  <c r="AE168" i="5"/>
  <c r="AD168" i="5"/>
  <c r="AB362" i="5"/>
  <c r="AA362" i="5"/>
  <c r="AD383" i="5"/>
  <c r="AE383" i="5"/>
  <c r="AB305" i="5"/>
  <c r="AA305" i="5"/>
  <c r="AD135" i="5"/>
  <c r="AE135" i="5"/>
  <c r="AA221" i="5"/>
  <c r="AB221" i="5"/>
  <c r="AB265" i="5"/>
  <c r="AA265" i="5"/>
  <c r="AB251" i="5"/>
  <c r="AA251" i="5"/>
  <c r="AD300" i="5"/>
  <c r="AE300" i="5"/>
  <c r="AB159" i="5"/>
  <c r="AA425" i="5"/>
  <c r="AD425" i="5" s="1"/>
  <c r="AE313" i="5"/>
  <c r="AD313" i="5"/>
  <c r="AD390" i="5"/>
  <c r="AE390" i="5"/>
  <c r="AD112" i="5"/>
  <c r="AE112" i="5"/>
  <c r="AE286" i="5"/>
  <c r="AD286" i="5"/>
  <c r="AE433" i="5"/>
  <c r="AD433" i="5"/>
  <c r="AD432" i="5"/>
  <c r="AE432" i="5"/>
  <c r="AD435" i="5"/>
  <c r="AE435" i="5"/>
  <c r="AE143" i="5"/>
  <c r="AD143" i="5"/>
  <c r="AD420" i="5"/>
  <c r="AE420" i="5"/>
  <c r="AD292" i="5"/>
  <c r="AE292" i="5"/>
  <c r="AE77" i="5"/>
  <c r="AD77" i="5"/>
  <c r="AA61" i="5"/>
  <c r="AB61" i="5"/>
  <c r="AB196" i="5"/>
  <c r="AA196" i="5"/>
  <c r="AD320" i="5"/>
  <c r="AE320" i="5"/>
  <c r="AD245" i="5"/>
  <c r="AE245" i="5"/>
  <c r="AB171" i="5"/>
  <c r="AA171" i="5"/>
  <c r="AA50" i="5"/>
  <c r="AB50" i="5"/>
  <c r="AE275" i="5"/>
  <c r="AD275" i="5"/>
  <c r="AB89" i="5"/>
  <c r="AA89" i="5"/>
  <c r="AD426" i="5"/>
  <c r="AE426" i="5"/>
  <c r="AA164" i="5"/>
  <c r="AB164" i="5"/>
  <c r="AD371" i="5"/>
  <c r="AE371" i="5"/>
  <c r="AD175" i="5"/>
  <c r="AE175" i="5"/>
  <c r="AE388" i="5"/>
  <c r="AD388" i="5"/>
  <c r="AA90" i="5"/>
  <c r="AB90" i="5"/>
  <c r="AE111" i="5"/>
  <c r="AD111" i="5"/>
  <c r="AD78" i="5"/>
  <c r="AE78" i="5"/>
  <c r="AE410" i="5"/>
  <c r="AD410" i="5"/>
  <c r="AE228" i="5"/>
  <c r="AD228" i="5"/>
  <c r="AE160" i="5"/>
  <c r="AD160" i="5"/>
  <c r="AD243" i="5"/>
  <c r="AE243" i="5"/>
  <c r="AE110" i="5"/>
  <c r="AD110" i="5"/>
  <c r="AD285" i="5"/>
  <c r="AE285" i="5"/>
  <c r="AA35" i="5"/>
  <c r="AB35" i="5"/>
  <c r="AE108" i="5"/>
  <c r="AD108" i="5"/>
  <c r="AA247" i="5"/>
  <c r="AB247" i="5"/>
  <c r="AD202" i="5"/>
  <c r="AE202" i="5"/>
  <c r="AA83" i="5"/>
  <c r="AB83" i="5"/>
  <c r="AB138" i="5"/>
  <c r="AA138" i="5"/>
  <c r="AB233" i="5"/>
  <c r="AA233" i="5"/>
  <c r="AE335" i="5"/>
  <c r="AD335" i="5"/>
  <c r="AD408" i="5"/>
  <c r="AE408" i="5"/>
  <c r="AE113" i="5"/>
  <c r="AD113" i="5"/>
  <c r="AD325" i="5"/>
  <c r="AE325" i="5"/>
  <c r="AD255" i="5"/>
  <c r="AE255" i="5"/>
  <c r="AE406" i="5"/>
  <c r="AD406" i="5"/>
  <c r="AA428" i="5"/>
  <c r="AB428" i="5"/>
  <c r="AA32" i="5"/>
  <c r="AB32" i="5"/>
  <c r="AA109" i="5"/>
  <c r="AB109" i="5"/>
  <c r="AA115" i="5"/>
  <c r="AB115" i="5"/>
  <c r="AA153" i="5"/>
  <c r="AB153" i="5"/>
  <c r="AE398" i="5"/>
  <c r="AD398" i="5"/>
  <c r="AE419" i="5"/>
  <c r="AD419" i="5"/>
  <c r="AB167" i="5"/>
  <c r="AA167" i="5"/>
  <c r="AD62" i="5"/>
  <c r="AE62" i="5"/>
  <c r="AE368" i="5"/>
  <c r="AD368" i="5"/>
  <c r="AE316" i="5"/>
  <c r="AD316" i="5"/>
  <c r="AA206" i="5"/>
  <c r="AB206" i="5"/>
  <c r="AE158" i="5"/>
  <c r="AD158" i="5"/>
  <c r="AB210" i="5"/>
  <c r="AA210" i="5"/>
  <c r="AE423" i="5"/>
  <c r="AD423" i="5"/>
  <c r="AD351" i="5"/>
  <c r="AE351" i="5"/>
  <c r="AE339" i="5"/>
  <c r="AD339" i="5"/>
  <c r="AB56" i="5"/>
  <c r="AA56" i="5"/>
  <c r="AA22" i="5"/>
  <c r="AB22" i="5"/>
  <c r="AA127" i="5"/>
  <c r="AB127" i="5"/>
  <c r="AB417" i="5"/>
  <c r="AA417" i="5"/>
  <c r="AE172" i="5"/>
  <c r="AD172" i="5"/>
  <c r="AD151" i="5"/>
  <c r="AE151" i="5"/>
  <c r="AD345" i="5"/>
  <c r="AE345" i="5"/>
  <c r="AD65" i="5"/>
  <c r="AE65" i="5"/>
  <c r="AE418" i="5"/>
  <c r="AD418" i="5"/>
  <c r="AD39" i="5"/>
  <c r="AE39" i="5"/>
  <c r="AE219" i="5"/>
  <c r="AD219" i="5"/>
  <c r="AE84" i="5"/>
  <c r="AD84" i="5"/>
  <c r="AE209" i="5"/>
  <c r="AD209" i="5"/>
  <c r="AA47" i="5"/>
  <c r="AB47" i="5"/>
  <c r="AA129" i="5"/>
  <c r="AB129" i="5"/>
  <c r="AD244" i="5"/>
  <c r="AE244" i="5"/>
  <c r="AB211" i="5"/>
  <c r="AA211" i="5"/>
  <c r="AB120" i="5"/>
  <c r="AA120" i="5"/>
  <c r="AD322" i="5"/>
  <c r="AE322" i="5"/>
  <c r="AD170" i="5"/>
  <c r="AE170" i="5"/>
  <c r="AE194" i="5"/>
  <c r="AD194" i="5"/>
  <c r="AE38" i="5"/>
  <c r="AD38" i="5"/>
  <c r="AA139" i="5"/>
  <c r="AB139" i="5"/>
  <c r="AD96" i="5"/>
  <c r="AE96" i="5"/>
  <c r="AD204" i="5"/>
  <c r="AE204" i="5"/>
  <c r="AE425" i="5"/>
  <c r="AE69" i="5"/>
  <c r="AD69" i="5"/>
  <c r="AA146" i="5"/>
  <c r="AB146" i="5"/>
  <c r="AD94" i="5"/>
  <c r="AE94" i="5"/>
  <c r="AE132" i="5"/>
  <c r="AD132" i="5"/>
  <c r="AE377" i="5"/>
  <c r="AD377" i="5"/>
  <c r="AA217" i="5"/>
  <c r="AB217" i="5"/>
  <c r="AE193" i="5"/>
  <c r="AD193" i="5"/>
  <c r="AD33" i="5"/>
  <c r="AE33" i="5"/>
  <c r="AA234" i="5"/>
  <c r="AB234" i="5"/>
  <c r="AE333" i="5"/>
  <c r="AD333" i="5"/>
  <c r="AD317" i="5"/>
  <c r="AE317" i="5"/>
  <c r="AB213" i="5"/>
  <c r="AA213" i="5"/>
  <c r="AB57" i="5"/>
  <c r="AA57" i="5"/>
  <c r="AA421" i="5"/>
  <c r="AB421" i="5"/>
  <c r="AD366" i="5"/>
  <c r="AE366" i="5"/>
  <c r="AD130" i="5"/>
  <c r="AE130" i="5"/>
  <c r="AE182" i="5"/>
  <c r="AD182" i="5"/>
  <c r="AE391" i="5"/>
  <c r="AD391" i="5"/>
  <c r="AD163" i="5"/>
  <c r="AE163" i="5"/>
  <c r="AD274" i="5"/>
  <c r="AE274" i="5"/>
  <c r="AB52" i="5"/>
  <c r="AA52" i="5"/>
  <c r="AB144" i="5"/>
  <c r="AA144" i="5"/>
  <c r="AD75" i="5"/>
  <c r="AE75" i="5"/>
  <c r="AE352" i="5"/>
  <c r="AD352" i="5"/>
  <c r="AE302" i="5"/>
  <c r="AD302" i="5"/>
  <c r="AE379" i="5"/>
  <c r="AD379" i="5"/>
  <c r="AE365" i="5"/>
  <c r="AD365" i="5"/>
  <c r="AD101" i="5"/>
  <c r="AE101" i="5"/>
  <c r="AE98" i="5"/>
  <c r="AD98" i="5"/>
  <c r="AD321" i="5"/>
  <c r="AE321" i="5"/>
  <c r="AD357" i="5"/>
  <c r="AE357" i="5"/>
  <c r="AA199" i="5"/>
  <c r="AB199" i="5"/>
  <c r="AE191" i="5"/>
  <c r="AD191" i="5"/>
  <c r="AD40" i="5"/>
  <c r="AE40" i="5"/>
  <c r="AB422" i="5"/>
  <c r="AA422" i="5"/>
  <c r="AA123" i="5"/>
  <c r="AB123" i="5"/>
  <c r="AE311" i="5"/>
  <c r="AD311" i="5"/>
  <c r="AE412" i="5"/>
  <c r="AD412" i="5"/>
  <c r="AB178" i="5"/>
  <c r="AA178" i="5"/>
  <c r="AD227" i="5"/>
  <c r="AE227" i="5"/>
  <c r="AE134" i="5"/>
  <c r="AD134" i="5"/>
  <c r="AD253" i="5"/>
  <c r="AE253" i="5"/>
  <c r="AB82" i="5"/>
  <c r="AA82" i="5"/>
  <c r="AD226" i="5"/>
  <c r="AE226" i="5"/>
  <c r="AE124" i="5"/>
  <c r="AD124" i="5"/>
  <c r="AD252" i="5"/>
  <c r="AE252" i="5"/>
  <c r="AB136" i="5"/>
  <c r="AA136" i="5"/>
  <c r="AE46" i="5"/>
  <c r="AD46" i="5"/>
  <c r="AE341" i="5"/>
  <c r="AD341" i="5"/>
  <c r="AD180" i="5"/>
  <c r="AE180" i="5"/>
  <c r="AD416" i="5"/>
  <c r="AE416" i="5"/>
  <c r="AE150" i="5"/>
  <c r="AD150" i="5"/>
  <c r="AE363" i="5"/>
  <c r="AD363" i="5"/>
  <c r="AE385" i="5"/>
  <c r="AD385" i="5"/>
  <c r="AE159" i="5"/>
  <c r="AD159" i="5"/>
  <c r="AB53" i="5"/>
  <c r="AA53" i="5"/>
  <c r="AA145" i="5"/>
  <c r="AB145" i="5"/>
  <c r="AD392" i="5"/>
  <c r="AE392" i="5"/>
  <c r="AE215" i="5"/>
  <c r="AD215" i="5"/>
  <c r="AD181" i="5"/>
  <c r="AE181" i="5"/>
  <c r="AD169" i="5"/>
  <c r="AE169" i="5"/>
  <c r="AD105" i="5"/>
  <c r="AE105" i="5"/>
  <c r="AA165" i="5"/>
  <c r="AB165" i="5"/>
  <c r="AA220" i="5"/>
  <c r="AB220" i="5"/>
  <c r="AD364" i="5"/>
  <c r="AE364" i="5"/>
  <c r="AE356" i="5"/>
  <c r="AD356" i="5"/>
  <c r="AE370" i="5"/>
  <c r="AD370" i="5"/>
  <c r="AE354" i="5"/>
  <c r="AD354" i="5"/>
  <c r="AE174" i="5"/>
  <c r="AD174" i="5"/>
  <c r="AD92" i="5"/>
  <c r="AE92" i="5"/>
  <c r="AE121" i="5"/>
  <c r="AD121" i="5"/>
  <c r="AA97" i="5"/>
  <c r="AB97" i="5"/>
  <c r="AD85" i="5"/>
  <c r="AE85" i="5"/>
  <c r="AD133" i="5"/>
  <c r="AE133" i="5"/>
  <c r="AD280" i="5"/>
  <c r="AE280" i="5"/>
  <c r="AD49" i="5"/>
  <c r="AE49" i="5"/>
  <c r="AD118" i="5"/>
  <c r="AE118" i="5"/>
  <c r="AB424" i="5"/>
  <c r="AA424" i="5"/>
  <c r="AD267" i="5"/>
  <c r="AE267" i="5"/>
  <c r="AA173" i="5"/>
  <c r="AB173" i="5"/>
  <c r="AA102" i="5"/>
  <c r="AB102" i="5"/>
  <c r="AD205" i="5"/>
  <c r="AE205" i="5"/>
  <c r="AD88" i="5"/>
  <c r="AE88" i="5"/>
  <c r="AE188" i="5"/>
  <c r="AD188" i="5"/>
  <c r="AD373" i="5"/>
  <c r="AE373" i="5"/>
  <c r="AE291" i="5"/>
  <c r="AD291" i="5"/>
  <c r="AE257" i="5"/>
  <c r="AD257" i="5"/>
  <c r="AE409" i="5"/>
  <c r="AD409" i="5"/>
  <c r="AD148" i="5"/>
  <c r="AE148" i="5"/>
  <c r="AA197" i="5"/>
  <c r="AB197" i="5"/>
  <c r="AE236" i="5"/>
  <c r="AD236" i="5"/>
  <c r="AD308" i="5"/>
  <c r="AE308" i="5"/>
  <c r="AD415" i="5"/>
  <c r="AE415" i="5"/>
  <c r="AD185" i="5"/>
  <c r="AE185" i="5"/>
  <c r="AA131" i="5"/>
  <c r="AB131" i="5"/>
  <c r="AE355" i="5"/>
  <c r="AD355" i="5"/>
  <c r="AD262" i="5"/>
  <c r="AE262" i="5"/>
  <c r="AD235" i="5"/>
  <c r="AE235" i="5"/>
  <c r="AE271" i="5"/>
  <c r="AD271" i="5"/>
  <c r="AE393" i="5"/>
  <c r="AD393" i="5"/>
  <c r="AD176" i="5"/>
  <c r="AE176" i="5"/>
  <c r="AE184" i="5"/>
  <c r="AD184" i="5"/>
  <c r="AD76" i="5"/>
  <c r="AE76" i="5"/>
  <c r="AE63" i="5"/>
  <c r="AD63" i="5"/>
  <c r="AE287" i="5"/>
  <c r="AD287" i="5"/>
  <c r="AD87" i="5"/>
  <c r="AE87" i="5"/>
  <c r="AE258" i="5"/>
  <c r="AD258" i="5"/>
  <c r="AD60" i="5"/>
  <c r="AE60" i="5"/>
  <c r="AD222" i="5"/>
  <c r="AE222" i="5"/>
  <c r="AE44" i="5"/>
  <c r="AD44" i="5"/>
  <c r="AE360" i="5"/>
  <c r="AD360" i="5"/>
  <c r="AD347" i="5"/>
  <c r="AE347" i="5"/>
  <c r="AE183" i="5"/>
  <c r="AD183" i="5"/>
  <c r="AE100" i="5"/>
  <c r="AD100" i="5"/>
  <c r="AB187" i="5"/>
  <c r="AA187" i="5"/>
  <c r="AB73" i="5"/>
  <c r="AA73" i="5"/>
  <c r="AE261" i="5"/>
  <c r="AD261" i="5"/>
  <c r="AD107" i="5"/>
  <c r="AE107" i="5"/>
  <c r="AD68" i="5"/>
  <c r="AE68" i="5"/>
  <c r="AD342" i="5"/>
  <c r="AE342" i="5"/>
  <c r="AE229" i="5"/>
  <c r="AD229" i="5"/>
  <c r="AA80" i="5"/>
  <c r="AB80" i="5"/>
  <c r="AA203" i="5"/>
  <c r="AB203" i="5"/>
  <c r="AE270" i="5"/>
  <c r="AD270" i="5"/>
  <c r="AB30" i="5"/>
  <c r="AA30" i="5"/>
  <c r="AD223" i="5"/>
  <c r="AE223" i="5"/>
  <c r="AE26" i="5"/>
  <c r="AD26" i="5"/>
  <c r="AD141" i="5"/>
  <c r="AE141" i="5"/>
  <c r="AE51" i="5"/>
  <c r="AD51" i="5"/>
  <c r="AA225" i="5"/>
  <c r="AB225" i="5"/>
  <c r="AD25" i="5"/>
  <c r="AE25" i="5"/>
  <c r="AD103" i="5"/>
  <c r="AE103" i="5"/>
  <c r="AD99" i="5"/>
  <c r="AE99" i="5"/>
  <c r="AE43" i="5"/>
  <c r="AD43" i="5"/>
  <c r="AD195" i="5"/>
  <c r="AE195" i="5"/>
  <c r="AD338" i="5"/>
  <c r="AE338" i="5"/>
  <c r="AE346" i="5"/>
  <c r="AD346" i="5"/>
  <c r="AA54" i="5"/>
  <c r="AB54" i="5"/>
  <c r="AB427" i="5"/>
  <c r="AA427" i="5"/>
  <c r="AD332" i="5"/>
  <c r="AE332" i="5"/>
  <c r="AD399" i="5"/>
  <c r="AE399" i="5"/>
  <c r="AD310" i="5"/>
  <c r="AE310" i="5"/>
  <c r="AE231" i="5"/>
  <c r="AD231" i="5"/>
  <c r="AE198" i="5"/>
  <c r="AD198" i="5"/>
  <c r="BA87" i="5" l="1"/>
  <c r="BB87" i="5"/>
  <c r="AD414" i="5"/>
  <c r="AE260" i="5"/>
  <c r="AD312" i="5"/>
  <c r="AE312" i="5"/>
  <c r="AD251" i="5"/>
  <c r="AE251" i="5"/>
  <c r="AD305" i="5"/>
  <c r="AE305" i="5"/>
  <c r="AD242" i="5"/>
  <c r="AE242" i="5"/>
  <c r="AE41" i="5"/>
  <c r="AD41" i="5"/>
  <c r="AE156" i="5"/>
  <c r="AD156" i="5"/>
  <c r="AD67" i="5"/>
  <c r="AE67" i="5"/>
  <c r="AD265" i="5"/>
  <c r="AE265" i="5"/>
  <c r="AE58" i="5"/>
  <c r="AD58" i="5"/>
  <c r="AD142" i="5"/>
  <c r="AE142" i="5"/>
  <c r="AD314" i="5"/>
  <c r="AE314" i="5"/>
  <c r="AD95" i="5"/>
  <c r="AE95" i="5"/>
  <c r="AD117" i="5"/>
  <c r="AE117" i="5"/>
  <c r="AE362" i="5"/>
  <c r="AD362" i="5"/>
  <c r="AD397" i="5"/>
  <c r="AE397" i="5"/>
  <c r="AD264" i="5"/>
  <c r="AE264" i="5"/>
  <c r="AD221" i="5"/>
  <c r="AE221" i="5"/>
  <c r="AD102" i="5"/>
  <c r="AE102" i="5"/>
  <c r="AD145" i="5"/>
  <c r="AE145" i="5"/>
  <c r="AD421" i="5"/>
  <c r="AE421" i="5"/>
  <c r="AD217" i="5"/>
  <c r="AE217" i="5"/>
  <c r="AE146" i="5"/>
  <c r="AD146" i="5"/>
  <c r="AD153" i="5"/>
  <c r="AE153" i="5"/>
  <c r="AE428" i="5"/>
  <c r="AD428" i="5"/>
  <c r="AE73" i="5"/>
  <c r="AD73" i="5"/>
  <c r="AD53" i="5"/>
  <c r="AE53" i="5"/>
  <c r="AE52" i="5"/>
  <c r="AD52" i="5"/>
  <c r="AE57" i="5"/>
  <c r="AD57" i="5"/>
  <c r="AE167" i="5"/>
  <c r="AD167" i="5"/>
  <c r="AD173" i="5"/>
  <c r="AE173" i="5"/>
  <c r="AE97" i="5"/>
  <c r="AD97" i="5"/>
  <c r="AD220" i="5"/>
  <c r="AE220" i="5"/>
  <c r="AD123" i="5"/>
  <c r="AE123" i="5"/>
  <c r="AE199" i="5"/>
  <c r="AD199" i="5"/>
  <c r="AD234" i="5"/>
  <c r="AE234" i="5"/>
  <c r="AE139" i="5"/>
  <c r="AD139" i="5"/>
  <c r="AD129" i="5"/>
  <c r="AE129" i="5"/>
  <c r="AD127" i="5"/>
  <c r="AE127" i="5"/>
  <c r="AD206" i="5"/>
  <c r="AE206" i="5"/>
  <c r="AD115" i="5"/>
  <c r="AE115" i="5"/>
  <c r="AE83" i="5"/>
  <c r="AD83" i="5"/>
  <c r="AD35" i="5"/>
  <c r="AE35" i="5"/>
  <c r="AE187" i="5"/>
  <c r="AD187" i="5"/>
  <c r="AD136" i="5"/>
  <c r="AE136" i="5"/>
  <c r="AD82" i="5"/>
  <c r="AE82" i="5"/>
  <c r="AE178" i="5"/>
  <c r="AD178" i="5"/>
  <c r="AE422" i="5"/>
  <c r="AD422" i="5"/>
  <c r="AD213" i="5"/>
  <c r="AE213" i="5"/>
  <c r="AE120" i="5"/>
  <c r="AD120" i="5"/>
  <c r="AD196" i="5"/>
  <c r="AE196" i="5"/>
  <c r="AE427" i="5"/>
  <c r="AD427" i="5"/>
  <c r="AD203" i="5"/>
  <c r="AE203" i="5"/>
  <c r="AE131" i="5"/>
  <c r="AD131" i="5"/>
  <c r="AE165" i="5"/>
  <c r="AD165" i="5"/>
  <c r="AD47" i="5"/>
  <c r="AE47" i="5"/>
  <c r="AD22" i="5"/>
  <c r="AE22" i="5"/>
  <c r="AD109" i="5"/>
  <c r="AE109" i="5"/>
  <c r="AE90" i="5"/>
  <c r="AD90" i="5"/>
  <c r="AD164" i="5"/>
  <c r="AE164" i="5"/>
  <c r="AE50" i="5"/>
  <c r="AD50" i="5"/>
  <c r="AE424" i="5"/>
  <c r="AD424" i="5"/>
  <c r="AD211" i="5"/>
  <c r="AE211" i="5"/>
  <c r="AD56" i="5"/>
  <c r="AE56" i="5"/>
  <c r="AD210" i="5"/>
  <c r="AE210" i="5"/>
  <c r="AE233" i="5"/>
  <c r="AD233" i="5"/>
  <c r="AD171" i="5"/>
  <c r="AE171" i="5"/>
  <c r="AE80" i="5"/>
  <c r="AD80" i="5"/>
  <c r="AE197" i="5"/>
  <c r="AD197" i="5"/>
  <c r="AD32" i="5"/>
  <c r="AE32" i="5"/>
  <c r="AE247" i="5"/>
  <c r="AD247" i="5"/>
  <c r="AD61" i="5"/>
  <c r="AE61" i="5"/>
  <c r="AD54" i="5"/>
  <c r="AE54" i="5"/>
  <c r="AE225" i="5"/>
  <c r="AD225" i="5"/>
  <c r="AE30" i="5"/>
  <c r="AD30" i="5"/>
  <c r="AE144" i="5"/>
  <c r="AD144" i="5"/>
  <c r="AD417" i="5"/>
  <c r="AE417" i="5"/>
  <c r="AD138" i="5"/>
  <c r="AE138" i="5"/>
  <c r="AE89" i="5"/>
  <c r="AD89" i="5"/>
  <c r="AZ87" i="5" l="1"/>
  <c r="AX87" i="5" s="1"/>
  <c r="AC11" i="5"/>
</calcChain>
</file>

<file path=xl/sharedStrings.xml><?xml version="1.0" encoding="utf-8"?>
<sst xmlns="http://schemas.openxmlformats.org/spreadsheetml/2006/main" count="4425" uniqueCount="1347">
  <si>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</si>
  <si>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</si>
  <si>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</si>
  <si>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</si>
  <si>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</si>
  <si>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</si>
  <si>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</si>
  <si>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</si>
  <si>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</si>
  <si>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</si>
  <si>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</si>
  <si>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</si>
  <si>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</si>
  <si>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</si>
  <si>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</si>
  <si>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</si>
  <si>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</si>
  <si>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</si>
  <si>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</si>
  <si>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</si>
  <si>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</si>
  <si>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</si>
  <si>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</si>
  <si>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</si>
  <si>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</si>
  <si>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EA/sd</t>
  </si>
  <si>
    <t>Sp:  B8 + G</t>
  </si>
  <si>
    <t>IBVS 4559</t>
  </si>
  <si>
    <t>Mallama 1987</t>
  </si>
  <si>
    <t>1987JAVSO..16....4M</t>
  </si>
  <si>
    <t>Mallama 1980</t>
  </si>
  <si>
    <t>Hall 1972</t>
  </si>
  <si>
    <t>Misc</t>
  </si>
  <si>
    <t>Wood 1963</t>
  </si>
  <si>
    <t>Whitney 1957</t>
  </si>
  <si>
    <t>Nason 1951</t>
  </si>
  <si>
    <t>1951AJ.....56..182N</t>
  </si>
  <si>
    <t>1957AJ.....62..371W</t>
  </si>
  <si>
    <t>1963AJ.....68..257W</t>
  </si>
  <si>
    <t>Whitney 1950</t>
  </si>
  <si>
    <t>1950AJ.....55..230W</t>
  </si>
  <si>
    <t>D.</t>
  </si>
  <si>
    <t>Ruokonen</t>
  </si>
  <si>
    <t>G.</t>
  </si>
  <si>
    <t>Samolyk</t>
  </si>
  <si>
    <t>Wedemayer</t>
  </si>
  <si>
    <t>M.</t>
  </si>
  <si>
    <t>Heifner</t>
  </si>
  <si>
    <t>E.</t>
  </si>
  <si>
    <t>Halbach</t>
  </si>
  <si>
    <t>Williams</t>
  </si>
  <si>
    <t>Baldwin</t>
  </si>
  <si>
    <t>P.</t>
  </si>
  <si>
    <t>Atwood</t>
  </si>
  <si>
    <t>47093.050 11)</t>
  </si>
  <si>
    <t>R.</t>
  </si>
  <si>
    <t>Hill</t>
  </si>
  <si>
    <t>OMT #2</t>
  </si>
  <si>
    <t>OMT = "Observed Monima Timings" - see www.aavso.org</t>
  </si>
  <si>
    <t>Peter H</t>
  </si>
  <si>
    <t>BBSAG Bull...27</t>
  </si>
  <si>
    <t>B</t>
  </si>
  <si>
    <t>v</t>
  </si>
  <si>
    <t>ORION 126</t>
  </si>
  <si>
    <t>K</t>
  </si>
  <si>
    <t>BBSAG Bull...31</t>
  </si>
  <si>
    <t>ORION 128</t>
  </si>
  <si>
    <t>BBSAG Bull...33</t>
  </si>
  <si>
    <t>BBSAG Bull.4</t>
  </si>
  <si>
    <t>BBSAG Bull.6</t>
  </si>
  <si>
    <t>BBSAG Bull.9</t>
  </si>
  <si>
    <t>Locher K</t>
  </si>
  <si>
    <t>BBSAG Bull.10</t>
  </si>
  <si>
    <t>BBSAG Bull.12</t>
  </si>
  <si>
    <t>BBSAG Bull.15</t>
  </si>
  <si>
    <t>BBSAG Bull.22</t>
  </si>
  <si>
    <t>BBSAG Bull.23</t>
  </si>
  <si>
    <t>JAAVSO 7,1,28</t>
  </si>
  <si>
    <t>BBSAG Bull.24</t>
  </si>
  <si>
    <t>BBSAG Bull.28</t>
  </si>
  <si>
    <t>BBSAG Bull.29</t>
  </si>
  <si>
    <t>BBSAG Bull.32</t>
  </si>
  <si>
    <t>BBSAG Bull.33</t>
  </si>
  <si>
    <t>BBSAG Bull.37</t>
  </si>
  <si>
    <t>BBSAG Bull.38</t>
  </si>
  <si>
    <t>BBSAG Bull.39</t>
  </si>
  <si>
    <t>BBSAG Bull.40</t>
  </si>
  <si>
    <t>BBSAG Bull.43</t>
  </si>
  <si>
    <t>BBSAG Bull.44</t>
  </si>
  <si>
    <t>BBSAG Bull.47</t>
  </si>
  <si>
    <t>BBSAG Bull.56</t>
  </si>
  <si>
    <t>BBSAG Bull.57</t>
  </si>
  <si>
    <t>BBSAG Bull.61</t>
  </si>
  <si>
    <t>BRNO 26</t>
  </si>
  <si>
    <t>BBSAG Bull.62</t>
  </si>
  <si>
    <t>BBSAG Bull.63</t>
  </si>
  <si>
    <t>Stoikidis N</t>
  </si>
  <si>
    <t>BBSAG Bull.67</t>
  </si>
  <si>
    <t>BBSAG Bull.69</t>
  </si>
  <si>
    <t>Kohl M</t>
  </si>
  <si>
    <t>BBSAG Bull.72</t>
  </si>
  <si>
    <t>BBSAG Bull.74</t>
  </si>
  <si>
    <t>BBSAG Bull.77</t>
  </si>
  <si>
    <t>BRNO 28</t>
  </si>
  <si>
    <t>BBSAG Bull.83</t>
  </si>
  <si>
    <t>BBSAG Bull.85</t>
  </si>
  <si>
    <t>BBSAG Bull.86</t>
  </si>
  <si>
    <t>BBSAG Bull.89</t>
  </si>
  <si>
    <t>BBSAG Bull.90</t>
  </si>
  <si>
    <t>BBSAG Bull.91</t>
  </si>
  <si>
    <t>BBSAG Bull.92</t>
  </si>
  <si>
    <t>BBSAG Bull.93</t>
  </si>
  <si>
    <t>BBSAG Bull.94</t>
  </si>
  <si>
    <t>BBSAG Bull.95</t>
  </si>
  <si>
    <t>BBSAG Bull.96</t>
  </si>
  <si>
    <t>BBSAG Bull.98</t>
  </si>
  <si>
    <t>BBSAG Bull.99</t>
  </si>
  <si>
    <t>BBSAG Bull.100</t>
  </si>
  <si>
    <t>BBSAG Bull.101</t>
  </si>
  <si>
    <t>BBSAG Bull.102</t>
  </si>
  <si>
    <t>BBSAG Bull.104</t>
  </si>
  <si>
    <t>BBSAG Bull.105</t>
  </si>
  <si>
    <t>BAV-M 68</t>
  </si>
  <si>
    <t>BBSAG Bull.106</t>
  </si>
  <si>
    <t>BBSAG Bull.107</t>
  </si>
  <si>
    <t>BBSAG Bull.109</t>
  </si>
  <si>
    <t>BBSAG Bull.110</t>
  </si>
  <si>
    <t>BBSAG Bull.112</t>
  </si>
  <si>
    <t>BBSAG Bull.113</t>
  </si>
  <si>
    <t>BBSAG Bull.116</t>
  </si>
  <si>
    <t>K.Locher</t>
  </si>
  <si>
    <t>BBSAG 119</t>
  </si>
  <si>
    <t>BBSAG</t>
  </si>
  <si>
    <t>IBVS 5543</t>
  </si>
  <si>
    <t>I</t>
  </si>
  <si>
    <t>IBVS 5636</t>
  </si>
  <si>
    <t>IBVS</t>
  </si>
  <si>
    <t>WW Cyg / GSC 3158-1502</t>
  </si>
  <si>
    <t>IBVS 5657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</si>
  <si>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</si>
  <si>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</si>
  <si>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</si>
  <si>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</si>
  <si>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</si>
  <si>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</si>
  <si>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</si>
  <si>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</si>
  <si>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IBVS 5802</t>
  </si>
  <si>
    <t>Start of linear fit &gt;&gt;&gt;&gt;&gt;&gt;&gt;&gt;&gt;&gt;&gt;&gt;&gt;&gt;&gt;&gt;&gt;&gt;&gt;&gt;&gt;</t>
  </si>
  <si>
    <t>IBVS 5893</t>
  </si>
  <si>
    <t>IBVS 5924</t>
  </si>
  <si>
    <t>Add cycle</t>
  </si>
  <si>
    <t>Old Cycle</t>
  </si>
  <si>
    <t>IBVS 5988</t>
  </si>
  <si>
    <t>JAVSO..38...85</t>
  </si>
  <si>
    <t>JAVSO..39...94</t>
  </si>
  <si>
    <t>JAVSO..36..186</t>
  </si>
  <si>
    <t>JAVSO..37...44</t>
  </si>
  <si>
    <t>Sum diff² =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</si>
  <si>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</si>
  <si>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</si>
  <si>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</si>
  <si>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</si>
  <si>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</si>
  <si>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Residuals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</si>
  <si>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</si>
  <si>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</si>
  <si>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</si>
  <si>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</si>
  <si>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</si>
  <si>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</si>
  <si>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</si>
  <si>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</si>
  <si>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</si>
  <si>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</si>
  <si>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</si>
  <si>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</si>
  <si>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</si>
  <si>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</si>
  <si>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2412217.085 </t>
  </si>
  <si>
    <t> 28.04.1892 14:02 </t>
  </si>
  <si>
    <t> 0.422 </t>
  </si>
  <si>
    <t> Dugan &amp; Wright </t>
  </si>
  <si>
    <t> CPRI 19.30 </t>
  </si>
  <si>
    <t>2413305.292 </t>
  </si>
  <si>
    <t> 21.04.1895 19:00 </t>
  </si>
  <si>
    <t> 0.401 </t>
  </si>
  <si>
    <t>2414874.572 </t>
  </si>
  <si>
    <t> 08.08.1899 01:43 </t>
  </si>
  <si>
    <t> 0.376 </t>
  </si>
  <si>
    <t>2415614.437 </t>
  </si>
  <si>
    <t> 17.08.1901 22:29 </t>
  </si>
  <si>
    <t> 0.379 </t>
  </si>
  <si>
    <t>P </t>
  </si>
  <si>
    <t> Ceraski </t>
  </si>
  <si>
    <t> AN 166.77 </t>
  </si>
  <si>
    <t>2416105.443 </t>
  </si>
  <si>
    <t> 21.12.1902 22:37 </t>
  </si>
  <si>
    <t> 0.355 </t>
  </si>
  <si>
    <t>2416400.718 </t>
  </si>
  <si>
    <t> 13.10.1903 05:13 </t>
  </si>
  <si>
    <t> 0.349 </t>
  </si>
  <si>
    <t>2416699.313 </t>
  </si>
  <si>
    <t> 06.08.1904 19:30 </t>
  </si>
  <si>
    <t> 0.344 </t>
  </si>
  <si>
    <t>? </t>
  </si>
  <si>
    <t> S.Blazko </t>
  </si>
  <si>
    <t> AN 176.78 </t>
  </si>
  <si>
    <t>2416722.526 </t>
  </si>
  <si>
    <t> 30.08.1904 00:37 </t>
  </si>
  <si>
    <t> 0.333 </t>
  </si>
  <si>
    <t>V </t>
  </si>
  <si>
    <t> M.Blajko </t>
  </si>
  <si>
    <t> AN 166.156 </t>
  </si>
  <si>
    <t>2416722.531 </t>
  </si>
  <si>
    <t> 30.08.1904 00:44 </t>
  </si>
  <si>
    <t> 0.338 </t>
  </si>
  <si>
    <t> AN 220.240 </t>
  </si>
  <si>
    <t>2416729.161 </t>
  </si>
  <si>
    <t> 05.09.1904 15:51 </t>
  </si>
  <si>
    <t> 0.332 </t>
  </si>
  <si>
    <t>2416752.385 </t>
  </si>
  <si>
    <t> 28.09.1904 21:14 </t>
  </si>
  <si>
    <t>2416855.239 </t>
  </si>
  <si>
    <t> 09.01.1905 17:44 </t>
  </si>
  <si>
    <t> 0.335 </t>
  </si>
  <si>
    <t>2416981.314 </t>
  </si>
  <si>
    <t> 15.05.1905 19:32 </t>
  </si>
  <si>
    <t> K.Graff </t>
  </si>
  <si>
    <t> MHAM 11.87 </t>
  </si>
  <si>
    <t>2416991.272 </t>
  </si>
  <si>
    <t> 25.05.1905 18:31 </t>
  </si>
  <si>
    <t> 0.340 </t>
  </si>
  <si>
    <t> AN 217.353 </t>
  </si>
  <si>
    <t>2416994.590 </t>
  </si>
  <si>
    <t> 29.05.1905 02:09 </t>
  </si>
  <si>
    <t>2417064.245 </t>
  </si>
  <si>
    <t> 06.08.1905 17:52 </t>
  </si>
  <si>
    <t> 0.322 </t>
  </si>
  <si>
    <t>2417107.385 </t>
  </si>
  <si>
    <t> 18.09.1905 21:14 </t>
  </si>
  <si>
    <t> 0.331 </t>
  </si>
  <si>
    <t>2417117.337 </t>
  </si>
  <si>
    <t> 28.09.1905 20:05 </t>
  </si>
  <si>
    <t> 0.329 </t>
  </si>
  <si>
    <t>2417130.603 </t>
  </si>
  <si>
    <t> 12.10.1905 02:28 </t>
  </si>
  <si>
    <t> 0.324 </t>
  </si>
  <si>
    <t>2417137.245 </t>
  </si>
  <si>
    <t> 18.10.1905 17:52 </t>
  </si>
  <si>
    <t>2417160.464 </t>
  </si>
  <si>
    <t> 10.11.1905 23:08 </t>
  </si>
  <si>
    <t> 0.325 </t>
  </si>
  <si>
    <t>2417445.786 </t>
  </si>
  <si>
    <t> 23.08.1906 06:51 </t>
  </si>
  <si>
    <t> 0.319 </t>
  </si>
  <si>
    <t>2417452.422 </t>
  </si>
  <si>
    <t> 29.08.1906 22:07 </t>
  </si>
  <si>
    <t> 0.320 </t>
  </si>
  <si>
    <t>2417462.377 </t>
  </si>
  <si>
    <t> 08.09.1906 21:02 </t>
  </si>
  <si>
    <t> 0.321 </t>
  </si>
  <si>
    <t>2417462.383 </t>
  </si>
  <si>
    <t> 08.09.1906 21:11 </t>
  </si>
  <si>
    <t> 0.327 </t>
  </si>
  <si>
    <t>2417472.332 </t>
  </si>
  <si>
    <t> 18.09.1906 19:58 </t>
  </si>
  <si>
    <t> 0.323 </t>
  </si>
  <si>
    <t>2417495.551 </t>
  </si>
  <si>
    <t> 12.10.1906 01:13 </t>
  </si>
  <si>
    <t> 0.318 </t>
  </si>
  <si>
    <t>2417502.193 </t>
  </si>
  <si>
    <t> 18.10.1906 16:37 </t>
  </si>
  <si>
    <t>2417827.328 </t>
  </si>
  <si>
    <t> 08.09.1907 19:52 </t>
  </si>
  <si>
    <t>2418507.458 </t>
  </si>
  <si>
    <t> 19.07.1909 22:59 </t>
  </si>
  <si>
    <t> 0.305 </t>
  </si>
  <si>
    <t>2418789.480 </t>
  </si>
  <si>
    <t> 27.04.1910 23:31 </t>
  </si>
  <si>
    <t> 0.317 </t>
  </si>
  <si>
    <t> A.A.Nijland </t>
  </si>
  <si>
    <t> BAN 2.128 </t>
  </si>
  <si>
    <t>2418799.428 </t>
  </si>
  <si>
    <t> 07.05.1910 22:16 </t>
  </si>
  <si>
    <t> 0.312 </t>
  </si>
  <si>
    <t>2418832.593 </t>
  </si>
  <si>
    <t> 10.06.1910 02:13 </t>
  </si>
  <si>
    <t> 0.299 </t>
  </si>
  <si>
    <t>2418842.560 </t>
  </si>
  <si>
    <t> 20.06.1910 01:26 </t>
  </si>
  <si>
    <t> 0.313 </t>
  </si>
  <si>
    <t>2418872.417 </t>
  </si>
  <si>
    <t> 19.07.1910 22:00 </t>
  </si>
  <si>
    <t> 0.310 </t>
  </si>
  <si>
    <t>2418882.381 </t>
  </si>
  <si>
    <t> 29.07.1910 21:08 </t>
  </si>
  <si>
    <t>2418895.635 </t>
  </si>
  <si>
    <t> 12.08.1910 03:14 </t>
  </si>
  <si>
    <t> 0.303 </t>
  </si>
  <si>
    <t>2418935.447 </t>
  </si>
  <si>
    <t> 20.09.1910 22:43 </t>
  </si>
  <si>
    <t> 0.302 </t>
  </si>
  <si>
    <t>2418935.451 </t>
  </si>
  <si>
    <t> 20.09.1910 22:49 </t>
  </si>
  <si>
    <t> 0.306 </t>
  </si>
  <si>
    <t>2418945.400 </t>
  </si>
  <si>
    <t> 30.09.1910 21:36 </t>
  </si>
  <si>
    <t>2418945.406 </t>
  </si>
  <si>
    <t> 30.09.1910 21:44 </t>
  </si>
  <si>
    <t> 0.308 </t>
  </si>
  <si>
    <t>2418958.674 </t>
  </si>
  <si>
    <t> 14.10.1910 04:10 </t>
  </si>
  <si>
    <t>2418995.170 </t>
  </si>
  <si>
    <t> 19.11.1910 16:04 </t>
  </si>
  <si>
    <t>2419144.468 </t>
  </si>
  <si>
    <t> 17.04.1911 23:13 </t>
  </si>
  <si>
    <t> 0.304 </t>
  </si>
  <si>
    <t>2419164.376 </t>
  </si>
  <si>
    <t> 07.05.1911 21:01 </t>
  </si>
  <si>
    <t>2419237.367 </t>
  </si>
  <si>
    <t> 19.07.1911 20:48 </t>
  </si>
  <si>
    <t>2419260.591 </t>
  </si>
  <si>
    <t> 12.08.1911 02:11 </t>
  </si>
  <si>
    <t>2419320.298 </t>
  </si>
  <si>
    <t> 10.10.1911 19:09 </t>
  </si>
  <si>
    <t> 0.292 </t>
  </si>
  <si>
    <t>2419363.433 </t>
  </si>
  <si>
    <t> 22.11.1911 22:23 </t>
  </si>
  <si>
    <t> 0.296 </t>
  </si>
  <si>
    <t>2419519.366 </t>
  </si>
  <si>
    <t> 26.04.1912 20:47 </t>
  </si>
  <si>
    <t> 0.294 </t>
  </si>
  <si>
    <t>2419522.680 </t>
  </si>
  <si>
    <t> 30.04.1912 04:19 </t>
  </si>
  <si>
    <t> 0.290 </t>
  </si>
  <si>
    <t>2419572.445 </t>
  </si>
  <si>
    <t> 18.06.1912 22:40 </t>
  </si>
  <si>
    <t> 0.288 </t>
  </si>
  <si>
    <t>2419635.486 </t>
  </si>
  <si>
    <t> 20.08.1912 23:39 </t>
  </si>
  <si>
    <t>2419658.708 </t>
  </si>
  <si>
    <t> 13.09.1912 04:59 </t>
  </si>
  <si>
    <t> 0.289 </t>
  </si>
  <si>
    <t>2419665.354 </t>
  </si>
  <si>
    <t> 19.09.1912 20:29 </t>
  </si>
  <si>
    <t> 0.300 </t>
  </si>
  <si>
    <t>2419668.668 </t>
  </si>
  <si>
    <t> 23.09.1912 04:01 </t>
  </si>
  <si>
    <t>2419678.615 </t>
  </si>
  <si>
    <t> 03.10.1912 02:45 </t>
  </si>
  <si>
    <t>2419685.251 </t>
  </si>
  <si>
    <t> 09.10.1912 18:01 </t>
  </si>
  <si>
    <t>2419927.439 </t>
  </si>
  <si>
    <t> 08.06.1913 22:32 </t>
  </si>
  <si>
    <t> 0.281 </t>
  </si>
  <si>
    <t>2419960.619 </t>
  </si>
  <si>
    <t> 12.07.1913 02:51 </t>
  </si>
  <si>
    <t> 0.283 </t>
  </si>
  <si>
    <t>2420010.381 </t>
  </si>
  <si>
    <t> 30.08.1913 21:08 </t>
  </si>
  <si>
    <t> 0.279 </t>
  </si>
  <si>
    <t>2420023.654 </t>
  </si>
  <si>
    <t> 13.09.1913 03:41 </t>
  </si>
  <si>
    <t>2420053.512 </t>
  </si>
  <si>
    <t> 13.10.1913 00:17 </t>
  </si>
  <si>
    <t>2420166.301 </t>
  </si>
  <si>
    <t> 02.02.1914 19:13 </t>
  </si>
  <si>
    <t> 0.264 </t>
  </si>
  <si>
    <t>2420242.618 </t>
  </si>
  <si>
    <t> 20.04.1914 02:49 </t>
  </si>
  <si>
    <t> 0.272 </t>
  </si>
  <si>
    <t>2420252.574 </t>
  </si>
  <si>
    <t> 30.04.1914 01:46 </t>
  </si>
  <si>
    <t> 0.275 </t>
  </si>
  <si>
    <t>2420315.620 </t>
  </si>
  <si>
    <t> 02.07.1914 02:52 </t>
  </si>
  <si>
    <t>2420325.563 </t>
  </si>
  <si>
    <t> 12.07.1914 01:30 </t>
  </si>
  <si>
    <t> 0.273 </t>
  </si>
  <si>
    <t>2420335.515 </t>
  </si>
  <si>
    <t> 22.07.1914 00:21 </t>
  </si>
  <si>
    <t>2420355.416 </t>
  </si>
  <si>
    <t> 10.08.1914 21:59 </t>
  </si>
  <si>
    <t> 0.266 </t>
  </si>
  <si>
    <t>2421045.496 </t>
  </si>
  <si>
    <t> 30.06.1916 23:54 </t>
  </si>
  <si>
    <t> 0.250 </t>
  </si>
  <si>
    <t>2421888.185 </t>
  </si>
  <si>
    <t> 21.10.1918 16:26 </t>
  </si>
  <si>
    <t> 0.226 </t>
  </si>
  <si>
    <t>2422100.515 </t>
  </si>
  <si>
    <t> 22.05.1919 00:21 </t>
  </si>
  <si>
    <t> 0.218 </t>
  </si>
  <si>
    <t>2422249.811 </t>
  </si>
  <si>
    <t> 18.10.1919 07:27 </t>
  </si>
  <si>
    <t> 0.215 </t>
  </si>
  <si>
    <t>2422581.579 </t>
  </si>
  <si>
    <t> 14.09.1920 01:53 </t>
  </si>
  <si>
    <t> 0.206 </t>
  </si>
  <si>
    <t>2422611.435 </t>
  </si>
  <si>
    <t> 13.10.1920 22:26 </t>
  </si>
  <si>
    <t> 0.202 </t>
  </si>
  <si>
    <t>2422621.388 </t>
  </si>
  <si>
    <t> 23.10.1920 21:18 </t>
  </si>
  <si>
    <t>2422641.292 </t>
  </si>
  <si>
    <t> 12.11.1920 19:00 </t>
  </si>
  <si>
    <t> 0.199 </t>
  </si>
  <si>
    <t>2423079.232 </t>
  </si>
  <si>
    <t> 24.01.1922 17:34 </t>
  </si>
  <si>
    <t> 0.194 </t>
  </si>
  <si>
    <t>2423885.415 </t>
  </si>
  <si>
    <t> 09.04.1924 21:57 </t>
  </si>
  <si>
    <t> 0.159 </t>
  </si>
  <si>
    <t>2424466.020 </t>
  </si>
  <si>
    <t> 11.11.1925 12:28 </t>
  </si>
  <si>
    <t> 0.154 </t>
  </si>
  <si>
    <t>2424993.525 </t>
  </si>
  <si>
    <t> 23.04.1927 00:36 </t>
  </si>
  <si>
    <t> 0.134 </t>
  </si>
  <si>
    <t> J.Pagaczewski </t>
  </si>
  <si>
    <t> SAC 6.68 </t>
  </si>
  <si>
    <t>2425477.907 </t>
  </si>
  <si>
    <t> 19.08.1928 09:46 </t>
  </si>
  <si>
    <t> 0.122 </t>
  </si>
  <si>
    <t>2425836.214 </t>
  </si>
  <si>
    <t> 12.08.1929 17:08 </t>
  </si>
  <si>
    <t> 0.110 </t>
  </si>
  <si>
    <t>2426211.120 </t>
  </si>
  <si>
    <t> 22.08.1930 14:52 </t>
  </si>
  <si>
    <t> 0.108 </t>
  </si>
  <si>
    <t>2426416.816 </t>
  </si>
  <si>
    <t> 16.03.1931 07:35 </t>
  </si>
  <si>
    <t> 0.102 </t>
  </si>
  <si>
    <t>2426579.384 </t>
  </si>
  <si>
    <t> 25.08.1931 21:12 </t>
  </si>
  <si>
    <t> 0.099 </t>
  </si>
  <si>
    <t>2426798.351 </t>
  </si>
  <si>
    <t> 31.03.1932 20:25 </t>
  </si>
  <si>
    <t> 0.094 </t>
  </si>
  <si>
    <t>2427004.054 </t>
  </si>
  <si>
    <t> 23.10.1932 13:17 </t>
  </si>
  <si>
    <t> 0.095 </t>
  </si>
  <si>
    <t>2427176.567 </t>
  </si>
  <si>
    <t> 14.04.1933 01:36 </t>
  </si>
  <si>
    <t> 0.084 </t>
  </si>
  <si>
    <t> H.Schneller </t>
  </si>
  <si>
    <t> AN 249.419 </t>
  </si>
  <si>
    <t>2427176.568 </t>
  </si>
  <si>
    <t> 14.04.1933 01:37 </t>
  </si>
  <si>
    <t> 0.085 </t>
  </si>
  <si>
    <t> R.Prager </t>
  </si>
  <si>
    <t> AN 249.418 </t>
  </si>
  <si>
    <t>2427282.733 </t>
  </si>
  <si>
    <t> 29.07.1933 05:35 </t>
  </si>
  <si>
    <t> 0.081 </t>
  </si>
  <si>
    <t>2427445.298 </t>
  </si>
  <si>
    <t> 07.01.1934 19:09 </t>
  </si>
  <si>
    <t> 0.076 </t>
  </si>
  <si>
    <t>2427694.132 </t>
  </si>
  <si>
    <t> 13.09.1934 15:10 </t>
  </si>
  <si>
    <t> 0.077 </t>
  </si>
  <si>
    <t>2428414.064 </t>
  </si>
  <si>
    <t> 02.09.1936 13:32 </t>
  </si>
  <si>
    <t> 0.053 </t>
  </si>
  <si>
    <t> S.Gaposchkin </t>
  </si>
  <si>
    <t> HA 113.73 </t>
  </si>
  <si>
    <t>2428838.732 </t>
  </si>
  <si>
    <t> 01.11.1937 05:34 </t>
  </si>
  <si>
    <t> 0.047 </t>
  </si>
  <si>
    <t> W.Baade </t>
  </si>
  <si>
    <t>2430550.680 </t>
  </si>
  <si>
    <t> 10.07.1942 04:19 </t>
  </si>
  <si>
    <t> 0.026 </t>
  </si>
  <si>
    <t> B.S.Whitney </t>
  </si>
  <si>
    <t> AJ 55.231 </t>
  </si>
  <si>
    <t>2430573.911 </t>
  </si>
  <si>
    <t> 02.08.1942 09:51 </t>
  </si>
  <si>
    <t> 0.032 </t>
  </si>
  <si>
    <t>2430580.564 </t>
  </si>
  <si>
    <t> 09.08.1942 01:32 </t>
  </si>
  <si>
    <t> 0.050 </t>
  </si>
  <si>
    <t>2431761.653 </t>
  </si>
  <si>
    <t> 02.11.1945 03:40 </t>
  </si>
  <si>
    <t> 0.013 </t>
  </si>
  <si>
    <t> O.Struve </t>
  </si>
  <si>
    <t> APJ 104.253 </t>
  </si>
  <si>
    <t>2431980.601 </t>
  </si>
  <si>
    <t> 09.06.1946 02:25 </t>
  </si>
  <si>
    <t> -0.012 </t>
  </si>
  <si>
    <t>2432053.610 </t>
  </si>
  <si>
    <t> 21.08.1946 02:38 </t>
  </si>
  <si>
    <t> 0.006 </t>
  </si>
  <si>
    <t>2432358.840 </t>
  </si>
  <si>
    <t> 22.06.1947 08:09 </t>
  </si>
  <si>
    <t> 0.002 </t>
  </si>
  <si>
    <t>2432431.835 </t>
  </si>
  <si>
    <t> 03.09.1947 08:02 </t>
  </si>
  <si>
    <t>2432617.637 </t>
  </si>
  <si>
    <t> 07.03.1948 03:17 </t>
  </si>
  <si>
    <t> R.Szafraniec </t>
  </si>
  <si>
    <t> AAC 4.114 </t>
  </si>
  <si>
    <t>2432786.837 </t>
  </si>
  <si>
    <t> 23.08.1948 08:05 </t>
  </si>
  <si>
    <t>2432806.749 </t>
  </si>
  <si>
    <t> 12.09.1948 05:58 </t>
  </si>
  <si>
    <t> 0.012 </t>
  </si>
  <si>
    <t>2432823.332 </t>
  </si>
  <si>
    <t> 28.09.1948 19:58 </t>
  </si>
  <si>
    <t> G.Chis </t>
  </si>
  <si>
    <t> BSSS 6.625 </t>
  </si>
  <si>
    <t>2432823.334 </t>
  </si>
  <si>
    <t> 28.09.1948 20:00 </t>
  </si>
  <si>
    <t> 0.008 </t>
  </si>
  <si>
    <t>2433058.892 </t>
  </si>
  <si>
    <t> 22.05.1949 09:24 </t>
  </si>
  <si>
    <t> 0.004 </t>
  </si>
  <si>
    <t>2433065.526 </t>
  </si>
  <si>
    <t> 29.05.1949 00:37 </t>
  </si>
  <si>
    <t> 0.003 </t>
  </si>
  <si>
    <t> AAC 5.5 </t>
  </si>
  <si>
    <t>2433151.791 </t>
  </si>
  <si>
    <t> 23.08.1949 06:59 </t>
  </si>
  <si>
    <t> AJ 62.372 </t>
  </si>
  <si>
    <t>2433158.426 </t>
  </si>
  <si>
    <t> 29.08.1949 22:13 </t>
  </si>
  <si>
    <t> 0.005 </t>
  </si>
  <si>
    <t>2433168.382 </t>
  </si>
  <si>
    <t> 08.09.1949 21:10 </t>
  </si>
  <si>
    <t>2433178.328 </t>
  </si>
  <si>
    <t> 18.09.1949 19:52 </t>
  </si>
  <si>
    <t> 0.001 </t>
  </si>
  <si>
    <t>2433188.283 </t>
  </si>
  <si>
    <t> 28.09.1949 18:47 </t>
  </si>
  <si>
    <t>2433420.506 </t>
  </si>
  <si>
    <t> 19.05.1950 00:08 </t>
  </si>
  <si>
    <t> -0.018 </t>
  </si>
  <si>
    <t>2433463.656 </t>
  </si>
  <si>
    <t> 01.07.1950 03:44 </t>
  </si>
  <si>
    <t>2433503.474 </t>
  </si>
  <si>
    <t> 09.08.1950 23:22 </t>
  </si>
  <si>
    <t> AAC 5.7 </t>
  </si>
  <si>
    <t>2433506.790 </t>
  </si>
  <si>
    <t> 13.08.1950 06:57 </t>
  </si>
  <si>
    <t>2433516.740 </t>
  </si>
  <si>
    <t> 23.08.1950 05:45 </t>
  </si>
  <si>
    <t> 0.000 </t>
  </si>
  <si>
    <t>E </t>
  </si>
  <si>
    <t>?</t>
  </si>
  <si>
    <t> Nason &amp; Moore </t>
  </si>
  <si>
    <t> AJ 52.183 </t>
  </si>
  <si>
    <t>2433559.75 </t>
  </si>
  <si>
    <t> 05.10.1950 06:00 </t>
  </si>
  <si>
    <t> -0.12 </t>
  </si>
  <si>
    <t> S.Kaho </t>
  </si>
  <si>
    <t> BTOK 49.384 </t>
  </si>
  <si>
    <t>2433589.739 </t>
  </si>
  <si>
    <t> 04.11.1950 05:44 </t>
  </si>
  <si>
    <t>2433868.395 </t>
  </si>
  <si>
    <t> 09.08.1951 21:28 </t>
  </si>
  <si>
    <t> -0.028 </t>
  </si>
  <si>
    <t>2433941.417 </t>
  </si>
  <si>
    <t> 21.10.1951 22:00 </t>
  </si>
  <si>
    <t> AAC 5.11 </t>
  </si>
  <si>
    <t>2433951.338 </t>
  </si>
  <si>
    <t> 31.10.1951 20:06 </t>
  </si>
  <si>
    <t> -0.029 </t>
  </si>
  <si>
    <t>2433964.640 </t>
  </si>
  <si>
    <t> 14.11.1951 03:21 </t>
  </si>
  <si>
    <t>2433971.244 </t>
  </si>
  <si>
    <t> 20.11.1951 17:51 </t>
  </si>
  <si>
    <t> -0.030 </t>
  </si>
  <si>
    <t>2434120.586 </t>
  </si>
  <si>
    <t> 18.04.1952 02:03 </t>
  </si>
  <si>
    <t> AAC 5.52 </t>
  </si>
  <si>
    <t>2434213.474 </t>
  </si>
  <si>
    <t> 19.07.1952 23:22 </t>
  </si>
  <si>
    <t>2434253.440 </t>
  </si>
  <si>
    <t> 28.08.1952 22:33 </t>
  </si>
  <si>
    <t> 0.156 </t>
  </si>
  <si>
    <t> C.Jagott </t>
  </si>
  <si>
    <t> MVS 169 </t>
  </si>
  <si>
    <t>2434296.539 </t>
  </si>
  <si>
    <t> 11.10.1952 00:56 </t>
  </si>
  <si>
    <t> 0.124 </t>
  </si>
  <si>
    <t>2434329.592 </t>
  </si>
  <si>
    <t> 13.11.1952 02:12 </t>
  </si>
  <si>
    <t> -0.001 </t>
  </si>
  <si>
    <t>2434455.605 </t>
  </si>
  <si>
    <t> 19.03.1953 02:31 </t>
  </si>
  <si>
    <t> -0.063 </t>
  </si>
  <si>
    <t>2434475.530 </t>
  </si>
  <si>
    <t> 08.04.1953 00:43 </t>
  </si>
  <si>
    <t> -0.045 </t>
  </si>
  <si>
    <t>2434485.543 </t>
  </si>
  <si>
    <t> 18.04.1953 01:01 </t>
  </si>
  <si>
    <t> 0.015 </t>
  </si>
  <si>
    <t>2434578.431 </t>
  </si>
  <si>
    <t> 19.07.1953 22:20 </t>
  </si>
  <si>
    <t>2434591.692 </t>
  </si>
  <si>
    <t> 02.08.1953 04:36 </t>
  </si>
  <si>
    <t> -0.005 </t>
  </si>
  <si>
    <t> AJ 62.373 </t>
  </si>
  <si>
    <t>2434631.505 </t>
  </si>
  <si>
    <t> 11.09.1953 00:07 </t>
  </si>
  <si>
    <t>2434661.366 </t>
  </si>
  <si>
    <t> 10.10.1953 20:47 </t>
  </si>
  <si>
    <t> -0.004 </t>
  </si>
  <si>
    <t> AAC 5.190 </t>
  </si>
  <si>
    <t>2434684.589 </t>
  </si>
  <si>
    <t> 03.11.1953 02:08 </t>
  </si>
  <si>
    <t>2434903.547 </t>
  </si>
  <si>
    <t> 10.06.1954 01:07 </t>
  </si>
  <si>
    <t> -0.020 </t>
  </si>
  <si>
    <t> AAC 5.193 </t>
  </si>
  <si>
    <t>2434903.561 </t>
  </si>
  <si>
    <t> 10.06.1954 01:27 </t>
  </si>
  <si>
    <t> -0.006 </t>
  </si>
  <si>
    <t> I.Todoran </t>
  </si>
  <si>
    <t> SCA 4.403 </t>
  </si>
  <si>
    <t>2434953.337 </t>
  </si>
  <si>
    <t> 29.07.1954 20:05 </t>
  </si>
  <si>
    <t>2434986.508 </t>
  </si>
  <si>
    <t> 01.09.1954 00:11 </t>
  </si>
  <si>
    <t>2435006.419 </t>
  </si>
  <si>
    <t> 20.09.1954 22:03 </t>
  </si>
  <si>
    <t>2435016.380 </t>
  </si>
  <si>
    <t> 30.09.1954 21:07 </t>
  </si>
  <si>
    <t> 0.009 </t>
  </si>
  <si>
    <t>2435019.688 </t>
  </si>
  <si>
    <t> 04.10.1954 04:30 </t>
  </si>
  <si>
    <t>2435029.639 </t>
  </si>
  <si>
    <t> 14.10.1954 03:20 </t>
  </si>
  <si>
    <t>2435036.284 </t>
  </si>
  <si>
    <t> 20.10.1954 18:48 </t>
  </si>
  <si>
    <t>2435258.565 </t>
  </si>
  <si>
    <t> 31.05.1955 01:33 </t>
  </si>
  <si>
    <t> AA 6.142 </t>
  </si>
  <si>
    <t>2435268.519 </t>
  </si>
  <si>
    <t> 10.06.1955 00:27 </t>
  </si>
  <si>
    <t>2435308.336 </t>
  </si>
  <si>
    <t> 19.07.1955 20:03 </t>
  </si>
  <si>
    <t> S.Radu </t>
  </si>
  <si>
    <t>2435331.546 </t>
  </si>
  <si>
    <t> 12.08.1955 01:06 </t>
  </si>
  <si>
    <t> -0.013 </t>
  </si>
  <si>
    <t>2435341.515 </t>
  </si>
  <si>
    <t> 22.08.1955 00:21 </t>
  </si>
  <si>
    <t>2435361.419 </t>
  </si>
  <si>
    <t> 10.09.1955 22:03 </t>
  </si>
  <si>
    <t> -0.000 </t>
  </si>
  <si>
    <t>2435364.734 </t>
  </si>
  <si>
    <t> 14.09.1955 05:36 </t>
  </si>
  <si>
    <t>2435371.373 </t>
  </si>
  <si>
    <t> 20.09.1955 20:57 </t>
  </si>
  <si>
    <t>2435467.582 </t>
  </si>
  <si>
    <t> 26.12.1955 01:58 </t>
  </si>
  <si>
    <t>2435686.560 </t>
  </si>
  <si>
    <t> 01.08.1956 01:26 </t>
  </si>
  <si>
    <t>2435709.783 </t>
  </si>
  <si>
    <t> 24.08.1956 06:47 </t>
  </si>
  <si>
    <t> -0.002 </t>
  </si>
  <si>
    <t>2435716.415 </t>
  </si>
  <si>
    <t> 30.08.1956 21:57 </t>
  </si>
  <si>
    <t>2435726.366 </t>
  </si>
  <si>
    <t> 09.09.1956 20:47 </t>
  </si>
  <si>
    <t> -0.008 </t>
  </si>
  <si>
    <t> AA 7.189 </t>
  </si>
  <si>
    <t>2435736.333 </t>
  </si>
  <si>
    <t> 19.09.1956 19:59 </t>
  </si>
  <si>
    <t>2435802.682 </t>
  </si>
  <si>
    <t> 25.11.1956 04:22 </t>
  </si>
  <si>
    <t>2436011.697 </t>
  </si>
  <si>
    <t> 22.06.1957 04:43 </t>
  </si>
  <si>
    <t>2436164.315 </t>
  </si>
  <si>
    <t> 21.11.1957 19:33 </t>
  </si>
  <si>
    <t> AA 8.190 </t>
  </si>
  <si>
    <t>2436343.471 </t>
  </si>
  <si>
    <t> 19.05.1958 23:18 </t>
  </si>
  <si>
    <t> AA 9.48 </t>
  </si>
  <si>
    <t>2436466.236 </t>
  </si>
  <si>
    <t> 19.09.1958 17:39 </t>
  </si>
  <si>
    <t> B.Fuhrmann </t>
  </si>
  <si>
    <t> MVS 8.101 </t>
  </si>
  <si>
    <t>2436728.332 </t>
  </si>
  <si>
    <t> 08.06.1959 19:58 </t>
  </si>
  <si>
    <t> AA 10.69 </t>
  </si>
  <si>
    <t>2437199.450 </t>
  </si>
  <si>
    <t> 21.09.1960 22:48 </t>
  </si>
  <si>
    <t> H.Busch </t>
  </si>
  <si>
    <t> HABZ 38 </t>
  </si>
  <si>
    <t>2437939.349 </t>
  </si>
  <si>
    <t> 01.10.1962 20:22 </t>
  </si>
  <si>
    <t> 0.023 </t>
  </si>
  <si>
    <t>2438068.717 </t>
  </si>
  <si>
    <t> 08.02.1963 05:12 </t>
  </si>
  <si>
    <t> M.Hess </t>
  </si>
  <si>
    <t> MVS 7.36 </t>
  </si>
  <si>
    <t>2438911.448 </t>
  </si>
  <si>
    <t> 30.05.1965 22:45 </t>
  </si>
  <si>
    <t> 0.016 </t>
  </si>
  <si>
    <t>2440377.892 </t>
  </si>
  <si>
    <t> 05.06.1969 09:24 </t>
  </si>
  <si>
    <t> Hall &amp; Wawrukiewic </t>
  </si>
  <si>
    <t> PASP 84.545 </t>
  </si>
  <si>
    <t>2440407.752 </t>
  </si>
  <si>
    <t> 05.07.1969 06:02 </t>
  </si>
  <si>
    <t>2440832.384 </t>
  </si>
  <si>
    <t> 02.09.1970 21:12 </t>
  </si>
  <si>
    <t> -0.036 </t>
  </si>
  <si>
    <t> J.Silhan </t>
  </si>
  <si>
    <t> BRNO 12 </t>
  </si>
  <si>
    <t> N.Vojtech </t>
  </si>
  <si>
    <t>2440832.386 </t>
  </si>
  <si>
    <t> 02.09.1970 21:15 </t>
  </si>
  <si>
    <t> -0.034 </t>
  </si>
  <si>
    <t> R.Polloczek </t>
  </si>
  <si>
    <t>2440852.318 </t>
  </si>
  <si>
    <t> 22.09.1970 19:37 </t>
  </si>
  <si>
    <t> -0.009 </t>
  </si>
  <si>
    <t> M.Baldwin </t>
  </si>
  <si>
    <t> AVSJ 4.89 </t>
  </si>
  <si>
    <t>2440895.462 </t>
  </si>
  <si>
    <t> 04.11.1970 23:05 </t>
  </si>
  <si>
    <t> H.Peter </t>
  </si>
  <si>
    <t> ORI 122 </t>
  </si>
  <si>
    <t>2441104.478 </t>
  </si>
  <si>
    <t> 01.06.1971 23:28 </t>
  </si>
  <si>
    <t> ORI 126 </t>
  </si>
  <si>
    <t>2441157.563 </t>
  </si>
  <si>
    <t> 25.07.1971 01:30 </t>
  </si>
  <si>
    <t>2441250.459 </t>
  </si>
  <si>
    <t> 25.10.1971 23:00 </t>
  </si>
  <si>
    <t> ORI 129 </t>
  </si>
  <si>
    <t>2441522.517 </t>
  </si>
  <si>
    <t> 24.07.1972 00:24 </t>
  </si>
  <si>
    <t> BBS 4 </t>
  </si>
  <si>
    <t>2441605.460 </t>
  </si>
  <si>
    <t> 14.10.1972 23:02 </t>
  </si>
  <si>
    <t> K.Locher </t>
  </si>
  <si>
    <t> BBS 6 </t>
  </si>
  <si>
    <t>2441814.476 </t>
  </si>
  <si>
    <t> 11.05.1973 23:25 </t>
  </si>
  <si>
    <t> BBS 9 </t>
  </si>
  <si>
    <t>2441824.431 </t>
  </si>
  <si>
    <t> 21.05.1973 22:20 </t>
  </si>
  <si>
    <t>2441877.525 </t>
  </si>
  <si>
    <t> 14.07.1973 00:36 </t>
  </si>
  <si>
    <t> 0.007 </t>
  </si>
  <si>
    <t> BBS 10 </t>
  </si>
  <si>
    <t>2441980.368 </t>
  </si>
  <si>
    <t> 24.10.1973 20:49 </t>
  </si>
  <si>
    <t> BBS 12 </t>
  </si>
  <si>
    <t>2442139.614 </t>
  </si>
  <si>
    <t> 02.04.1974 02:44 </t>
  </si>
  <si>
    <t> -0.007 </t>
  </si>
  <si>
    <t> BBS 15 </t>
  </si>
  <si>
    <t>2442179.434 </t>
  </si>
  <si>
    <t> 11.05.1974 22:24 </t>
  </si>
  <si>
    <t>2442534.424 </t>
  </si>
  <si>
    <t> 01.05.1975 22:10 </t>
  </si>
  <si>
    <t> BBS 22 </t>
  </si>
  <si>
    <t>2442534.427 </t>
  </si>
  <si>
    <t> 01.05.1975 22:14 </t>
  </si>
  <si>
    <t>2442597.464 </t>
  </si>
  <si>
    <t> 03.07.1975 23:08 </t>
  </si>
  <si>
    <t> BBS 23 </t>
  </si>
  <si>
    <t>2442607.419 </t>
  </si>
  <si>
    <t> 13.07.1975 22:03 </t>
  </si>
  <si>
    <t>2442687.048 </t>
  </si>
  <si>
    <t> 01.10.1975 13:09 </t>
  </si>
  <si>
    <t> AVSJ 7.33 </t>
  </si>
  <si>
    <t>2442710.265 </t>
  </si>
  <si>
    <t> 24.10.1975 18:21 </t>
  </si>
  <si>
    <t> BBS 24 </t>
  </si>
  <si>
    <t>2442962.416 </t>
  </si>
  <si>
    <t> 02.07.1976 21:59 </t>
  </si>
  <si>
    <t> BBS 29 </t>
  </si>
  <si>
    <t>2442965.737 </t>
  </si>
  <si>
    <t> 06.07.1976 05:41 </t>
  </si>
  <si>
    <t> D.Ruokonen </t>
  </si>
  <si>
    <t> AOEB 2 </t>
  </si>
  <si>
    <t>2442965.740 </t>
  </si>
  <si>
    <t> 06.07.1976 05:45 </t>
  </si>
  <si>
    <t> G.Samolyk </t>
  </si>
  <si>
    <t>2443194.667 </t>
  </si>
  <si>
    <t> 20.02.1977 04:00 </t>
  </si>
  <si>
    <t> BBS 32 </t>
  </si>
  <si>
    <t>2443307.473 </t>
  </si>
  <si>
    <t> 12.06.1977 23:21 </t>
  </si>
  <si>
    <t> BBS 33 </t>
  </si>
  <si>
    <t>2443320.734 </t>
  </si>
  <si>
    <t> 26.06.1977 05:36 </t>
  </si>
  <si>
    <t> G.Wedemayer </t>
  </si>
  <si>
    <t>2443413.638 </t>
  </si>
  <si>
    <t> 27.09.1977 03:18 </t>
  </si>
  <si>
    <t>2443662.470 </t>
  </si>
  <si>
    <t> 02.06.1978 23:16 </t>
  </si>
  <si>
    <t> BBS 37 </t>
  </si>
  <si>
    <t>2443665.786 </t>
  </si>
  <si>
    <t> 06.06.1978 06:51 </t>
  </si>
  <si>
    <t>2443735.453 </t>
  </si>
  <si>
    <t> 14.08.1978 22:52 </t>
  </si>
  <si>
    <t> -0.015 </t>
  </si>
  <si>
    <t> BBS 38 </t>
  </si>
  <si>
    <t>2443755.369 </t>
  </si>
  <si>
    <t> 03.09.1978 20:51 </t>
  </si>
  <si>
    <t> BBS 39 </t>
  </si>
  <si>
    <t>2443828.358 </t>
  </si>
  <si>
    <t> 15.11.1978 20:35 </t>
  </si>
  <si>
    <t> BBS 40 </t>
  </si>
  <si>
    <t>2443977.647 </t>
  </si>
  <si>
    <t> 14.04.1979 03:31 </t>
  </si>
  <si>
    <t> BBS 43 </t>
  </si>
  <si>
    <t>2444017.470 </t>
  </si>
  <si>
    <t> 23.05.1979 23:16 </t>
  </si>
  <si>
    <t>2444083.831 </t>
  </si>
  <si>
    <t> 29.07.1979 07:56 </t>
  </si>
  <si>
    <t> M.Heifner </t>
  </si>
  <si>
    <t>2444090.463 </t>
  </si>
  <si>
    <t> 04.08.1979 23:06 </t>
  </si>
  <si>
    <t> BBS 44 </t>
  </si>
  <si>
    <t>2444342.622 </t>
  </si>
  <si>
    <t> 13.04.1980 02:55 </t>
  </si>
  <si>
    <t> BBS 47 </t>
  </si>
  <si>
    <t>2444531.721 </t>
  </si>
  <si>
    <t> 19.10.1980 05:18 </t>
  </si>
  <si>
    <t>2444790.520 </t>
  </si>
  <si>
    <t> 05.07.1981 00:28 </t>
  </si>
  <si>
    <t> BBS 56 </t>
  </si>
  <si>
    <t>2444813.738 </t>
  </si>
  <si>
    <t> 28.07.1981 05:42 </t>
  </si>
  <si>
    <t>2444856.874 </t>
  </si>
  <si>
    <t> 09.09.1981 08:58 </t>
  </si>
  <si>
    <t> E.Halbach </t>
  </si>
  <si>
    <t>2444896.689 </t>
  </si>
  <si>
    <t> 19.10.1981 04:32 </t>
  </si>
  <si>
    <t>2444913.276 </t>
  </si>
  <si>
    <t> 04.11.1981 18:37 </t>
  </si>
  <si>
    <t> BBS 57 </t>
  </si>
  <si>
    <t>2445145.518 </t>
  </si>
  <si>
    <t> 25.06.1982 00:25 </t>
  </si>
  <si>
    <t> BBS 61 </t>
  </si>
  <si>
    <t>2445145.522 </t>
  </si>
  <si>
    <t> 25.06.1982 00:31 </t>
  </si>
  <si>
    <t>2445165.428 </t>
  </si>
  <si>
    <t> 14.07.1982 22:16 </t>
  </si>
  <si>
    <t>2445168.747 </t>
  </si>
  <si>
    <t> 18.07.1982 05:55 </t>
  </si>
  <si>
    <t>2445208.558 </t>
  </si>
  <si>
    <t> 27.08.1982 01:23 </t>
  </si>
  <si>
    <t> BRNO 26 </t>
  </si>
  <si>
    <t>2445208.564 </t>
  </si>
  <si>
    <t> 27.08.1982 01:32 </t>
  </si>
  <si>
    <t> R.Pliska </t>
  </si>
  <si>
    <t>2445208.570 </t>
  </si>
  <si>
    <t> 27.08.1982 01:40 </t>
  </si>
  <si>
    <t> M.Prikryl </t>
  </si>
  <si>
    <t> I.Zelinka </t>
  </si>
  <si>
    <t>2445221.829 </t>
  </si>
  <si>
    <t> 09.09.1982 07:53 </t>
  </si>
  <si>
    <t>2445228.466 </t>
  </si>
  <si>
    <t> 15.09.1982 23:11 </t>
  </si>
  <si>
    <t> BBS 62 </t>
  </si>
  <si>
    <t>2445258.329 </t>
  </si>
  <si>
    <t> 15.10.1982 19:53 </t>
  </si>
  <si>
    <t> BBS 63 </t>
  </si>
  <si>
    <t>2445261.643 </t>
  </si>
  <si>
    <t> 19.10.1982 03:25 </t>
  </si>
  <si>
    <t> D.Williams </t>
  </si>
  <si>
    <t>2445268.283 </t>
  </si>
  <si>
    <t> 25.10.1982 18:47 </t>
  </si>
  <si>
    <t>2445523.750 </t>
  </si>
  <si>
    <t> 08.07.1983 06:00 </t>
  </si>
  <si>
    <t>2445523.751 </t>
  </si>
  <si>
    <t> 08.07.1983 06:01 </t>
  </si>
  <si>
    <t>2445530.387 </t>
  </si>
  <si>
    <t> 14.07.1983 21:17 </t>
  </si>
  <si>
    <t> N.Stoikidis </t>
  </si>
  <si>
    <t> BBS 67 </t>
  </si>
  <si>
    <t>2445613.327 </t>
  </si>
  <si>
    <t> 05.10.1983 19:50 </t>
  </si>
  <si>
    <t> BBS 69 </t>
  </si>
  <si>
    <t>2445613.328 </t>
  </si>
  <si>
    <t> 05.10.1983 19:52 </t>
  </si>
  <si>
    <t> M.Kohl </t>
  </si>
  <si>
    <t>2445613.331 </t>
  </si>
  <si>
    <t> 05.10.1983 19:56 </t>
  </si>
  <si>
    <t>2445865.482 </t>
  </si>
  <si>
    <t> 13.06.1984 23:34 </t>
  </si>
  <si>
    <t> BBS 72 </t>
  </si>
  <si>
    <t>2445888.708 </t>
  </si>
  <si>
    <t> 07.07.1984 04:59 </t>
  </si>
  <si>
    <t>2445918.569 </t>
  </si>
  <si>
    <t> 06.08.1984 01:39 </t>
  </si>
  <si>
    <t> BBS 74 </t>
  </si>
  <si>
    <t>2445968.336 </t>
  </si>
  <si>
    <t> 24.09.1984 20:03 </t>
  </si>
  <si>
    <t>2446240.386 </t>
  </si>
  <si>
    <t> 23.06.1985 21:15 </t>
  </si>
  <si>
    <t> BBS 77 </t>
  </si>
  <si>
    <t>2446253.661 </t>
  </si>
  <si>
    <t> 07.07.1985 03:51 </t>
  </si>
  <si>
    <t>2446286.839 </t>
  </si>
  <si>
    <t> 09.08.1985 08:08 </t>
  </si>
  <si>
    <t> P.Atwood </t>
  </si>
  <si>
    <t>2446568.845 </t>
  </si>
  <si>
    <t> 18.05.1986 08:16 </t>
  </si>
  <si>
    <t>2446648.472 </t>
  </si>
  <si>
    <t> 05.08.1986 23:19 </t>
  </si>
  <si>
    <t> P.Novak </t>
  </si>
  <si>
    <t> BRNO 28 </t>
  </si>
  <si>
    <t>2446774.552 </t>
  </si>
  <si>
    <t> 10.12.1986 01:14 </t>
  </si>
  <si>
    <t>2446900.620 </t>
  </si>
  <si>
    <t> 15.04.1987 02:52 </t>
  </si>
  <si>
    <t> BBS 83 </t>
  </si>
  <si>
    <t>2447006.790 </t>
  </si>
  <si>
    <t> 30.07.1987 06:57 </t>
  </si>
  <si>
    <t>2447066.499 </t>
  </si>
  <si>
    <t> 27.09.1987 23:58 </t>
  </si>
  <si>
    <t> BBS 85 </t>
  </si>
  <si>
    <t>2447086.419 </t>
  </si>
  <si>
    <t> 17.10.1987 22:03 </t>
  </si>
  <si>
    <t> BBS 86 </t>
  </si>
  <si>
    <t>2447093.050 </t>
  </si>
  <si>
    <t> 24.10.1987 13:12 </t>
  </si>
  <si>
    <t>2447106.317 </t>
  </si>
  <si>
    <t> 06.11.1987 19:36 </t>
  </si>
  <si>
    <t>2447109.640 </t>
  </si>
  <si>
    <t> 10.11.1987 03:21 </t>
  </si>
  <si>
    <t> R.Hill </t>
  </si>
  <si>
    <t>2447116.279 </t>
  </si>
  <si>
    <t> 16.11.1987 18:41 </t>
  </si>
  <si>
    <t>2447368.428 </t>
  </si>
  <si>
    <t> 25.07.1988 22:16 </t>
  </si>
  <si>
    <t> BBS 89 </t>
  </si>
  <si>
    <t>2447461.324 </t>
  </si>
  <si>
    <t> 26.10.1988 19:46 </t>
  </si>
  <si>
    <t> BBS 90 </t>
  </si>
  <si>
    <t>2447471.280 </t>
  </si>
  <si>
    <t> 05.11.1988 18:43 </t>
  </si>
  <si>
    <t>2447640.489 </t>
  </si>
  <si>
    <t> 23.04.1989 23:44 </t>
  </si>
  <si>
    <t> BBS 91 </t>
  </si>
  <si>
    <t>2447713.470 </t>
  </si>
  <si>
    <t> 05.07.1989 23:16 </t>
  </si>
  <si>
    <t> BBS 92 </t>
  </si>
  <si>
    <t>2447713.475 </t>
  </si>
  <si>
    <t> 05.07.1989 23:24 </t>
  </si>
  <si>
    <t>2447716.793 </t>
  </si>
  <si>
    <t> 09.07.1989 07:01 </t>
  </si>
  <si>
    <t>2447723.430 </t>
  </si>
  <si>
    <t> 15.07.1989 22:19 </t>
  </si>
  <si>
    <t>2447799.737 </t>
  </si>
  <si>
    <t> 30.09.1989 05:41 </t>
  </si>
  <si>
    <t>2447809.683 </t>
  </si>
  <si>
    <t> 10.10.1989 04:23 </t>
  </si>
  <si>
    <t>2447816.327 </t>
  </si>
  <si>
    <t> 16.10.1989 19:50 </t>
  </si>
  <si>
    <t> BBS 93 </t>
  </si>
  <si>
    <t>2447826.285 </t>
  </si>
  <si>
    <t> 26.10.1989 18:50 </t>
  </si>
  <si>
    <t>2447955.671 </t>
  </si>
  <si>
    <t> 05.03.1990 04:06 </t>
  </si>
  <si>
    <t> BBS 94 </t>
  </si>
  <si>
    <t>2448058.554 </t>
  </si>
  <si>
    <t> 16.06.1990 01:17 </t>
  </si>
  <si>
    <t> 0.033 </t>
  </si>
  <si>
    <t> BBS 95 </t>
  </si>
  <si>
    <t>2448068.479 </t>
  </si>
  <si>
    <t> 25.06.1990 23:29 </t>
  </si>
  <si>
    <t>2448068.480 </t>
  </si>
  <si>
    <t> 25.06.1990 23:31 </t>
  </si>
  <si>
    <t>2448088.385 </t>
  </si>
  <si>
    <t> 15.07.1990 21:14 </t>
  </si>
  <si>
    <t> BBS 96 </t>
  </si>
  <si>
    <t>2448171.329 </t>
  </si>
  <si>
    <t> 06.10.1990 19:53 </t>
  </si>
  <si>
    <t>2448433.437 </t>
  </si>
  <si>
    <t> 25.06.1991 22:29 </t>
  </si>
  <si>
    <t> BBS 98 </t>
  </si>
  <si>
    <t>2448433.438 </t>
  </si>
  <si>
    <t> 25.06.1991 22:30 </t>
  </si>
  <si>
    <t>2448486.510 </t>
  </si>
  <si>
    <t> 18.08.1991 00:14 </t>
  </si>
  <si>
    <t>2448496.474 </t>
  </si>
  <si>
    <t> 27.08.1991 23:22 </t>
  </si>
  <si>
    <t>2448506.429 </t>
  </si>
  <si>
    <t> 06.09.1991 22:17 </t>
  </si>
  <si>
    <t> BBS 99 </t>
  </si>
  <si>
    <t>2448619.237 </t>
  </si>
  <si>
    <t> 28.12.1991 17:41 </t>
  </si>
  <si>
    <t> BBS 100 </t>
  </si>
  <si>
    <t>2448788.438 </t>
  </si>
  <si>
    <t> 14.06.1992 22:30 </t>
  </si>
  <si>
    <t> BBS 101 </t>
  </si>
  <si>
    <t>2448788.440 </t>
  </si>
  <si>
    <t> 14.06.1992 22:33 </t>
  </si>
  <si>
    <t> 0.010 </t>
  </si>
  <si>
    <t>2448801.711 </t>
  </si>
  <si>
    <t> 28.06.1992 05:03 </t>
  </si>
  <si>
    <t>2448871.383 </t>
  </si>
  <si>
    <t> 05.09.1992 21:11 </t>
  </si>
  <si>
    <t> BBS 102 </t>
  </si>
  <si>
    <t>2448881.337 </t>
  </si>
  <si>
    <t> 15.09.1992 20:05 </t>
  </si>
  <si>
    <t>2448914.506 </t>
  </si>
  <si>
    <t> 19.10.1992 00:08 </t>
  </si>
  <si>
    <t>2449133.486 </t>
  </si>
  <si>
    <t> 25.05.1993 23:39 </t>
  </si>
  <si>
    <t> BBS 104 </t>
  </si>
  <si>
    <t>2449206.478 </t>
  </si>
  <si>
    <t> 06.08.1993 23:28 </t>
  </si>
  <si>
    <t> BBS 105 </t>
  </si>
  <si>
    <t>2449216.438 </t>
  </si>
  <si>
    <t> 16.08.1993 22:30 </t>
  </si>
  <si>
    <t>2449226.385 </t>
  </si>
  <si>
    <t> 26.08.1993 21:14 </t>
  </si>
  <si>
    <t>2449226.388 </t>
  </si>
  <si>
    <t> 26.08.1993 21:18 </t>
  </si>
  <si>
    <t> W.Kriebel </t>
  </si>
  <si>
    <t>BAVM 68 </t>
  </si>
  <si>
    <t>2449236.341 </t>
  </si>
  <si>
    <t> 05.09.1993 20:11 </t>
  </si>
  <si>
    <t>2449498.443 </t>
  </si>
  <si>
    <t> 25.05.1994 22:37 </t>
  </si>
  <si>
    <t> BBS 106 </t>
  </si>
  <si>
    <t>2449561.478 </t>
  </si>
  <si>
    <t> 27.07.1994 23:28 </t>
  </si>
  <si>
    <t> BBS 107 </t>
  </si>
  <si>
    <t>2449561.479 </t>
  </si>
  <si>
    <t> 27.07.1994 23:29 </t>
  </si>
  <si>
    <t>2449581.395 </t>
  </si>
  <si>
    <t> 16.08.1994 21:28 </t>
  </si>
  <si>
    <t> 0.018 </t>
  </si>
  <si>
    <t>2449896.572 </t>
  </si>
  <si>
    <t> 28.06.1995 01:43 </t>
  </si>
  <si>
    <t> BBS 109 </t>
  </si>
  <si>
    <t>2449929.758 </t>
  </si>
  <si>
    <t> 31.07.1995 06:11 </t>
  </si>
  <si>
    <t> AOEB 11 </t>
  </si>
  <si>
    <t>2449992.789 </t>
  </si>
  <si>
    <t> 02.10.1995 06:56 </t>
  </si>
  <si>
    <t>2449999.428 </t>
  </si>
  <si>
    <t> 08.10.1995 22:16 </t>
  </si>
  <si>
    <t> BBS 110 </t>
  </si>
  <si>
    <t>2450281.441 </t>
  </si>
  <si>
    <t> 16.07.1996 22:35 </t>
  </si>
  <si>
    <t> BBS 112 </t>
  </si>
  <si>
    <t>2450281.444 </t>
  </si>
  <si>
    <t> 16.07.1996 22:39 </t>
  </si>
  <si>
    <t>2450284.759 </t>
  </si>
  <si>
    <t> 20.07.1996 06:12 </t>
  </si>
  <si>
    <t>2450334.523 </t>
  </si>
  <si>
    <t> 08.09.1996 00:33 </t>
  </si>
  <si>
    <t> BBS 113 </t>
  </si>
  <si>
    <t>2450387.6074 </t>
  </si>
  <si>
    <t> 31.10.1996 02:34 </t>
  </si>
  <si>
    <t> 0.0123 </t>
  </si>
  <si>
    <t> M.Buckner et al. </t>
  </si>
  <si>
    <t>IBVS 4559 </t>
  </si>
  <si>
    <t>2450699.480 </t>
  </si>
  <si>
    <t> 07.09.1997 23:31 </t>
  </si>
  <si>
    <t> BBS 116 </t>
  </si>
  <si>
    <t>2450699.481 </t>
  </si>
  <si>
    <t> 07.09.1997 23:32 </t>
  </si>
  <si>
    <t>2450984.819 </t>
  </si>
  <si>
    <t> 20.06.1998 07:39 </t>
  </si>
  <si>
    <t>2451024.6271 </t>
  </si>
  <si>
    <t> 30.07.1998 03:03 </t>
  </si>
  <si>
    <t> 0.0204 </t>
  </si>
  <si>
    <t> Smith &amp; Caton </t>
  </si>
  <si>
    <t>IBVS 5745 </t>
  </si>
  <si>
    <t>2451097.621 </t>
  </si>
  <si>
    <t> 11.10.1998 02:54 </t>
  </si>
  <si>
    <t>2451097.628 </t>
  </si>
  <si>
    <t> 11.10.1998 03:04 </t>
  </si>
  <si>
    <t> 0.030 </t>
  </si>
  <si>
    <t>2451177.247 </t>
  </si>
  <si>
    <t> 29.12.1998 17:55 </t>
  </si>
  <si>
    <t> BBS 119 </t>
  </si>
  <si>
    <t>2451369.6802 </t>
  </si>
  <si>
    <t> 10.07.1999 04:19 </t>
  </si>
  <si>
    <t> 0.0255 </t>
  </si>
  <si>
    <t>C </t>
  </si>
  <si>
    <t>ns</t>
  </si>
  <si>
    <t> J.A.Howell </t>
  </si>
  <si>
    <t>2451399.5376 </t>
  </si>
  <si>
    <t> 09.08.1999 00:54 </t>
  </si>
  <si>
    <t> 0.0230 </t>
  </si>
  <si>
    <t> J.Zahajsky </t>
  </si>
  <si>
    <t> BRNO 32 </t>
  </si>
  <si>
    <t>2451429.409 </t>
  </si>
  <si>
    <t> 07.09.1999 21:48 </t>
  </si>
  <si>
    <t> 0.034 </t>
  </si>
  <si>
    <t> BBS 121 </t>
  </si>
  <si>
    <t>2451681.552 </t>
  </si>
  <si>
    <t> 17.05.2000 01:14 </t>
  </si>
  <si>
    <t> 0.027 </t>
  </si>
  <si>
    <t> BBS 123 </t>
  </si>
  <si>
    <t>2451877.306 </t>
  </si>
  <si>
    <t> 28.11.2000 19:20 </t>
  </si>
  <si>
    <t> BBS 124 </t>
  </si>
  <si>
    <t>2452056.463 </t>
  </si>
  <si>
    <t> 26.05.2001 23:06 </t>
  </si>
  <si>
    <t> BBS 125 </t>
  </si>
  <si>
    <t>2452202.444 </t>
  </si>
  <si>
    <t> 19.10.2001 22:39 </t>
  </si>
  <si>
    <t> 0.029 </t>
  </si>
  <si>
    <t> BBS 126 </t>
  </si>
  <si>
    <t>2452484.469 </t>
  </si>
  <si>
    <t> 28.07.2002 23:15 </t>
  </si>
  <si>
    <t> 0.044 </t>
  </si>
  <si>
    <t> BBS 128 </t>
  </si>
  <si>
    <t>2452507.698 </t>
  </si>
  <si>
    <t> 21.08.2002 04:45 </t>
  </si>
  <si>
    <t> 0.049 </t>
  </si>
  <si>
    <t> M.Simonsen </t>
  </si>
  <si>
    <t>2452766.484 </t>
  </si>
  <si>
    <t> 06.05.2003 23:36 </t>
  </si>
  <si>
    <t> BBS 129 </t>
  </si>
  <si>
    <t>2452829.518 </t>
  </si>
  <si>
    <t> 09.07.2003 00:25 </t>
  </si>
  <si>
    <t> 0.045 </t>
  </si>
  <si>
    <t> BBS 130 </t>
  </si>
  <si>
    <t>2453257.518 </t>
  </si>
  <si>
    <t> 09.09.2004 00:25 </t>
  </si>
  <si>
    <t>OEJV 0003 </t>
  </si>
  <si>
    <t>2453257.5183 </t>
  </si>
  <si>
    <t> 09.09.2004 00:26 </t>
  </si>
  <si>
    <t> 0.0530 </t>
  </si>
  <si>
    <t>-I</t>
  </si>
  <si>
    <t> K. &amp; M. Rätz </t>
  </si>
  <si>
    <t>BAVM 173 </t>
  </si>
  <si>
    <t>2453270.789 </t>
  </si>
  <si>
    <t> 22.09.2004 06:56 </t>
  </si>
  <si>
    <t>3886</t>
  </si>
  <si>
    <t>2453532.8989 </t>
  </si>
  <si>
    <t> 11.06.2005 09:34 </t>
  </si>
  <si>
    <t>3965</t>
  </si>
  <si>
    <t> 0.0588 </t>
  </si>
  <si>
    <t>R</t>
  </si>
  <si>
    <t> J.M.Cook et al. </t>
  </si>
  <si>
    <t>IBVS 5636 </t>
  </si>
  <si>
    <t>2453552.8060 </t>
  </si>
  <si>
    <t> 01.07.2005 07:20 </t>
  </si>
  <si>
    <t>3971</t>
  </si>
  <si>
    <t> 0.0593 </t>
  </si>
  <si>
    <t>2453612.525 </t>
  </si>
  <si>
    <t> 30.08.2005 00:36 </t>
  </si>
  <si>
    <t>3989</t>
  </si>
  <si>
    <t> 0.058 </t>
  </si>
  <si>
    <t>2453645.7052 </t>
  </si>
  <si>
    <t> 02.10.2005 04:55 </t>
  </si>
  <si>
    <t>3999</t>
  </si>
  <si>
    <t> 0.0610 </t>
  </si>
  <si>
    <t>2453904.4980 </t>
  </si>
  <si>
    <t> 17.06.2006 23:57 </t>
  </si>
  <si>
    <t>4077</t>
  </si>
  <si>
    <t> 0.0678 </t>
  </si>
  <si>
    <t> K.&amp; M.Rätz </t>
  </si>
  <si>
    <t>BAVM 186 </t>
  </si>
  <si>
    <t>2454259.5020 </t>
  </si>
  <si>
    <t> 08.06.2007 00:02 </t>
  </si>
  <si>
    <t>4184</t>
  </si>
  <si>
    <t> 0.0705 </t>
  </si>
  <si>
    <t> F.Agerer </t>
  </si>
  <si>
    <t>2454272.7738 </t>
  </si>
  <si>
    <t> 21.06.2007 06:34 </t>
  </si>
  <si>
    <t>4188</t>
  </si>
  <si>
    <t> 0.0712 </t>
  </si>
  <si>
    <t> J.Bialozynski </t>
  </si>
  <si>
    <t> AOEB 12 </t>
  </si>
  <si>
    <t>2454282.7271 </t>
  </si>
  <si>
    <t> 01.07.2007 05:27 </t>
  </si>
  <si>
    <t>4191</t>
  </si>
  <si>
    <t> C.Hesseltine </t>
  </si>
  <si>
    <t>2454302.6334 </t>
  </si>
  <si>
    <t> 21.07.2007 03:12 </t>
  </si>
  <si>
    <t>4197</t>
  </si>
  <si>
    <t> 0.0709 </t>
  </si>
  <si>
    <t>2454617.8251 </t>
  </si>
  <si>
    <t> 31.05.2008 07:48 </t>
  </si>
  <si>
    <t>4292</t>
  </si>
  <si>
    <t> 0.0746 </t>
  </si>
  <si>
    <t>o</t>
  </si>
  <si>
    <t>JAAVSO 36(2);186 </t>
  </si>
  <si>
    <t>2454637.7322 </t>
  </si>
  <si>
    <t> 20.06.2008 05:34 </t>
  </si>
  <si>
    <t>4298</t>
  </si>
  <si>
    <t> 0.0750 </t>
  </si>
  <si>
    <t> K.Menzies </t>
  </si>
  <si>
    <t>2454697.4530 </t>
  </si>
  <si>
    <t> 18.08.2008 22:52 </t>
  </si>
  <si>
    <t>4316</t>
  </si>
  <si>
    <t> 0.0760 </t>
  </si>
  <si>
    <t>BAVM 203 </t>
  </si>
  <si>
    <t>2454710.7234 </t>
  </si>
  <si>
    <t> 01.09.2008 05:21 </t>
  </si>
  <si>
    <t>4320</t>
  </si>
  <si>
    <t> 0.0753 </t>
  </si>
  <si>
    <t>2454720.6768 </t>
  </si>
  <si>
    <t> 11.09.2008 04:14 </t>
  </si>
  <si>
    <t>4323</t>
  </si>
  <si>
    <t> 0.0754 </t>
  </si>
  <si>
    <t> JAAVSO 37;44 </t>
  </si>
  <si>
    <t>2454806.940 </t>
  </si>
  <si>
    <t> 06.12.2008 10:33 </t>
  </si>
  <si>
    <t>4349</t>
  </si>
  <si>
    <t> K.Hirosawa </t>
  </si>
  <si>
    <t>VSB 48 </t>
  </si>
  <si>
    <t>2454989.4204 </t>
  </si>
  <si>
    <t> 06.06.2009 22:05 </t>
  </si>
  <si>
    <t>4404</t>
  </si>
  <si>
    <t> 0.0797 </t>
  </si>
  <si>
    <t> S.Dogru et al. </t>
  </si>
  <si>
    <t>IBVS 5893 </t>
  </si>
  <si>
    <t>2455042.5055 </t>
  </si>
  <si>
    <t> 30.07.2009 00:07 </t>
  </si>
  <si>
    <t>4420</t>
  </si>
  <si>
    <t> 0.0805 </t>
  </si>
  <si>
    <t> N.Erkan et al. </t>
  </si>
  <si>
    <t>IBVS 5924 </t>
  </si>
  <si>
    <t>2455055.7773 </t>
  </si>
  <si>
    <t> 12.08.2009 06:39 </t>
  </si>
  <si>
    <t>4424</t>
  </si>
  <si>
    <t> 0.0812 </t>
  </si>
  <si>
    <t> JAAVSO 38;85 </t>
  </si>
  <si>
    <t>2455062.4132 </t>
  </si>
  <si>
    <t> 18.08.2009 21:55 </t>
  </si>
  <si>
    <t>4426</t>
  </si>
  <si>
    <t> 0.0816 </t>
  </si>
  <si>
    <t>2455082.3200 </t>
  </si>
  <si>
    <t> 07.09.2009 19:40 </t>
  </si>
  <si>
    <t>4432</t>
  </si>
  <si>
    <t> 0.0818 </t>
  </si>
  <si>
    <t> L.Šmelcer </t>
  </si>
  <si>
    <t>OEJV 0137 </t>
  </si>
  <si>
    <t>2455324.5222 </t>
  </si>
  <si>
    <t> 08.05.2010 00:31 </t>
  </si>
  <si>
    <t>4505</t>
  </si>
  <si>
    <t> 0.0869 </t>
  </si>
  <si>
    <t>m</t>
  </si>
  <si>
    <t>IBVS 5988 </t>
  </si>
  <si>
    <t>2455337.7938 </t>
  </si>
  <si>
    <t> 21.05.2010 07:03 </t>
  </si>
  <si>
    <t>4509</t>
  </si>
  <si>
    <t> 0.0874 </t>
  </si>
  <si>
    <t> JAAVSO 39;94 </t>
  </si>
  <si>
    <t>2456515.6272 </t>
  </si>
  <si>
    <t> 11.08.2013 03:03 </t>
  </si>
  <si>
    <t>4864</t>
  </si>
  <si>
    <t> 0.1128 </t>
  </si>
  <si>
    <t> JAAVSO 41;328 </t>
  </si>
  <si>
    <t>2456943.6279 </t>
  </si>
  <si>
    <t> 13.10.2014 03:04 </t>
  </si>
  <si>
    <t>4993</t>
  </si>
  <si>
    <t> 0.1213 </t>
  </si>
  <si>
    <t> JAAVSO 43-1 </t>
  </si>
  <si>
    <t>BAD?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</si>
  <si>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</si>
  <si>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</si>
  <si>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</si>
  <si>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</si>
  <si>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</si>
  <si>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</si>
  <si>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</si>
  <si>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</si>
  <si>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</si>
  <si>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</si>
  <si>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</si>
  <si>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</si>
  <si>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</si>
  <si>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</si>
  <si>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</si>
  <si>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</si>
  <si>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</si>
  <si>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</si>
  <si>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</si>
  <si>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</si>
  <si>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</si>
  <si>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</si>
  <si>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</si>
  <si>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</si>
  <si>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</si>
  <si>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</si>
  <si>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</si>
  <si>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</si>
  <si>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</si>
  <si>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</si>
  <si>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</si>
  <si>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</si>
  <si>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</si>
  <si>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</si>
  <si>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</si>
  <si>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</si>
  <si>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</si>
  <si>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</si>
  <si>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</si>
  <si>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</si>
  <si>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</si>
  <si>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</si>
  <si>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</si>
  <si>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</si>
  <si>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</si>
  <si>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</si>
  <si>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</si>
  <si>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</si>
  <si>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</si>
  <si>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</si>
  <si>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</si>
  <si>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</si>
  <si>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</si>
  <si>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</si>
  <si>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</si>
  <si>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</si>
  <si>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</si>
  <si>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</si>
  <si>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</si>
  <si>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LiTE fit is dubious</t>
  </si>
  <si>
    <t>JAVSO 43, 77</t>
  </si>
  <si>
    <t>JAVSO..43..238</t>
  </si>
  <si>
    <t>JAVSO..45..121</t>
  </si>
  <si>
    <t>JAVSO..45..215</t>
  </si>
  <si>
    <t>JAVSO..46..184</t>
  </si>
  <si>
    <t>JAVSO..47..263</t>
  </si>
  <si>
    <t>JAVSO..48…87</t>
  </si>
  <si>
    <t>JAVSO 49, 108</t>
  </si>
  <si>
    <t>JAVSO 49, 256</t>
  </si>
  <si>
    <t>JAVSO, 50, 133</t>
  </si>
  <si>
    <t>JAAVSO, 50, 255</t>
  </si>
  <si>
    <t>BAAVSSC191</t>
  </si>
  <si>
    <t>JAAVSO 51, 2023</t>
  </si>
  <si>
    <t>28/04/1892</t>
  </si>
  <si>
    <t>21/04/1895</t>
  </si>
  <si>
    <t>08/08/1899</t>
  </si>
  <si>
    <t>21/04/1885</t>
  </si>
  <si>
    <t>JAAVSO 51, 134</t>
  </si>
  <si>
    <t>JAAVSO, 51, 250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</si>
  <si>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</si>
  <si>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JAAVSO52#1</t>
  </si>
  <si>
    <t xml:space="preserve">Mag </t>
  </si>
  <si>
    <t>Next ToM-P</t>
  </si>
  <si>
    <t>Next ToM-S</t>
  </si>
  <si>
    <t>10.02-13.26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</si>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</sst>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E+00"/>
    <numFmt numFmtId="166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color indexed="23"/>
      <name val="Arial"/>
      <family val="2"/>
    </font>
    <font>
      <sz val="12"/>
      <color indexed="13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3" fillId="0" borderId="1" applyNumberFormat="0" applyFont="0" applyFill="0" applyAlignment="0" applyProtection="0"/>
  </cellStyleXfs>
  <cellXfs count="1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11" fontId="0" fillId="0" borderId="0" xfId="0" applyNumberFormat="1" applyAlignment="1"/>
    <xf numFmtId="0" fontId="0" fillId="0" borderId="7" xfId="0" applyBorder="1" applyAlignment="1"/>
    <xf numFmtId="0" fontId="4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12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4" fillId="0" borderId="0" xfId="0" applyFont="1" applyAlignment="1"/>
    <xf numFmtId="14" fontId="8" fillId="0" borderId="0" xfId="0" applyNumberFormat="1" applyFont="1" applyAlignment="1"/>
    <xf numFmtId="0" fontId="8" fillId="0" borderId="0" xfId="0" applyFont="1" applyAlignment="1"/>
    <xf numFmtId="0" fontId="19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2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7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" borderId="18" xfId="0" applyFont="1" applyFill="1" applyBorder="1" applyAlignment="1">
      <alignment horizontal="left" vertical="top" wrapText="1" indent="1"/>
    </xf>
    <xf numFmtId="0" fontId="5" fillId="2" borderId="18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right" vertical="top" wrapText="1"/>
    </xf>
    <xf numFmtId="0" fontId="21" fillId="2" borderId="18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10" xfId="0" applyFont="1" applyBorder="1" applyAlignment="1"/>
    <xf numFmtId="0" fontId="0" fillId="0" borderId="19" xfId="0" applyBorder="1" applyAlignment="1"/>
    <xf numFmtId="0" fontId="0" fillId="0" borderId="0" xfId="0" quotePrefix="1" applyAlignment="1"/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9" fillId="0" borderId="20" xfId="0" applyFont="1" applyBorder="1" applyAlignment="1"/>
    <xf numFmtId="0" fontId="26" fillId="0" borderId="5" xfId="0" applyFont="1" applyBorder="1" applyAlignment="1"/>
    <xf numFmtId="0" fontId="26" fillId="0" borderId="13" xfId="0" applyFont="1" applyBorder="1" applyAlignment="1"/>
    <xf numFmtId="0" fontId="26" fillId="0" borderId="6" xfId="0" applyFont="1" applyBorder="1" applyAlignment="1"/>
    <xf numFmtId="0" fontId="26" fillId="0" borderId="15" xfId="0" applyFont="1" applyBorder="1" applyAlignment="1"/>
    <xf numFmtId="0" fontId="26" fillId="0" borderId="7" xfId="0" applyFont="1" applyBorder="1" applyAlignment="1"/>
    <xf numFmtId="0" fontId="26" fillId="0" borderId="17" xfId="0" applyFont="1" applyBorder="1" applyAlignment="1"/>
    <xf numFmtId="0" fontId="11" fillId="0" borderId="14" xfId="0" applyFont="1" applyBorder="1" applyAlignment="1"/>
    <xf numFmtId="2" fontId="9" fillId="0" borderId="0" xfId="0" applyNumberFormat="1" applyFont="1" applyAlignment="1"/>
    <xf numFmtId="1" fontId="9" fillId="0" borderId="0" xfId="0" applyNumberFormat="1" applyFont="1" applyAlignment="1"/>
    <xf numFmtId="165" fontId="9" fillId="0" borderId="0" xfId="0" applyNumberFormat="1" applyFont="1" applyAlignment="1"/>
    <xf numFmtId="0" fontId="29" fillId="5" borderId="4" xfId="0" applyFont="1" applyFill="1" applyBorder="1" applyAlignment="1"/>
    <xf numFmtId="0" fontId="30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31" fillId="0" borderId="5" xfId="0" applyFont="1" applyBorder="1" applyAlignment="1"/>
    <xf numFmtId="0" fontId="31" fillId="0" borderId="0" xfId="0" applyFont="1" applyAlignment="1"/>
    <xf numFmtId="0" fontId="31" fillId="0" borderId="6" xfId="0" applyFont="1" applyBorder="1" applyAlignment="1"/>
    <xf numFmtId="11" fontId="31" fillId="0" borderId="0" xfId="0" applyNumberFormat="1" applyFont="1" applyAlignment="1"/>
    <xf numFmtId="0" fontId="31" fillId="0" borderId="7" xfId="0" applyFont="1" applyBorder="1" applyAlignment="1"/>
    <xf numFmtId="0" fontId="32" fillId="6" borderId="0" xfId="0" applyFont="1" applyFill="1" applyAlignment="1"/>
    <xf numFmtId="0" fontId="0" fillId="6" borderId="0" xfId="0" applyFill="1" applyAlignment="1"/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34" fillId="0" borderId="0" xfId="8" applyFont="1" applyAlignment="1">
      <alignment horizontal="left" vertical="center"/>
    </xf>
    <xf numFmtId="0" fontId="34" fillId="0" borderId="0" xfId="8" applyFont="1" applyAlignment="1">
      <alignment horizontal="center" vertical="center"/>
    </xf>
    <xf numFmtId="0" fontId="34" fillId="0" borderId="0" xfId="8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left" wrapText="1"/>
    </xf>
    <xf numFmtId="0" fontId="16" fillId="0" borderId="0" xfId="8" applyFont="1"/>
    <xf numFmtId="0" fontId="16" fillId="0" borderId="0" xfId="8" applyFont="1" applyAlignment="1">
      <alignment horizontal="center"/>
    </xf>
    <xf numFmtId="0" fontId="16" fillId="0" borderId="0" xfId="8" applyFont="1" applyAlignment="1">
      <alignment horizontal="left"/>
    </xf>
    <xf numFmtId="0" fontId="16" fillId="0" borderId="0" xfId="0" applyFont="1" applyAlignment="1"/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/>
    <xf numFmtId="0" fontId="35" fillId="0" borderId="0" xfId="0" applyFont="1" applyAlignment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2" xfId="0" applyFont="1" applyBorder="1" applyAlignment="1"/>
    <xf numFmtId="0" fontId="6" fillId="0" borderId="20" xfId="0" applyFont="1" applyBorder="1" applyAlignment="1">
      <alignment horizontal="right"/>
    </xf>
    <xf numFmtId="0" fontId="6" fillId="0" borderId="13" xfId="0" applyFont="1" applyBorder="1" applyAlignment="1"/>
    <xf numFmtId="0" fontId="6" fillId="3" borderId="12" xfId="0" applyFont="1" applyFill="1" applyBorder="1" applyAlignment="1"/>
    <xf numFmtId="0" fontId="6" fillId="3" borderId="13" xfId="0" applyFont="1" applyFill="1" applyBorder="1" applyAlignment="1"/>
    <xf numFmtId="0" fontId="6" fillId="0" borderId="15" xfId="0" applyFont="1" applyBorder="1" applyAlignment="1"/>
    <xf numFmtId="0" fontId="6" fillId="0" borderId="2" xfId="0" applyFont="1" applyBorder="1" applyAlignment="1"/>
    <xf numFmtId="0" fontId="6" fillId="3" borderId="14" xfId="0" applyFont="1" applyFill="1" applyBorder="1" applyAlignment="1"/>
    <xf numFmtId="0" fontId="6" fillId="3" borderId="15" xfId="0" applyFont="1" applyFill="1" applyBorder="1" applyAlignment="1"/>
    <xf numFmtId="11" fontId="6" fillId="0" borderId="0" xfId="0" applyNumberFormat="1" applyFont="1" applyAlignment="1"/>
    <xf numFmtId="0" fontId="6" fillId="0" borderId="0" xfId="0" applyFont="1" applyAlignment="1">
      <alignment horizontal="center" vertical="top"/>
    </xf>
    <xf numFmtId="0" fontId="6" fillId="0" borderId="0" xfId="0" applyFont="1">
      <alignment vertical="top"/>
    </xf>
    <xf numFmtId="0" fontId="6" fillId="4" borderId="14" xfId="0" applyFont="1" applyFill="1" applyBorder="1" applyAlignment="1"/>
    <xf numFmtId="0" fontId="6" fillId="5" borderId="15" xfId="0" applyFont="1" applyFill="1" applyBorder="1" applyAlignment="1"/>
    <xf numFmtId="0" fontId="6" fillId="0" borderId="4" xfId="0" applyFont="1" applyBorder="1" applyAlignment="1">
      <alignment horizontal="center"/>
    </xf>
    <xf numFmtId="0" fontId="6" fillId="3" borderId="16" xfId="0" applyFont="1" applyFill="1" applyBorder="1" applyAlignment="1"/>
    <xf numFmtId="0" fontId="6" fillId="3" borderId="17" xfId="0" applyFont="1" applyFill="1" applyBorder="1" applyAlignment="1"/>
    <xf numFmtId="0" fontId="6" fillId="0" borderId="14" xfId="0" applyFont="1" applyBorder="1" applyAlignment="1"/>
    <xf numFmtId="0" fontId="6" fillId="0" borderId="14" xfId="0" applyFont="1" applyBorder="1" applyAlignment="1">
      <alignment horizontal="left"/>
    </xf>
    <xf numFmtId="0" fontId="9" fillId="0" borderId="0" xfId="0" applyFont="1">
      <alignment vertical="top"/>
    </xf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16" xfId="0" applyFont="1" applyBorder="1" applyAlignment="1"/>
    <xf numFmtId="0" fontId="6" fillId="0" borderId="4" xfId="0" applyFont="1" applyBorder="1" applyAlignment="1"/>
    <xf numFmtId="0" fontId="6" fillId="0" borderId="17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6" fontId="35" fillId="0" borderId="0" xfId="0" applyNumberFormat="1" applyFont="1" applyAlignment="1">
      <alignment horizontal="left" vertical="center" wrapText="1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left"/>
    </xf>
    <xf numFmtId="0" fontId="6" fillId="0" borderId="21" xfId="0" applyFont="1" applyBorder="1" applyAlignment="1"/>
    <xf numFmtId="0" fontId="36" fillId="0" borderId="24" xfId="0" applyFont="1" applyBorder="1" applyAlignment="1">
      <alignment horizontal="right" vertical="center"/>
    </xf>
    <xf numFmtId="0" fontId="36" fillId="0" borderId="26" xfId="0" applyFont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0" fontId="6" fillId="7" borderId="23" xfId="0" applyFont="1" applyFill="1" applyBorder="1" applyAlignment="1">
      <alignment horizontal="center" vertical="center"/>
    </xf>
    <xf numFmtId="0" fontId="37" fillId="0" borderId="25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22" fontId="37" fillId="0" borderId="25" xfId="0" applyNumberFormat="1" applyFont="1" applyBorder="1" applyAlignment="1">
      <alignment horizontal="right" vertical="center"/>
    </xf>
    <xf numFmtId="22" fontId="37" fillId="0" borderId="27" xfId="0" applyNumberFormat="1" applyFont="1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Cyg - O-C Diagr.</a:t>
            </a:r>
          </a:p>
        </c:rich>
      </c:tx>
      <c:layout>
        <c:manualLayout>
          <c:xMode val="edge"/>
          <c:yMode val="edge"/>
          <c:x val="0.37101944263336506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334993076197"/>
          <c:y val="0.13994189017784567"/>
          <c:w val="0.81687961603025483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0">
                  <c:v>0.42127200000504672</c:v>
                </c:pt>
                <c:pt idx="2">
                  <c:v>0.4000400000022637</c:v>
                </c:pt>
                <c:pt idx="4">
                  <c:v>0.37630300000455463</c:v>
                </c:pt>
                <c:pt idx="5">
                  <c:v>0.37881600000218896</c:v>
                </c:pt>
                <c:pt idx="6">
                  <c:v>0.35500400000091759</c:v>
                </c:pt>
                <c:pt idx="7">
                  <c:v>0.34756300000299234</c:v>
                </c:pt>
                <c:pt idx="9">
                  <c:v>0.34435300000041025</c:v>
                </c:pt>
                <c:pt idx="10">
                  <c:v>0.33297000000311527</c:v>
                </c:pt>
                <c:pt idx="11">
                  <c:v>0.33797000000049593</c:v>
                </c:pt>
                <c:pt idx="12">
                  <c:v>0.33243200000288198</c:v>
                </c:pt>
                <c:pt idx="13">
                  <c:v>0.33204900000055204</c:v>
                </c:pt>
                <c:pt idx="15">
                  <c:v>0.31998800000292249</c:v>
                </c:pt>
                <c:pt idx="16">
                  <c:v>0.33498800000234041</c:v>
                </c:pt>
                <c:pt idx="17">
                  <c:v>0.33968100000492996</c:v>
                </c:pt>
                <c:pt idx="18">
                  <c:v>0.33991200000309618</c:v>
                </c:pt>
                <c:pt idx="19">
                  <c:v>0.32176299999991897</c:v>
                </c:pt>
                <c:pt idx="20">
                  <c:v>0.33076600000276812</c:v>
                </c:pt>
                <c:pt idx="21">
                  <c:v>0.32945900000049733</c:v>
                </c:pt>
                <c:pt idx="22">
                  <c:v>0.32438300000285381</c:v>
                </c:pt>
                <c:pt idx="23">
                  <c:v>0.35138300000471645</c:v>
                </c:pt>
                <c:pt idx="24">
                  <c:v>0.33084500000040862</c:v>
                </c:pt>
                <c:pt idx="25">
                  <c:v>0.32546200000433601</c:v>
                </c:pt>
                <c:pt idx="27">
                  <c:v>0.31979000000137603</c:v>
                </c:pt>
                <c:pt idx="28">
                  <c:v>0.32148300000335439</c:v>
                </c:pt>
                <c:pt idx="29">
                  <c:v>0.32748300000457675</c:v>
                </c:pt>
                <c:pt idx="30">
                  <c:v>0.32317600000169477</c:v>
                </c:pt>
                <c:pt idx="31">
                  <c:v>0.31779300000198418</c:v>
                </c:pt>
                <c:pt idx="32">
                  <c:v>0.32425500000317697</c:v>
                </c:pt>
                <c:pt idx="33">
                  <c:v>0.31789300000309595</c:v>
                </c:pt>
                <c:pt idx="34">
                  <c:v>0.30424800000037067</c:v>
                </c:pt>
                <c:pt idx="36">
                  <c:v>0.31688300000314484</c:v>
                </c:pt>
                <c:pt idx="37">
                  <c:v>0.31157600000369712</c:v>
                </c:pt>
                <c:pt idx="38">
                  <c:v>0.29888600000413135</c:v>
                </c:pt>
                <c:pt idx="39">
                  <c:v>0.31257900000491645</c:v>
                </c:pt>
                <c:pt idx="40">
                  <c:v>0.30965800000558374</c:v>
                </c:pt>
                <c:pt idx="41">
                  <c:v>0.32035100000211969</c:v>
                </c:pt>
                <c:pt idx="42">
                  <c:v>0.30327500000203145</c:v>
                </c:pt>
                <c:pt idx="43">
                  <c:v>0.30204700000103912</c:v>
                </c:pt>
                <c:pt idx="44">
                  <c:v>0.30604700000185403</c:v>
                </c:pt>
                <c:pt idx="45">
                  <c:v>0.30174000000261003</c:v>
                </c:pt>
                <c:pt idx="46">
                  <c:v>0.30774000000019441</c:v>
                </c:pt>
                <c:pt idx="47">
                  <c:v>0.30466400000295835</c:v>
                </c:pt>
                <c:pt idx="48">
                  <c:v>0.30520500000056927</c:v>
                </c:pt>
                <c:pt idx="49">
                  <c:v>0.3036000000029162</c:v>
                </c:pt>
                <c:pt idx="50">
                  <c:v>0.3049860000028275</c:v>
                </c:pt>
                <c:pt idx="51">
                  <c:v>0.3050680000014836</c:v>
                </c:pt>
                <c:pt idx="52">
                  <c:v>0.30468500000279164</c:v>
                </c:pt>
                <c:pt idx="53">
                  <c:v>0.29184300000270014</c:v>
                </c:pt>
                <c:pt idx="54">
                  <c:v>0.29584600000453065</c:v>
                </c:pt>
                <c:pt idx="55">
                  <c:v>0.29370300000300631</c:v>
                </c:pt>
                <c:pt idx="56">
                  <c:v>0.28993400000399561</c:v>
                </c:pt>
                <c:pt idx="57">
                  <c:v>0.28839900000093621</c:v>
                </c:pt>
                <c:pt idx="58">
                  <c:v>0.29178800000227056</c:v>
                </c:pt>
                <c:pt idx="59">
                  <c:v>0.28940499999953317</c:v>
                </c:pt>
                <c:pt idx="60">
                  <c:v>0.29986700000154087</c:v>
                </c:pt>
                <c:pt idx="61">
                  <c:v>0.29609800000253017</c:v>
                </c:pt>
                <c:pt idx="62">
                  <c:v>0.28979100000287872</c:v>
                </c:pt>
                <c:pt idx="63">
                  <c:v>0.29025300000284915</c:v>
                </c:pt>
                <c:pt idx="64">
                  <c:v>0.28111600000192993</c:v>
                </c:pt>
                <c:pt idx="65">
                  <c:v>0.28342600000178209</c:v>
                </c:pt>
                <c:pt idx="66">
                  <c:v>0.27889100000538747</c:v>
                </c:pt>
                <c:pt idx="67">
                  <c:v>0.28081500000189408</c:v>
                </c:pt>
                <c:pt idx="68">
                  <c:v>0.2788940000027651</c:v>
                </c:pt>
                <c:pt idx="69">
                  <c:v>0.26374800000121468</c:v>
                </c:pt>
                <c:pt idx="70">
                  <c:v>0.27206099999966682</c:v>
                </c:pt>
                <c:pt idx="71">
                  <c:v>0.27475400000184891</c:v>
                </c:pt>
                <c:pt idx="72">
                  <c:v>0.28314300000056392</c:v>
                </c:pt>
                <c:pt idx="73">
                  <c:v>0.27283600000009756</c:v>
                </c:pt>
                <c:pt idx="74">
                  <c:v>0.27152900000146474</c:v>
                </c:pt>
                <c:pt idx="75">
                  <c:v>0.26591500000358792</c:v>
                </c:pt>
                <c:pt idx="76">
                  <c:v>0.24996300000202609</c:v>
                </c:pt>
                <c:pt idx="77">
                  <c:v>0.22563700000318931</c:v>
                </c:pt>
                <c:pt idx="78">
                  <c:v>0.21842100000139908</c:v>
                </c:pt>
                <c:pt idx="79">
                  <c:v>0.21381600000313483</c:v>
                </c:pt>
                <c:pt idx="82">
                  <c:v>0.20199500000308035</c:v>
                </c:pt>
                <c:pt idx="83">
                  <c:v>0.20168800000101328</c:v>
                </c:pt>
                <c:pt idx="84">
                  <c:v>0.19907400000374764</c:v>
                </c:pt>
                <c:pt idx="85">
                  <c:v>0.19356600000173785</c:v>
                </c:pt>
                <c:pt idx="86">
                  <c:v>0.15769900000304915</c:v>
                </c:pt>
                <c:pt idx="88">
                  <c:v>0.15412400000423077</c:v>
                </c:pt>
                <c:pt idx="89">
                  <c:v>0.13385300000300049</c:v>
                </c:pt>
                <c:pt idx="90">
                  <c:v>0.12157900000238442</c:v>
                </c:pt>
                <c:pt idx="91">
                  <c:v>0.10952700000052573</c:v>
                </c:pt>
                <c:pt idx="92">
                  <c:v>0.10763000000224565</c:v>
                </c:pt>
                <c:pt idx="93">
                  <c:v>0.10195200000089244</c:v>
                </c:pt>
                <c:pt idx="94">
                  <c:v>9.9270999999134801E-2</c:v>
                </c:pt>
                <c:pt idx="95">
                  <c:v>9.2517000000952976E-2</c:v>
                </c:pt>
                <c:pt idx="97">
                  <c:v>9.3839000001025852E-2</c:v>
                </c:pt>
                <c:pt idx="99">
                  <c:v>8.3850999999413034E-2</c:v>
                </c:pt>
                <c:pt idx="100">
                  <c:v>8.4850999999616761E-2</c:v>
                </c:pt>
                <c:pt idx="101">
                  <c:v>8.0243000000336906E-2</c:v>
                </c:pt>
                <c:pt idx="103">
                  <c:v>7.4562000001606066E-2</c:v>
                </c:pt>
                <c:pt idx="106">
                  <c:v>7.9886999999871477E-2</c:v>
                </c:pt>
                <c:pt idx="108">
                  <c:v>4.5582000002468703E-2</c:v>
                </c:pt>
                <c:pt idx="110">
                  <c:v>2.5778000002901535E-2</c:v>
                </c:pt>
                <c:pt idx="111">
                  <c:v>3.2395000001997687E-2</c:v>
                </c:pt>
                <c:pt idx="112">
                  <c:v>4.9856999998155516E-2</c:v>
                </c:pt>
                <c:pt idx="114">
                  <c:v>-1.1661000000458444E-2</c:v>
                </c:pt>
                <c:pt idx="115">
                  <c:v>6.3389999995706603E-3</c:v>
                </c:pt>
                <c:pt idx="116">
                  <c:v>6.4210000018647406E-3</c:v>
                </c:pt>
                <c:pt idx="117">
                  <c:v>1.6730000024836045E-3</c:v>
                </c:pt>
                <c:pt idx="118">
                  <c:v>5.7550000019546133E-3</c:v>
                </c:pt>
                <c:pt idx="119">
                  <c:v>1.2690999999904307E-2</c:v>
                </c:pt>
                <c:pt idx="120">
                  <c:v>6.4720000009401701E-3</c:v>
                </c:pt>
                <c:pt idx="121">
                  <c:v>1.1858000005304348E-2</c:v>
                </c:pt>
                <c:pt idx="123">
                  <c:v>8.0130000060307793E-3</c:v>
                </c:pt>
                <c:pt idx="124">
                  <c:v>4.4140000027255155E-3</c:v>
                </c:pt>
                <c:pt idx="125">
                  <c:v>2.8759999986505136E-3</c:v>
                </c:pt>
                <c:pt idx="126">
                  <c:v>5.8819999976549298E-3</c:v>
                </c:pt>
                <c:pt idx="133">
                  <c:v>5.9600000531645492E-4</c:v>
                </c:pt>
                <c:pt idx="134">
                  <c:v>5.3680000055464916E-3</c:v>
                </c:pt>
                <c:pt idx="135">
                  <c:v>3.5990000033052638E-3</c:v>
                </c:pt>
                <c:pt idx="136">
                  <c:v>2.9199999698903412E-4</c:v>
                </c:pt>
                <c:pt idx="137">
                  <c:v>2.9199999698903412E-4</c:v>
                </c:pt>
                <c:pt idx="139">
                  <c:v>8.3740000045509078E-3</c:v>
                </c:pt>
                <c:pt idx="141">
                  <c:v>2.8600000005098991E-3</c:v>
                </c:pt>
                <c:pt idx="143">
                  <c:v>1.476999997976236E-3</c:v>
                </c:pt>
                <c:pt idx="145">
                  <c:v>1.23340000063763E-2</c:v>
                </c:pt>
                <c:pt idx="149">
                  <c:v>-1.1129999984405003E-3</c:v>
                </c:pt>
                <c:pt idx="154">
                  <c:v>-4.8639999949955381E-3</c:v>
                </c:pt>
                <c:pt idx="156">
                  <c:v>-4.0129999979399145E-3</c:v>
                </c:pt>
                <c:pt idx="157">
                  <c:v>-5.3960000004735775E-3</c:v>
                </c:pt>
                <c:pt idx="158">
                  <c:v>-2.0149999996647239E-2</c:v>
                </c:pt>
                <c:pt idx="164">
                  <c:v>-1.0649999967426993E-3</c:v>
                </c:pt>
                <c:pt idx="165">
                  <c:v>-3.3719999992172234E-3</c:v>
                </c:pt>
                <c:pt idx="167">
                  <c:v>-3.4329999980400316E-3</c:v>
                </c:pt>
                <c:pt idx="168">
                  <c:v>-2.7399999962653965E-3</c:v>
                </c:pt>
                <c:pt idx="170">
                  <c:v>-1.3350999994145241E-2</c:v>
                </c:pt>
                <c:pt idx="171">
                  <c:v>2.3419999997713603E-3</c:v>
                </c:pt>
                <c:pt idx="173">
                  <c:v>-3.04100000357721E-3</c:v>
                </c:pt>
                <c:pt idx="175">
                  <c:v>-5.8799999969778582E-3</c:v>
                </c:pt>
                <c:pt idx="176">
                  <c:v>-6.3400000362889841E-4</c:v>
                </c:pt>
                <c:pt idx="177">
                  <c:v>-2.0169999988866039E-3</c:v>
                </c:pt>
                <c:pt idx="179">
                  <c:v>-7.8619999985676259E-3</c:v>
                </c:pt>
                <c:pt idx="181">
                  <c:v>-5.4899999668123201E-4</c:v>
                </c:pt>
                <c:pt idx="182">
                  <c:v>-4.9959999960265122E-3</c:v>
                </c:pt>
                <c:pt idx="183">
                  <c:v>-4.3699999951058999E-3</c:v>
                </c:pt>
                <c:pt idx="184">
                  <c:v>-7.896000002801884E-3</c:v>
                </c:pt>
                <c:pt idx="186">
                  <c:v>-8.099999999103602E-3</c:v>
                </c:pt>
                <c:pt idx="187">
                  <c:v>-1.3297999998030718E-2</c:v>
                </c:pt>
                <c:pt idx="188">
                  <c:v>2.3215000001073349E-2</c:v>
                </c:pt>
                <c:pt idx="190">
                  <c:v>1.5897999997832812E-2</c:v>
                </c:pt>
                <c:pt idx="191">
                  <c:v>0</c:v>
                </c:pt>
                <c:pt idx="192">
                  <c:v>6.0000000012223609E-3</c:v>
                </c:pt>
                <c:pt idx="193">
                  <c:v>6.0789999988628551E-3</c:v>
                </c:pt>
                <c:pt idx="198">
                  <c:v>4.0359999984502792E-3</c:v>
                </c:pt>
                <c:pt idx="200">
                  <c:v>5.8900000294670463E-4</c:v>
                </c:pt>
                <c:pt idx="203">
                  <c:v>1.2850000057369471E-3</c:v>
                </c:pt>
                <c:pt idx="206">
                  <c:v>-2.4699999630684033E-4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69-4EF8-A442-EE453D747AA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1'!$D$22:$D$50</c:f>
                <c:numCache>
                  <c:formatCode>General</c:formatCode>
                  <c:ptCount val="2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3">
                    <c:v>0</c:v>
                  </c:pt>
                  <c:pt idx="21">
                    <c:v>0</c:v>
                  </c:pt>
                  <c:pt idx="2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  <c:pt idx="1">
                  <c:v>0.42227200000343146</c:v>
                </c:pt>
                <c:pt idx="3">
                  <c:v>0.40104000000246742</c:v>
                </c:pt>
                <c:pt idx="8">
                  <c:v>0.34856300000319607</c:v>
                </c:pt>
                <c:pt idx="14">
                  <c:v>0.33521000000473578</c:v>
                </c:pt>
                <c:pt idx="26">
                  <c:v>0.3193280000014056</c:v>
                </c:pt>
                <c:pt idx="35">
                  <c:v>0.30524800000057439</c:v>
                </c:pt>
                <c:pt idx="80">
                  <c:v>0.21481600000333856</c:v>
                </c:pt>
                <c:pt idx="81">
                  <c:v>0.20591600000261678</c:v>
                </c:pt>
                <c:pt idx="87">
                  <c:v>0.15869900000325288</c:v>
                </c:pt>
                <c:pt idx="96">
                  <c:v>9.3517000001156703E-2</c:v>
                </c:pt>
                <c:pt idx="98">
                  <c:v>9.4839000001229579E-2</c:v>
                </c:pt>
                <c:pt idx="102">
                  <c:v>8.1243000000540633E-2</c:v>
                </c:pt>
                <c:pt idx="104">
                  <c:v>7.5562000001809793E-2</c:v>
                </c:pt>
                <c:pt idx="105">
                  <c:v>7.6887000002898276E-2</c:v>
                </c:pt>
                <c:pt idx="107">
                  <c:v>5.3014000000985106E-2</c:v>
                </c:pt>
                <c:pt idx="109">
                  <c:v>4.658200000267243E-2</c:v>
                </c:pt>
                <c:pt idx="113">
                  <c:v>1.3093000001390465E-2</c:v>
                </c:pt>
                <c:pt idx="122">
                  <c:v>6.0130000056233257E-3</c:v>
                </c:pt>
                <c:pt idx="127">
                  <c:v>5.3439999974216335E-3</c:v>
                </c:pt>
                <c:pt idx="128">
                  <c:v>8.0369999996037222E-3</c:v>
                </c:pt>
                <c:pt idx="129">
                  <c:v>7.3000000702450052E-4</c:v>
                </c:pt>
                <c:pt idx="130">
                  <c:v>2.4230000053648837E-3</c:v>
                </c:pt>
                <c:pt idx="132">
                  <c:v>-1.8406999995931983E-2</c:v>
                </c:pt>
                <c:pt idx="138">
                  <c:v>-0.12070500000118045</c:v>
                </c:pt>
                <c:pt idx="140">
                  <c:v>-2.8222000000823755E-2</c:v>
                </c:pt>
                <c:pt idx="142">
                  <c:v>-2.9446999993524514E-2</c:v>
                </c:pt>
                <c:pt idx="144">
                  <c:v>-3.0060999997658655E-2</c:v>
                </c:pt>
                <c:pt idx="146">
                  <c:v>2.8020000027026981E-3</c:v>
                </c:pt>
                <c:pt idx="147">
                  <c:v>0.15557400000398047</c:v>
                </c:pt>
                <c:pt idx="148">
                  <c:v>0.12357699999847682</c:v>
                </c:pt>
                <c:pt idx="150">
                  <c:v>-6.3334999991639052E-2</c:v>
                </c:pt>
                <c:pt idx="151">
                  <c:v>-4.4949000002816319E-2</c:v>
                </c:pt>
                <c:pt idx="152">
                  <c:v>1.4744000000064261E-2</c:v>
                </c:pt>
                <c:pt idx="153">
                  <c:v>5.2119999963906594E-3</c:v>
                </c:pt>
                <c:pt idx="155">
                  <c:v>-5.0919999994221143E-3</c:v>
                </c:pt>
                <c:pt idx="159">
                  <c:v>-6.1499999937950633E-3</c:v>
                </c:pt>
                <c:pt idx="160">
                  <c:v>3.3150000017485581E-3</c:v>
                </c:pt>
                <c:pt idx="161">
                  <c:v>-3.3750000002328306E-3</c:v>
                </c:pt>
                <c:pt idx="162">
                  <c:v>1.0110000002896413E-3</c:v>
                </c:pt>
                <c:pt idx="163">
                  <c:v>8.7039999998523854E-3</c:v>
                </c:pt>
                <c:pt idx="166">
                  <c:v>6.0900000025867485E-3</c:v>
                </c:pt>
                <c:pt idx="169">
                  <c:v>1.0320000073988922E-3</c:v>
                </c:pt>
                <c:pt idx="172">
                  <c:v>-2.7199999749427661E-4</c:v>
                </c:pt>
                <c:pt idx="174">
                  <c:v>4.2100000428035855E-4</c:v>
                </c:pt>
                <c:pt idx="178">
                  <c:v>-5.5549999960931018E-3</c:v>
                </c:pt>
                <c:pt idx="180">
                  <c:v>5.8310000022174791E-3</c:v>
                </c:pt>
                <c:pt idx="185">
                  <c:v>-3.4900000173365697E-4</c:v>
                </c:pt>
                <c:pt idx="189">
                  <c:v>-1.7760000046109781E-3</c:v>
                </c:pt>
                <c:pt idx="194">
                  <c:v>-3.6353000003146008E-2</c:v>
                </c:pt>
                <c:pt idx="195">
                  <c:v>-3.6353000003146008E-2</c:v>
                </c:pt>
                <c:pt idx="196">
                  <c:v>-3.4353000002738554E-2</c:v>
                </c:pt>
                <c:pt idx="197">
                  <c:v>-8.9670000015757978E-3</c:v>
                </c:pt>
                <c:pt idx="199">
                  <c:v>4.0359999984502792E-3</c:v>
                </c:pt>
                <c:pt idx="201">
                  <c:v>5.8900000294670463E-4</c:v>
                </c:pt>
                <c:pt idx="202">
                  <c:v>5.8900000294670463E-4</c:v>
                </c:pt>
                <c:pt idx="204">
                  <c:v>1.2850000057369471E-3</c:v>
                </c:pt>
                <c:pt idx="205">
                  <c:v>1.2850000057369471E-3</c:v>
                </c:pt>
                <c:pt idx="207">
                  <c:v>-2.4699999630684033E-4</c:v>
                </c:pt>
                <c:pt idx="208">
                  <c:v>-2.4699999630684033E-4</c:v>
                </c:pt>
                <c:pt idx="210">
                  <c:v>6.9500000245170668E-4</c:v>
                </c:pt>
                <c:pt idx="211">
                  <c:v>-5.2999999752501026E-4</c:v>
                </c:pt>
                <c:pt idx="212">
                  <c:v>-3.9769999930285849E-3</c:v>
                </c:pt>
                <c:pt idx="213">
                  <c:v>-2.2840000019641593E-3</c:v>
                </c:pt>
                <c:pt idx="215">
                  <c:v>-2.5880000030156225E-3</c:v>
                </c:pt>
                <c:pt idx="216">
                  <c:v>7.4119999990216456E-3</c:v>
                </c:pt>
                <c:pt idx="217">
                  <c:v>-4.2699999903561547E-4</c:v>
                </c:pt>
                <c:pt idx="218">
                  <c:v>-7.3389999961364083E-3</c:v>
                </c:pt>
                <c:pt idx="219">
                  <c:v>-5.66999995498918E-4</c:v>
                </c:pt>
                <c:pt idx="221">
                  <c:v>-1.1850000002596062E-2</c:v>
                </c:pt>
                <c:pt idx="222">
                  <c:v>-8.8499999983469024E-3</c:v>
                </c:pt>
                <c:pt idx="225">
                  <c:v>-9.4610000014654361E-3</c:v>
                </c:pt>
                <c:pt idx="226">
                  <c:v>-7.7679999958490953E-3</c:v>
                </c:pt>
                <c:pt idx="228">
                  <c:v>-1.2606999996933155E-2</c:v>
                </c:pt>
                <c:pt idx="229">
                  <c:v>-1.2436999997589737E-2</c:v>
                </c:pt>
                <c:pt idx="231">
                  <c:v>-1.2050999997882172E-2</c:v>
                </c:pt>
                <c:pt idx="232">
                  <c:v>-8.8199999954667874E-3</c:v>
                </c:pt>
                <c:pt idx="233">
                  <c:v>-5.8199999984935857E-3</c:v>
                </c:pt>
                <c:pt idx="234">
                  <c:v>-4.881000000750646E-3</c:v>
                </c:pt>
                <c:pt idx="235">
                  <c:v>-3.0269999988377094E-3</c:v>
                </c:pt>
                <c:pt idx="236">
                  <c:v>-1.3103000004775822E-2</c:v>
                </c:pt>
                <c:pt idx="237">
                  <c:v>-1.3103000004775822E-2</c:v>
                </c:pt>
                <c:pt idx="239">
                  <c:v>-6.6349999979138374E-3</c:v>
                </c:pt>
                <c:pt idx="240">
                  <c:v>-7.3100000008707866E-3</c:v>
                </c:pt>
                <c:pt idx="241">
                  <c:v>-9.0789999958360568E-3</c:v>
                </c:pt>
                <c:pt idx="242">
                  <c:v>-9.0789999958360568E-3</c:v>
                </c:pt>
                <c:pt idx="244">
                  <c:v>-5.4228000000875909E-2</c:v>
                </c:pt>
                <c:pt idx="245">
                  <c:v>-1.5227999996568542E-2</c:v>
                </c:pt>
                <c:pt idx="246">
                  <c:v>-5.8419999986654148E-3</c:v>
                </c:pt>
                <c:pt idx="247">
                  <c:v>-7.7600000004167669E-3</c:v>
                </c:pt>
                <c:pt idx="248">
                  <c:v>-1.8365000003541354E-2</c:v>
                </c:pt>
                <c:pt idx="249">
                  <c:v>-8.5929999986547045E-3</c:v>
                </c:pt>
                <c:pt idx="250">
                  <c:v>-2.9730000023846515E-3</c:v>
                </c:pt>
                <c:pt idx="251">
                  <c:v>-6.5109999923151918E-3</c:v>
                </c:pt>
                <c:pt idx="252">
                  <c:v>-5.5109999957494438E-3</c:v>
                </c:pt>
                <c:pt idx="253">
                  <c:v>2.0450000010896474E-3</c:v>
                </c:pt>
                <c:pt idx="254">
                  <c:v>-1.1788000003434718E-2</c:v>
                </c:pt>
                <c:pt idx="255">
                  <c:v>1.2300000016693957E-3</c:v>
                </c:pt>
                <c:pt idx="256">
                  <c:v>-5.1529999982449226E-3</c:v>
                </c:pt>
                <c:pt idx="257">
                  <c:v>-1.4999999257270247E-4</c:v>
                </c:pt>
                <c:pt idx="258">
                  <c:v>1.6219999961322173E-3</c:v>
                </c:pt>
                <c:pt idx="259">
                  <c:v>-2.2300000273389742E-4</c:v>
                </c:pt>
                <c:pt idx="260">
                  <c:v>-2.0530000037979335E-3</c:v>
                </c:pt>
                <c:pt idx="261">
                  <c:v>1.9469999970169738E-3</c:v>
                </c:pt>
                <c:pt idx="262">
                  <c:v>1.3330000001587905E-3</c:v>
                </c:pt>
                <c:pt idx="263">
                  <c:v>2.564000002166722E-3</c:v>
                </c:pt>
                <c:pt idx="264">
                  <c:v>3.3599999733269215E-4</c:v>
                </c:pt>
                <c:pt idx="265">
                  <c:v>6.335999998555053E-3</c:v>
                </c:pt>
                <c:pt idx="266">
                  <c:v>1.2335999999777414E-2</c:v>
                </c:pt>
                <c:pt idx="267">
                  <c:v>1.2335999999777414E-2</c:v>
                </c:pt>
                <c:pt idx="268">
                  <c:v>2.6000000070780516E-4</c:v>
                </c:pt>
                <c:pt idx="269">
                  <c:v>1.7220000008819625E-3</c:v>
                </c:pt>
                <c:pt idx="270">
                  <c:v>4.801000002771616E-3</c:v>
                </c:pt>
                <c:pt idx="271">
                  <c:v>1.0320000001229346E-3</c:v>
                </c:pt>
                <c:pt idx="272">
                  <c:v>5.4940000045462511E-3</c:v>
                </c:pt>
                <c:pt idx="273">
                  <c:v>4.2810000013560057E-3</c:v>
                </c:pt>
                <c:pt idx="274">
                  <c:v>5.2809999979217537E-3</c:v>
                </c:pt>
                <c:pt idx="275">
                  <c:v>5.743000001530163E-3</c:v>
                </c:pt>
                <c:pt idx="276">
                  <c:v>1.5179999973042868E-3</c:v>
                </c:pt>
                <c:pt idx="277">
                  <c:v>2.5180000011459924E-3</c:v>
                </c:pt>
                <c:pt idx="278">
                  <c:v>5.5179999981191941E-3</c:v>
                </c:pt>
                <c:pt idx="279">
                  <c:v>6.074000004446134E-3</c:v>
                </c:pt>
                <c:pt idx="280">
                  <c:v>7.6909999988856725E-3</c:v>
                </c:pt>
                <c:pt idx="281">
                  <c:v>8.7700000003678724E-3</c:v>
                </c:pt>
                <c:pt idx="282">
                  <c:v>9.235000004991889E-3</c:v>
                </c:pt>
                <c:pt idx="283">
                  <c:v>2.1770000021206215E-3</c:v>
                </c:pt>
                <c:pt idx="284">
                  <c:v>6.1009999990346842E-3</c:v>
                </c:pt>
                <c:pt idx="285">
                  <c:v>6.4110000021173619E-3</c:v>
                </c:pt>
                <c:pt idx="286">
                  <c:v>2.0460000014281832E-3</c:v>
                </c:pt>
                <c:pt idx="287">
                  <c:v>2.590000003692694E-3</c:v>
                </c:pt>
                <c:pt idx="288">
                  <c:v>7.3680000059539452E-3</c:v>
                </c:pt>
                <c:pt idx="289">
                  <c:v>1.4600000577047467E-4</c:v>
                </c:pt>
                <c:pt idx="290">
                  <c:v>1.5380000040750019E-3</c:v>
                </c:pt>
                <c:pt idx="291">
                  <c:v>-9.3039999992470257E-3</c:v>
                </c:pt>
                <c:pt idx="292">
                  <c:v>4.0820000067469664E-3</c:v>
                </c:pt>
                <c:pt idx="293">
                  <c:v>-4.5599999430123717E-4</c:v>
                </c:pt>
                <c:pt idx="294">
                  <c:v>-4.531999999016989E-3</c:v>
                </c:pt>
                <c:pt idx="295">
                  <c:v>6.9899999652989209E-4</c:v>
                </c:pt>
                <c:pt idx="296">
                  <c:v>4.1610000043874606E-3</c:v>
                </c:pt>
                <c:pt idx="297">
                  <c:v>2.7170000030309893E-3</c:v>
                </c:pt>
                <c:pt idx="298">
                  <c:v>1.1850000009872019E-3</c:v>
                </c:pt>
                <c:pt idx="299">
                  <c:v>3.8780000031692907E-3</c:v>
                </c:pt>
                <c:pt idx="300">
                  <c:v>6.6590000060386956E-3</c:v>
                </c:pt>
                <c:pt idx="301">
                  <c:v>-3.258999997342471E-3</c:v>
                </c:pt>
                <c:pt idx="302">
                  <c:v>1.7410000000381842E-3</c:v>
                </c:pt>
                <c:pt idx="303">
                  <c:v>2.7410000038798898E-3</c:v>
                </c:pt>
                <c:pt idx="304">
                  <c:v>1.9719999982044101E-3</c:v>
                </c:pt>
                <c:pt idx="305">
                  <c:v>3.4339999983785674E-3</c:v>
                </c:pt>
                <c:pt idx="306">
                  <c:v>1.7470000020693988E-3</c:v>
                </c:pt>
                <c:pt idx="307">
                  <c:v>-5.5599999977857806E-3</c:v>
                </c:pt>
                <c:pt idx="308">
                  <c:v>2.9020000001764856E-3</c:v>
                </c:pt>
                <c:pt idx="309">
                  <c:v>7.595000002766028E-3</c:v>
                </c:pt>
                <c:pt idx="310">
                  <c:v>6.0400000074878335E-4</c:v>
                </c:pt>
                <c:pt idx="311">
                  <c:v>3.276499999628868E-2</c:v>
                </c:pt>
                <c:pt idx="312">
                  <c:v>4.4580000030691735E-3</c:v>
                </c:pt>
                <c:pt idx="313">
                  <c:v>5.4580000069108792E-3</c:v>
                </c:pt>
                <c:pt idx="314">
                  <c:v>3.8439999989350326E-3</c:v>
                </c:pt>
                <c:pt idx="315">
                  <c:v>3.6189999955240637E-3</c:v>
                </c:pt>
                <c:pt idx="316">
                  <c:v>7.8680000005988404E-3</c:v>
                </c:pt>
                <c:pt idx="317">
                  <c:v>8.868000004440546E-3</c:v>
                </c:pt>
                <c:pt idx="318">
                  <c:v>-3.4359999990556389E-3</c:v>
                </c:pt>
                <c:pt idx="319">
                  <c:v>7.2570000047562644E-3</c:v>
                </c:pt>
                <c:pt idx="320">
                  <c:v>8.9499999958206899E-3</c:v>
                </c:pt>
                <c:pt idx="321">
                  <c:v>1.2804000005417038E-2</c:v>
                </c:pt>
                <c:pt idx="322">
                  <c:v>7.5850000066566281E-3</c:v>
                </c:pt>
                <c:pt idx="323">
                  <c:v>9.5850000070640817E-3</c:v>
                </c:pt>
                <c:pt idx="324">
                  <c:v>9.5090000031632371E-3</c:v>
                </c:pt>
                <c:pt idx="325">
                  <c:v>8.3600000070873648E-3</c:v>
                </c:pt>
                <c:pt idx="326">
                  <c:v>9.0530000015860423E-3</c:v>
                </c:pt>
                <c:pt idx="327">
                  <c:v>3.6300000647315755E-4</c:v>
                </c:pt>
                <c:pt idx="328">
                  <c:v>7.609000000229571E-3</c:v>
                </c:pt>
                <c:pt idx="329">
                  <c:v>8.6910000027273782E-3</c:v>
                </c:pt>
                <c:pt idx="330">
                  <c:v>1.5384000005724374E-2</c:v>
                </c:pt>
                <c:pt idx="331">
                  <c:v>9.0770000024349429E-3</c:v>
                </c:pt>
                <c:pt idx="332">
                  <c:v>1.2076999999408145E-2</c:v>
                </c:pt>
                <c:pt idx="333">
                  <c:v>1.1769999997341074E-2</c:v>
                </c:pt>
                <c:pt idx="334">
                  <c:v>1.001900000119349E-2</c:v>
                </c:pt>
                <c:pt idx="335">
                  <c:v>7.4080000049434602E-3</c:v>
                </c:pt>
                <c:pt idx="336">
                  <c:v>8.4080000015092082E-3</c:v>
                </c:pt>
                <c:pt idx="337">
                  <c:v>1.7793999999412335E-2</c:v>
                </c:pt>
                <c:pt idx="338">
                  <c:v>6.7390000040177256E-3</c:v>
                </c:pt>
                <c:pt idx="339">
                  <c:v>1.504900000145426E-2</c:v>
                </c:pt>
                <c:pt idx="340">
                  <c:v>8.4379999971133657E-3</c:v>
                </c:pt>
                <c:pt idx="341">
                  <c:v>1.1899999997694977E-2</c:v>
                </c:pt>
                <c:pt idx="342">
                  <c:v>1.4535000002069864E-2</c:v>
                </c:pt>
                <c:pt idx="343">
                  <c:v>1.7535000006319024E-2</c:v>
                </c:pt>
                <c:pt idx="344">
                  <c:v>1.476600000023609E-2</c:v>
                </c:pt>
                <c:pt idx="345">
                  <c:v>1.2231000000610948E-2</c:v>
                </c:pt>
                <c:pt idx="347">
                  <c:v>1.4641000001574866E-2</c:v>
                </c:pt>
                <c:pt idx="348">
                  <c:v>1.5640999998140614E-2</c:v>
                </c:pt>
                <c:pt idx="349">
                  <c:v>2.5507000005745795E-2</c:v>
                </c:pt>
                <c:pt idx="351">
                  <c:v>2.3360999999567866E-2</c:v>
                </c:pt>
                <c:pt idx="352">
                  <c:v>3.0360999997355975E-2</c:v>
                </c:pt>
                <c:pt idx="353">
                  <c:v>2.2905000005266629E-2</c:v>
                </c:pt>
                <c:pt idx="356">
                  <c:v>3.4461000002920628E-2</c:v>
                </c:pt>
                <c:pt idx="357">
                  <c:v>2.7017000007617753E-2</c:v>
                </c:pt>
                <c:pt idx="358">
                  <c:v>3.264599999965867E-2</c:v>
                </c:pt>
                <c:pt idx="359">
                  <c:v>3.0120000003080349E-2</c:v>
                </c:pt>
                <c:pt idx="360">
                  <c:v>2.9284000003826804E-2</c:v>
                </c:pt>
                <c:pt idx="361">
                  <c:v>4.3918999996094499E-2</c:v>
                </c:pt>
                <c:pt idx="362">
                  <c:v>4.8535999994783197E-2</c:v>
                </c:pt>
                <c:pt idx="363">
                  <c:v>4.8553999993600883E-2</c:v>
                </c:pt>
                <c:pt idx="365">
                  <c:v>5.2741999999852851E-2</c:v>
                </c:pt>
                <c:pt idx="367">
                  <c:v>5.2665999995952006E-2</c:v>
                </c:pt>
                <c:pt idx="370">
                  <c:v>5.8458999999857042E-2</c:v>
                </c:pt>
                <c:pt idx="379">
                  <c:v>7.599599999957718E-2</c:v>
                </c:pt>
                <c:pt idx="382">
                  <c:v>7.6618999999482185E-2</c:v>
                </c:pt>
                <c:pt idx="388">
                  <c:v>8.1792000004497822E-2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69-4EF8-A442-EE453D747AA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1'!$D$21:$D$50</c:f>
                <c:numCache>
                  <c:formatCode>General</c:formatCode>
                  <c:ptCount val="30"/>
                  <c:pt idx="1">
                    <c:v>0</c:v>
                  </c:pt>
                  <c:pt idx="3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22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'Active 1'!$D$21:$D$50</c:f>
                <c:numCache>
                  <c:formatCode>General</c:formatCode>
                  <c:ptCount val="30"/>
                  <c:pt idx="1">
                    <c:v>0</c:v>
                  </c:pt>
                  <c:pt idx="3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22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  <c:pt idx="131">
                  <c:v>1.3019999969401397E-3</c:v>
                </c:pt>
                <c:pt idx="209">
                  <c:v>4.780000017490238E-4</c:v>
                </c:pt>
                <c:pt idx="214">
                  <c:v>-2.4119999943650328E-3</c:v>
                </c:pt>
                <c:pt idx="220">
                  <c:v>-4.2019999964395538E-3</c:v>
                </c:pt>
                <c:pt idx="223">
                  <c:v>-1.1592000002565328E-2</c:v>
                </c:pt>
                <c:pt idx="224">
                  <c:v>-1.009199999680277E-2</c:v>
                </c:pt>
                <c:pt idx="230">
                  <c:v>-1.2950999996974133E-2</c:v>
                </c:pt>
                <c:pt idx="238">
                  <c:v>-4.041000000142958E-3</c:v>
                </c:pt>
                <c:pt idx="243">
                  <c:v>-8.5309999994933605E-3</c:v>
                </c:pt>
                <c:pt idx="354">
                  <c:v>2.5503000004391652E-2</c:v>
                </c:pt>
                <c:pt idx="355">
                  <c:v>2.2982000002230052E-2</c:v>
                </c:pt>
                <c:pt idx="366">
                  <c:v>5.3042000006826129E-2</c:v>
                </c:pt>
                <c:pt idx="371">
                  <c:v>6.0968999998294748E-2</c:v>
                </c:pt>
                <c:pt idx="372">
                  <c:v>6.7786999999952968E-2</c:v>
                </c:pt>
                <c:pt idx="373">
                  <c:v>7.0504000002983958E-2</c:v>
                </c:pt>
                <c:pt idx="374">
                  <c:v>7.1228000000701286E-2</c:v>
                </c:pt>
                <c:pt idx="375">
                  <c:v>7.1220999998331536E-2</c:v>
                </c:pt>
                <c:pt idx="376">
                  <c:v>7.0907000001170672E-2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69-4EF8-A442-EE453D747AA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227">
                  <c:v>-5.2239999931771308E-3</c:v>
                </c:pt>
                <c:pt idx="346">
                  <c:v>1.232700000400655E-2</c:v>
                </c:pt>
                <c:pt idx="350">
                  <c:v>2.0378999994136393E-2</c:v>
                </c:pt>
                <c:pt idx="364">
                  <c:v>4.4943000000785105E-2</c:v>
                </c:pt>
                <c:pt idx="368">
                  <c:v>5.8814999996684492E-2</c:v>
                </c:pt>
                <c:pt idx="369">
                  <c:v>5.9301000001141801E-2</c:v>
                </c:pt>
                <c:pt idx="377">
                  <c:v>7.4552000005496666E-2</c:v>
                </c:pt>
                <c:pt idx="378">
                  <c:v>7.503799999540206E-2</c:v>
                </c:pt>
                <c:pt idx="380">
                  <c:v>7.5320000003557652E-2</c:v>
                </c:pt>
                <c:pt idx="381">
                  <c:v>7.5412999998661689E-2</c:v>
                </c:pt>
                <c:pt idx="383">
                  <c:v>7.972400000289781E-2</c:v>
                </c:pt>
                <c:pt idx="384">
                  <c:v>8.052000000316184E-2</c:v>
                </c:pt>
                <c:pt idx="385">
                  <c:v>8.052000000316184E-2</c:v>
                </c:pt>
                <c:pt idx="386">
                  <c:v>8.1244000000879169E-2</c:v>
                </c:pt>
                <c:pt idx="387">
                  <c:v>8.1605999999737833E-2</c:v>
                </c:pt>
                <c:pt idx="389">
                  <c:v>8.6855000001378357E-2</c:v>
                </c:pt>
                <c:pt idx="390">
                  <c:v>8.7379000004148111E-2</c:v>
                </c:pt>
                <c:pt idx="391">
                  <c:v>0.11278400000446709</c:v>
                </c:pt>
                <c:pt idx="392">
                  <c:v>0.12128300000040326</c:v>
                </c:pt>
                <c:pt idx="393">
                  <c:v>0.12128300000040326</c:v>
                </c:pt>
                <c:pt idx="394">
                  <c:v>0.12803900000290014</c:v>
                </c:pt>
                <c:pt idx="395">
                  <c:v>0.1387380000014673</c:v>
                </c:pt>
                <c:pt idx="396">
                  <c:v>0.14474199999676785</c:v>
                </c:pt>
                <c:pt idx="397">
                  <c:v>0.14455900000029942</c:v>
                </c:pt>
                <c:pt idx="398">
                  <c:v>0.14614799999981187</c:v>
                </c:pt>
                <c:pt idx="399">
                  <c:v>0.15108899999904679</c:v>
                </c:pt>
                <c:pt idx="400">
                  <c:v>0.15047500000218861</c:v>
                </c:pt>
                <c:pt idx="401">
                  <c:v>0.15146100000129081</c:v>
                </c:pt>
                <c:pt idx="402">
                  <c:v>0.15153999999893131</c:v>
                </c:pt>
                <c:pt idx="403">
                  <c:v>0.15213600000424776</c:v>
                </c:pt>
                <c:pt idx="404">
                  <c:v>0.15708499999891501</c:v>
                </c:pt>
                <c:pt idx="405">
                  <c:v>0.15747800000099232</c:v>
                </c:pt>
                <c:pt idx="406">
                  <c:v>0.1582429999980377</c:v>
                </c:pt>
                <c:pt idx="407">
                  <c:v>0.16142299999773968</c:v>
                </c:pt>
                <c:pt idx="408">
                  <c:v>0.16110200000548502</c:v>
                </c:pt>
                <c:pt idx="409">
                  <c:v>0.16117400000075577</c:v>
                </c:pt>
                <c:pt idx="410">
                  <c:v>0.1615470000251662</c:v>
                </c:pt>
                <c:pt idx="411">
                  <c:v>0.16145999999571359</c:v>
                </c:pt>
                <c:pt idx="412">
                  <c:v>0.15977700000075856</c:v>
                </c:pt>
                <c:pt idx="413">
                  <c:v>0.16384000000107335</c:v>
                </c:pt>
                <c:pt idx="414">
                  <c:v>0.16223300000274321</c:v>
                </c:pt>
                <c:pt idx="415">
                  <c:v>0.16509799999766983</c:v>
                </c:pt>
                <c:pt idx="416">
                  <c:v>0.1720500000010361</c:v>
                </c:pt>
                <c:pt idx="417">
                  <c:v>0.17350799999985611</c:v>
                </c:pt>
                <c:pt idx="418">
                  <c:v>0.17581100000097649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69-4EF8-A442-EE453D747AA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69-4EF8-A442-EE453D747AA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69-4EF8-A442-EE453D747AA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69-4EF8-A442-EE453D747AA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363">
                  <c:v>7.2106413635810301E-2</c:v>
                </c:pt>
                <c:pt idx="364">
                  <c:v>7.2949705176237084E-2</c:v>
                </c:pt>
                <c:pt idx="365">
                  <c:v>7.8675210898081965E-2</c:v>
                </c:pt>
                <c:pt idx="366">
                  <c:v>7.8675210898081965E-2</c:v>
                </c:pt>
                <c:pt idx="367">
                  <c:v>7.8852745959224452E-2</c:v>
                </c:pt>
                <c:pt idx="368">
                  <c:v>8.2359063416788392E-2</c:v>
                </c:pt>
                <c:pt idx="369">
                  <c:v>8.2625366008502094E-2</c:v>
                </c:pt>
                <c:pt idx="370">
                  <c:v>8.3424273783643255E-2</c:v>
                </c:pt>
                <c:pt idx="371">
                  <c:v>8.3868111436499443E-2</c:v>
                </c:pt>
                <c:pt idx="372">
                  <c:v>8.7330045128777761E-2</c:v>
                </c:pt>
                <c:pt idx="373">
                  <c:v>9.2079108014339023E-2</c:v>
                </c:pt>
                <c:pt idx="374">
                  <c:v>9.2256643075481509E-2</c:v>
                </c:pt>
                <c:pt idx="375">
                  <c:v>9.2389794371338346E-2</c:v>
                </c:pt>
                <c:pt idx="376">
                  <c:v>9.2656096963052076E-2</c:v>
                </c:pt>
                <c:pt idx="377">
                  <c:v>9.6872554665185906E-2</c:v>
                </c:pt>
                <c:pt idx="378">
                  <c:v>9.7138857256899636E-2</c:v>
                </c:pt>
                <c:pt idx="379">
                  <c:v>9.7937765032040769E-2</c:v>
                </c:pt>
                <c:pt idx="380">
                  <c:v>9.8115300093183255E-2</c:v>
                </c:pt>
                <c:pt idx="381">
                  <c:v>9.824845138904012E-2</c:v>
                </c:pt>
                <c:pt idx="382">
                  <c:v>9.9402429286466198E-2</c:v>
                </c:pt>
                <c:pt idx="383">
                  <c:v>0.10184353637717528</c:v>
                </c:pt>
                <c:pt idx="384">
                  <c:v>0.10255367662174519</c:v>
                </c:pt>
                <c:pt idx="385">
                  <c:v>0.10255367662174519</c:v>
                </c:pt>
                <c:pt idx="386">
                  <c:v>0.10273121168288765</c:v>
                </c:pt>
                <c:pt idx="387">
                  <c:v>0.1028199792134589</c:v>
                </c:pt>
                <c:pt idx="388">
                  <c:v>0.10308628180517262</c:v>
                </c:pt>
                <c:pt idx="389">
                  <c:v>0.10632629667102284</c:v>
                </c:pt>
                <c:pt idx="390">
                  <c:v>0.10650383173216532</c:v>
                </c:pt>
                <c:pt idx="391">
                  <c:v>0.12226006840856019</c:v>
                </c:pt>
                <c:pt idx="392">
                  <c:v>0.12798557413040507</c:v>
                </c:pt>
                <c:pt idx="393">
                  <c:v>0.12798557413040507</c:v>
                </c:pt>
                <c:pt idx="394">
                  <c:v>0.13135874029211214</c:v>
                </c:pt>
                <c:pt idx="395">
                  <c:v>0.13708424601395705</c:v>
                </c:pt>
                <c:pt idx="396">
                  <c:v>0.14081248229794907</c:v>
                </c:pt>
                <c:pt idx="397">
                  <c:v>0.14112316865494839</c:v>
                </c:pt>
                <c:pt idx="398">
                  <c:v>0.14640483672393712</c:v>
                </c:pt>
                <c:pt idx="399">
                  <c:v>0.15133143467064086</c:v>
                </c:pt>
                <c:pt idx="400">
                  <c:v>0.15159773726235456</c:v>
                </c:pt>
                <c:pt idx="401">
                  <c:v>0.15186403985406829</c:v>
                </c:pt>
                <c:pt idx="402">
                  <c:v>0.15226349374163886</c:v>
                </c:pt>
                <c:pt idx="403">
                  <c:v>0.15297363398620878</c:v>
                </c:pt>
                <c:pt idx="404">
                  <c:v>0.15647995144377269</c:v>
                </c:pt>
                <c:pt idx="405">
                  <c:v>0.15661310273962958</c:v>
                </c:pt>
                <c:pt idx="406">
                  <c:v>0.15727885921891382</c:v>
                </c:pt>
                <c:pt idx="407">
                  <c:v>0.16082956044176339</c:v>
                </c:pt>
                <c:pt idx="408">
                  <c:v>0.16122901432933395</c:v>
                </c:pt>
                <c:pt idx="409">
                  <c:v>0.16176161951276141</c:v>
                </c:pt>
                <c:pt idx="410">
                  <c:v>0.16189477080861825</c:v>
                </c:pt>
                <c:pt idx="411">
                  <c:v>0.16202792210447514</c:v>
                </c:pt>
                <c:pt idx="412">
                  <c:v>0.16233860846147447</c:v>
                </c:pt>
                <c:pt idx="413">
                  <c:v>0.16557862332732465</c:v>
                </c:pt>
                <c:pt idx="414">
                  <c:v>0.16571177462318154</c:v>
                </c:pt>
                <c:pt idx="415">
                  <c:v>0.16637753110246584</c:v>
                </c:pt>
                <c:pt idx="416">
                  <c:v>0.1704608375087428</c:v>
                </c:pt>
                <c:pt idx="417">
                  <c:v>0.17125974528388394</c:v>
                </c:pt>
                <c:pt idx="418">
                  <c:v>0.17183673423259699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69-4EF8-A442-EE453D747AA0}"/>
            </c:ext>
          </c:extLst>
        </c:ser>
        <c:ser>
          <c:idx val="8"/>
          <c:order val="8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1'!$Y$2:$Y$18</c:f>
              <c:numCache>
                <c:formatCode>General</c:formatCode>
                <c:ptCount val="17"/>
                <c:pt idx="0">
                  <c:v>-10000</c:v>
                </c:pt>
                <c:pt idx="1">
                  <c:v>-9000</c:v>
                </c:pt>
                <c:pt idx="2">
                  <c:v>-8000</c:v>
                </c:pt>
                <c:pt idx="3">
                  <c:v>-7000</c:v>
                </c:pt>
                <c:pt idx="4">
                  <c:v>-6000</c:v>
                </c:pt>
                <c:pt idx="5">
                  <c:v>-5000</c:v>
                </c:pt>
                <c:pt idx="6">
                  <c:v>-4000</c:v>
                </c:pt>
                <c:pt idx="7">
                  <c:v>-3000</c:v>
                </c:pt>
                <c:pt idx="8">
                  <c:v>-2000</c:v>
                </c:pt>
                <c:pt idx="9">
                  <c:v>-1000</c:v>
                </c:pt>
                <c:pt idx="10">
                  <c:v>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  <c:pt idx="14">
                  <c:v>4000</c:v>
                </c:pt>
                <c:pt idx="15">
                  <c:v>5000</c:v>
                </c:pt>
                <c:pt idx="16">
                  <c:v>6000</c:v>
                </c:pt>
              </c:numCache>
            </c:numRef>
          </c:xVal>
          <c:yVal>
            <c:numRef>
              <c:f>'Active 1'!$Z$2:$Z$18</c:f>
              <c:numCache>
                <c:formatCode>General</c:formatCode>
                <c:ptCount val="17"/>
                <c:pt idx="0">
                  <c:v>0.67904682082274326</c:v>
                </c:pt>
                <c:pt idx="1">
                  <c:v>0.55160892655501781</c:v>
                </c:pt>
                <c:pt idx="2">
                  <c:v>0.43700442515341625</c:v>
                </c:pt>
                <c:pt idx="3">
                  <c:v>0.33523331661793887</c:v>
                </c:pt>
                <c:pt idx="4">
                  <c:v>0.24629560094858549</c:v>
                </c:pt>
                <c:pt idx="5">
                  <c:v>0.17019127814535615</c:v>
                </c:pt>
                <c:pt idx="6">
                  <c:v>0.10692034820825085</c:v>
                </c:pt>
                <c:pt idx="7">
                  <c:v>5.6482811137269606E-2</c:v>
                </c:pt>
                <c:pt idx="8">
                  <c:v>1.8878666932412407E-2</c:v>
                </c:pt>
                <c:pt idx="9">
                  <c:v>-5.892084406320751E-3</c:v>
                </c:pt>
                <c:pt idx="10">
                  <c:v>-1.782944287892986E-2</c:v>
                </c:pt>
                <c:pt idx="11">
                  <c:v>-1.6933408485414924E-2</c:v>
                </c:pt>
                <c:pt idx="12">
                  <c:v>-3.2039812257759447E-3</c:v>
                </c:pt>
                <c:pt idx="13">
                  <c:v>2.3358838899987078E-2</c:v>
                </c:pt>
                <c:pt idx="14">
                  <c:v>6.275505189187415E-2</c:v>
                </c:pt>
                <c:pt idx="15">
                  <c:v>0.11498465774988526</c:v>
                </c:pt>
                <c:pt idx="16">
                  <c:v>0.18004765647402043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69-4EF8-A442-EE453D747AA0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1'!$U$21:$U$991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569-4EF8-A442-EE453D747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999096"/>
        <c:axId val="1"/>
      </c:scatterChart>
      <c:valAx>
        <c:axId val="84799909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1625791998923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55414012738856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999096"/>
        <c:crosses val="autoZero"/>
        <c:crossBetween val="midCat"/>
        <c:majorUnit val="0.1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6433121019108277E-2"/>
          <c:y val="0.92419947506561673"/>
          <c:w val="0.91719812093552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Cyg - Residuals</a:t>
            </a:r>
          </a:p>
        </c:rich>
      </c:tx>
      <c:layout>
        <c:manualLayout>
          <c:xMode val="edge"/>
          <c:yMode val="edge"/>
          <c:x val="0.37360890302066774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6565977742448"/>
          <c:y val="0.13953488372093023"/>
          <c:w val="0.81717011128775829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1'!$V$20</c:f>
              <c:strCache>
                <c:ptCount val="1"/>
                <c:pt idx="0">
                  <c:v>Residuals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1'!$V$21:$V$991</c:f>
              <c:numCache>
                <c:formatCode>General</c:formatCode>
                <c:ptCount val="971"/>
                <c:pt idx="0">
                  <c:v>-7.0056171728371919E-2</c:v>
                </c:pt>
                <c:pt idx="2">
                  <c:v>-5.4438741374805311E-2</c:v>
                </c:pt>
                <c:pt idx="4">
                  <c:v>-2.7467279526559474E-2</c:v>
                </c:pt>
                <c:pt idx="6">
                  <c:v>-1.1002056480404365E-2</c:v>
                </c:pt>
                <c:pt idx="7">
                  <c:v>-9.6464141126940683E-3</c:v>
                </c:pt>
                <c:pt idx="11">
                  <c:v>-9.7678323604756812E-3</c:v>
                </c:pt>
                <c:pt idx="12">
                  <c:v>-1.5111812518525336E-2</c:v>
                </c:pt>
                <c:pt idx="13">
                  <c:v>-1.4816147334255569E-2</c:v>
                </c:pt>
                <c:pt idx="15">
                  <c:v>-2.0221096791496973E-2</c:v>
                </c:pt>
                <c:pt idx="16">
                  <c:v>-5.2210967920790496E-3</c:v>
                </c:pt>
                <c:pt idx="17">
                  <c:v>-2.4008929416308167E-4</c:v>
                </c:pt>
                <c:pt idx="18">
                  <c:v>8.6887535659607718E-5</c:v>
                </c:pt>
                <c:pt idx="19">
                  <c:v>-1.6049563516484788E-2</c:v>
                </c:pt>
                <c:pt idx="20">
                  <c:v>-5.803536057105374E-3</c:v>
                </c:pt>
                <c:pt idx="21">
                  <c:v>-6.8239915708365184E-3</c:v>
                </c:pt>
                <c:pt idx="23">
                  <c:v>1.5481888083935469E-2</c:v>
                </c:pt>
                <c:pt idx="24">
                  <c:v>-4.8652490954531058E-3</c:v>
                </c:pt>
                <c:pt idx="25">
                  <c:v>-9.580633456183707E-3</c:v>
                </c:pt>
                <c:pt idx="27">
                  <c:v>-6.9133947684532071E-3</c:v>
                </c:pt>
                <c:pt idx="28">
                  <c:v>-4.9378542965093919E-3</c:v>
                </c:pt>
                <c:pt idx="29">
                  <c:v>1.062145704712969E-3</c:v>
                </c:pt>
                <c:pt idx="30">
                  <c:v>-2.9624293287393022E-3</c:v>
                </c:pt>
                <c:pt idx="31">
                  <c:v>-7.6868869018642538E-3</c:v>
                </c:pt>
                <c:pt idx="32">
                  <c:v>-1.0368474221827961E-3</c:v>
                </c:pt>
                <c:pt idx="33">
                  <c:v>1.7522033986373531E-3</c:v>
                </c:pt>
                <c:pt idx="34">
                  <c:v>6.8511345651840472E-3</c:v>
                </c:pt>
                <c:pt idx="36">
                  <c:v>2.7099836900337515E-2</c:v>
                </c:pt>
                <c:pt idx="37">
                  <c:v>2.2059861798880143E-2</c:v>
                </c:pt>
                <c:pt idx="38">
                  <c:v>1.0259110622079182E-2</c:v>
                </c:pt>
                <c:pt idx="39">
                  <c:v>2.4218635018532886E-2</c:v>
                </c:pt>
                <c:pt idx="40">
                  <c:v>2.2096515202991107E-2</c:v>
                </c:pt>
                <c:pt idx="41">
                  <c:v>3.3055577593052499E-2</c:v>
                </c:pt>
                <c:pt idx="42">
                  <c:v>1.6334147783497954E-2</c:v>
                </c:pt>
                <c:pt idx="43">
                  <c:v>1.6168626348391668E-2</c:v>
                </c:pt>
                <c:pt idx="44">
                  <c:v>2.0168626349206575E-2</c:v>
                </c:pt>
                <c:pt idx="45">
                  <c:v>1.6126957240094608E-2</c:v>
                </c:pt>
                <c:pt idx="46">
                  <c:v>2.212695723767899E-2</c:v>
                </c:pt>
                <c:pt idx="47">
                  <c:v>1.940455209311881E-2</c:v>
                </c:pt>
                <c:pt idx="48">
                  <c:v>2.0916879180677028E-2</c:v>
                </c:pt>
                <c:pt idx="49">
                  <c:v>2.3269319930524279E-2</c:v>
                </c:pt>
                <c:pt idx="50">
                  <c:v>2.5181015187660416E-2</c:v>
                </c:pt>
                <c:pt idx="51">
                  <c:v>2.7186611777804903E-2</c:v>
                </c:pt>
                <c:pt idx="52">
                  <c:v>2.7414362650665158E-2</c:v>
                </c:pt>
                <c:pt idx="53">
                  <c:v>1.6139977378312964E-2</c:v>
                </c:pt>
                <c:pt idx="54">
                  <c:v>2.12725576437372E-2</c:v>
                </c:pt>
                <c:pt idx="55">
                  <c:v>2.3195329665110287E-2</c:v>
                </c:pt>
                <c:pt idx="56">
                  <c:v>1.951252745239207E-2</c:v>
                </c:pt>
                <c:pt idx="57">
                  <c:v>1.926895423657532E-2</c:v>
                </c:pt>
                <c:pt idx="58">
                  <c:v>2.4289616315854468E-2</c:v>
                </c:pt>
                <c:pt idx="59">
                  <c:v>2.2506587134661749E-2</c:v>
                </c:pt>
                <c:pt idx="60">
                  <c:v>3.3139891870860749E-2</c:v>
                </c:pt>
                <c:pt idx="61">
                  <c:v>2.9456524988856314E-2</c:v>
                </c:pt>
                <c:pt idx="62">
                  <c:v>2.3406347339866684E-2</c:v>
                </c:pt>
                <c:pt idx="63">
                  <c:v>2.4039498073313958E-2</c:v>
                </c:pt>
                <c:pt idx="64">
                  <c:v>2.1114368431329023E-2</c:v>
                </c:pt>
                <c:pt idx="65">
                  <c:v>2.4269983718201216E-2</c:v>
                </c:pt>
                <c:pt idx="66">
                  <c:v>2.1001000391174307E-2</c:v>
                </c:pt>
                <c:pt idx="67">
                  <c:v>2.326211716391674E-2</c:v>
                </c:pt>
                <c:pt idx="68">
                  <c:v>2.2098879157835594E-2</c:v>
                </c:pt>
                <c:pt idx="69">
                  <c:v>9.8061543642809501E-3</c:v>
                </c:pt>
                <c:pt idx="70">
                  <c:v>2.0040898832059451E-2</c:v>
                </c:pt>
                <c:pt idx="71">
                  <c:v>2.2984060654005767E-2</c:v>
                </c:pt>
                <c:pt idx="72">
                  <c:v>3.2954736665452122E-2</c:v>
                </c:pt>
                <c:pt idx="73">
                  <c:v>2.2897051480820857E-2</c:v>
                </c:pt>
                <c:pt idx="74">
                  <c:v>2.1839250797487358E-2</c:v>
                </c:pt>
                <c:pt idx="75">
                  <c:v>1.6723302928601746E-2</c:v>
                </c:pt>
                <c:pt idx="76">
                  <c:v>1.7751490073773912E-2</c:v>
                </c:pt>
                <c:pt idx="77">
                  <c:v>1.3407924424556489E-2</c:v>
                </c:pt>
                <c:pt idx="78">
                  <c:v>1.1096275905053632E-2</c:v>
                </c:pt>
                <c:pt idx="79">
                  <c:v>9.9081741467685336E-3</c:v>
                </c:pt>
                <c:pt idx="82">
                  <c:v>6.2559503283381723E-3</c:v>
                </c:pt>
                <c:pt idx="83">
                  <c:v>6.1716230185161203E-3</c:v>
                </c:pt>
                <c:pt idx="84">
                  <c:v>4.0026219041331412E-3</c:v>
                </c:pt>
                <c:pt idx="85">
                  <c:v>8.1677107833174056E-3</c:v>
                </c:pt>
                <c:pt idx="86">
                  <c:v>-1.0476733419272355E-2</c:v>
                </c:pt>
                <c:pt idx="88">
                  <c:v>-2.1180396003695479E-3</c:v>
                </c:pt>
                <c:pt idx="89">
                  <c:v>-1.1887191442273043E-2</c:v>
                </c:pt>
                <c:pt idx="90">
                  <c:v>-1.4803720449130697E-2</c:v>
                </c:pt>
                <c:pt idx="91">
                  <c:v>-2.0109778422843116E-2</c:v>
                </c:pt>
                <c:pt idx="92">
                  <c:v>-1.5108768422067112E-2</c:v>
                </c:pt>
                <c:pt idx="93">
                  <c:v>-1.7071640730679405E-2</c:v>
                </c:pt>
                <c:pt idx="94">
                  <c:v>-1.6851391838783161E-2</c:v>
                </c:pt>
                <c:pt idx="95">
                  <c:v>-1.9746289930623454E-2</c:v>
                </c:pt>
                <c:pt idx="97">
                  <c:v>-1.4849995891122514E-2</c:v>
                </c:pt>
                <c:pt idx="100">
                  <c:v>-2.0878239068176152E-2</c:v>
                </c:pt>
                <c:pt idx="101">
                  <c:v>-2.3682098332480125E-2</c:v>
                </c:pt>
                <c:pt idx="103">
                  <c:v>-2.6625975698921944E-2</c:v>
                </c:pt>
                <c:pt idx="106">
                  <c:v>-1.7171177560715109E-2</c:v>
                </c:pt>
                <c:pt idx="108">
                  <c:v>-3.3408885427538032E-2</c:v>
                </c:pt>
                <c:pt idx="110">
                  <c:v>-2.9041284899776476E-2</c:v>
                </c:pt>
                <c:pt idx="111">
                  <c:v>-2.2119867116842509E-2</c:v>
                </c:pt>
                <c:pt idx="112">
                  <c:v>-4.5710061115525197E-3</c:v>
                </c:pt>
                <c:pt idx="114">
                  <c:v>-4.890945984265669E-2</c:v>
                </c:pt>
                <c:pt idx="115">
                  <c:v>-3.0909459842627586E-2</c:v>
                </c:pt>
                <c:pt idx="116">
                  <c:v>-2.9994521974965556E-2</c:v>
                </c:pt>
                <c:pt idx="117">
                  <c:v>-3.1326625576816106E-2</c:v>
                </c:pt>
                <c:pt idx="118">
                  <c:v>-2.644387386128539E-2</c:v>
                </c:pt>
                <c:pt idx="119">
                  <c:v>-1.7497624897930584E-2</c:v>
                </c:pt>
                <c:pt idx="120">
                  <c:v>-2.1920878358693146E-2</c:v>
                </c:pt>
                <c:pt idx="121">
                  <c:v>-1.6325808565897118E-2</c:v>
                </c:pt>
                <c:pt idx="123">
                  <c:v>-1.9996936659781306E-2</c:v>
                </c:pt>
                <c:pt idx="124">
                  <c:v>-2.1161580100510117E-2</c:v>
                </c:pt>
                <c:pt idx="125">
                  <c:v>-2.2631943517966418E-2</c:v>
                </c:pt>
                <c:pt idx="126">
                  <c:v>-1.8751339247922154E-2</c:v>
                </c:pt>
                <c:pt idx="131">
                  <c:v>-2.2002734294851233E-2</c:v>
                </c:pt>
                <c:pt idx="133">
                  <c:v>-2.0947688749958431E-2</c:v>
                </c:pt>
                <c:pt idx="134">
                  <c:v>-1.5789427320744159E-2</c:v>
                </c:pt>
                <c:pt idx="135">
                  <c:v>-1.7526322287623665E-2</c:v>
                </c:pt>
                <c:pt idx="136">
                  <c:v>-2.0737084188211921E-2</c:v>
                </c:pt>
                <c:pt idx="137">
                  <c:v>-2.0737084188211921E-2</c:v>
                </c:pt>
                <c:pt idx="139">
                  <c:v>-1.1952867255016437E-2</c:v>
                </c:pt>
                <c:pt idx="141">
                  <c:v>-1.4170520172753817E-2</c:v>
                </c:pt>
                <c:pt idx="143">
                  <c:v>-1.534091248401391E-2</c:v>
                </c:pt>
                <c:pt idx="145">
                  <c:v>-3.0726892668955282E-3</c:v>
                </c:pt>
                <c:pt idx="149">
                  <c:v>-1.4672517357796559E-2</c:v>
                </c:pt>
                <c:pt idx="154">
                  <c:v>-1.6179204915265533E-2</c:v>
                </c:pt>
                <c:pt idx="156">
                  <c:v>-1.474509059817747E-2</c:v>
                </c:pt>
                <c:pt idx="157">
                  <c:v>-1.5934976833201199E-2</c:v>
                </c:pt>
                <c:pt idx="158">
                  <c:v>-2.8899105521981428E-2</c:v>
                </c:pt>
                <c:pt idx="164">
                  <c:v>-8.8876143658045813E-3</c:v>
                </c:pt>
                <c:pt idx="165">
                  <c:v>-1.111593234399199E-2</c:v>
                </c:pt>
                <c:pt idx="170">
                  <c:v>-1.876313269016594E-2</c:v>
                </c:pt>
                <c:pt idx="173">
                  <c:v>-8.2033718433519968E-3</c:v>
                </c:pt>
                <c:pt idx="175">
                  <c:v>-1.0276268803556744E-2</c:v>
                </c:pt>
                <c:pt idx="176">
                  <c:v>-3.4402904300970955E-3</c:v>
                </c:pt>
                <c:pt idx="177">
                  <c:v>-4.657935286614295E-3</c:v>
                </c:pt>
                <c:pt idx="181">
                  <c:v>-2.5348030919513046E-3</c:v>
                </c:pt>
                <c:pt idx="182">
                  <c:v>-5.5445425789176824E-3</c:v>
                </c:pt>
                <c:pt idx="183">
                  <c:v>-3.9012875832865768E-3</c:v>
                </c:pt>
                <c:pt idx="184">
                  <c:v>-6.2677688448870405E-3</c:v>
                </c:pt>
                <c:pt idx="186">
                  <c:v>-4.1074880476805872E-3</c:v>
                </c:pt>
                <c:pt idx="187">
                  <c:v>-6.6463643381797031E-3</c:v>
                </c:pt>
                <c:pt idx="188">
                  <c:v>3.3520296450385165E-2</c:v>
                </c:pt>
                <c:pt idx="190">
                  <c:v>3.003371877333413E-2</c:v>
                </c:pt>
                <c:pt idx="191">
                  <c:v>1.782944287892986E-2</c:v>
                </c:pt>
                <c:pt idx="192">
                  <c:v>2.3829442880152221E-2</c:v>
                </c:pt>
                <c:pt idx="193">
                  <c:v>2.395760908373756E-2</c:v>
                </c:pt>
                <c:pt idx="198">
                  <c:v>2.257050943115449E-2</c:v>
                </c:pt>
                <c:pt idx="199">
                  <c:v>2.257050943115449E-2</c:v>
                </c:pt>
                <c:pt idx="200">
                  <c:v>1.9319716690911287E-2</c:v>
                </c:pt>
                <c:pt idx="201">
                  <c:v>1.9319716690911287E-2</c:v>
                </c:pt>
                <c:pt idx="202">
                  <c:v>1.9319716690911287E-2</c:v>
                </c:pt>
                <c:pt idx="203">
                  <c:v>2.0057436403444522E-2</c:v>
                </c:pt>
                <c:pt idx="204">
                  <c:v>2.0057436403444522E-2</c:v>
                </c:pt>
                <c:pt idx="205">
                  <c:v>2.0057436403444522E-2</c:v>
                </c:pt>
                <c:pt idx="206">
                  <c:v>1.8590540523445435E-2</c:v>
                </c:pt>
                <c:pt idx="207">
                  <c:v>1.8590540523445435E-2</c:v>
                </c:pt>
                <c:pt idx="208">
                  <c:v>1.8590540523445435E-2</c:v>
                </c:pt>
                <c:pt idx="209">
                  <c:v>1.9440357582747061E-2</c:v>
                </c:pt>
                <c:pt idx="210">
                  <c:v>1.9665323992080104E-2</c:v>
                </c:pt>
                <c:pt idx="211">
                  <c:v>1.8463642094351081E-2</c:v>
                </c:pt>
                <c:pt idx="212">
                  <c:v>1.5039829551486798E-2</c:v>
                </c:pt>
                <c:pt idx="213">
                  <c:v>1.6732663201068872E-2</c:v>
                </c:pt>
                <c:pt idx="214">
                  <c:v>1.6602842837380644E-2</c:v>
                </c:pt>
                <c:pt idx="215">
                  <c:v>1.6425825369729218E-2</c:v>
                </c:pt>
                <c:pt idx="217">
                  <c:v>1.8571977950822882E-2</c:v>
                </c:pt>
                <c:pt idx="218">
                  <c:v>1.1612656282830355E-2</c:v>
                </c:pt>
                <c:pt idx="219">
                  <c:v>1.8368205844313104E-2</c:v>
                </c:pt>
                <c:pt idx="220">
                  <c:v>1.4710044032373658E-2</c:v>
                </c:pt>
                <c:pt idx="221">
                  <c:v>6.856818959070702E-3</c:v>
                </c:pt>
                <c:pt idx="222">
                  <c:v>9.8568189633198612E-3</c:v>
                </c:pt>
                <c:pt idx="223">
                  <c:v>7.0619611696353182E-3</c:v>
                </c:pt>
                <c:pt idx="224">
                  <c:v>8.5619611753978767E-3</c:v>
                </c:pt>
                <c:pt idx="225">
                  <c:v>9.1899027096437533E-3</c:v>
                </c:pt>
                <c:pt idx="226">
                  <c:v>1.0873650331628529E-2</c:v>
                </c:pt>
                <c:pt idx="227">
                  <c:v>1.333947324595933E-2</c:v>
                </c:pt>
                <c:pt idx="228">
                  <c:v>5.9322791683111623E-3</c:v>
                </c:pt>
                <c:pt idx="229">
                  <c:v>5.8257524349589057E-3</c:v>
                </c:pt>
                <c:pt idx="230">
                  <c:v>5.2851241306271189E-3</c:v>
                </c:pt>
                <c:pt idx="231">
                  <c:v>6.1851241297190794E-3</c:v>
                </c:pt>
                <c:pt idx="232">
                  <c:v>9.4116411644348669E-3</c:v>
                </c:pt>
                <c:pt idx="233">
                  <c:v>1.2411641161408069E-2</c:v>
                </c:pt>
                <c:pt idx="234">
                  <c:v>1.3010323744107152E-2</c:v>
                </c:pt>
                <c:pt idx="235">
                  <c:v>1.4674159835814535E-2</c:v>
                </c:pt>
                <c:pt idx="236">
                  <c:v>4.5748122672885291E-3</c:v>
                </c:pt>
                <c:pt idx="237">
                  <c:v>4.5748122672885291E-3</c:v>
                </c:pt>
                <c:pt idx="238">
                  <c:v>1.3625061490270256E-2</c:v>
                </c:pt>
                <c:pt idx="239">
                  <c:v>1.0873629976031259E-2</c:v>
                </c:pt>
                <c:pt idx="240">
                  <c:v>9.695894123166602E-3</c:v>
                </c:pt>
                <c:pt idx="241">
                  <c:v>7.919703314606983E-3</c:v>
                </c:pt>
                <c:pt idx="242">
                  <c:v>7.919703314606983E-3</c:v>
                </c:pt>
                <c:pt idx="243">
                  <c:v>8.4097148000517076E-3</c:v>
                </c:pt>
                <c:pt idx="244">
                  <c:v>-3.7383268289666267E-2</c:v>
                </c:pt>
                <c:pt idx="245">
                  <c:v>1.6167317146410995E-3</c:v>
                </c:pt>
                <c:pt idx="246">
                  <c:v>1.0957700322226815E-2</c:v>
                </c:pt>
                <c:pt idx="247">
                  <c:v>8.8706325376421841E-3</c:v>
                </c:pt>
                <c:pt idx="248">
                  <c:v>-2.0995342701143407E-3</c:v>
                </c:pt>
                <c:pt idx="249">
                  <c:v>7.5706988998435754E-3</c:v>
                </c:pt>
                <c:pt idx="250">
                  <c:v>1.3016980818848584E-2</c:v>
                </c:pt>
                <c:pt idx="251">
                  <c:v>9.4613266865484838E-3</c:v>
                </c:pt>
                <c:pt idx="252">
                  <c:v>1.0461326683114232E-2</c:v>
                </c:pt>
                <c:pt idx="253">
                  <c:v>1.7308431093454882E-2</c:v>
                </c:pt>
                <c:pt idx="254">
                  <c:v>2.895114423397644E-3</c:v>
                </c:pt>
                <c:pt idx="255">
                  <c:v>1.505142907275347E-2</c:v>
                </c:pt>
                <c:pt idx="256">
                  <c:v>8.5872804014071463E-3</c:v>
                </c:pt>
                <c:pt idx="257">
                  <c:v>1.3437907390490191E-2</c:v>
                </c:pt>
                <c:pt idx="258">
                  <c:v>1.5067330354952106E-2</c:v>
                </c:pt>
                <c:pt idx="259">
                  <c:v>1.3162377843454594E-2</c:v>
                </c:pt>
                <c:pt idx="260">
                  <c:v>1.0459355009277438E-2</c:v>
                </c:pt>
                <c:pt idx="261">
                  <c:v>1.4459355010092345E-2</c:v>
                </c:pt>
                <c:pt idx="262">
                  <c:v>1.3767598471108138E-2</c:v>
                </c:pt>
                <c:pt idx="263">
                  <c:v>1.4985594132553362E-2</c:v>
                </c:pt>
                <c:pt idx="264">
                  <c:v>1.260054103632334E-2</c:v>
                </c:pt>
                <c:pt idx="265">
                  <c:v>1.8600541037545701E-2</c:v>
                </c:pt>
                <c:pt idx="266">
                  <c:v>2.4600541038768062E-2</c:v>
                </c:pt>
                <c:pt idx="267">
                  <c:v>2.4600541038768062E-2</c:v>
                </c:pt>
                <c:pt idx="268">
                  <c:v>1.2471779340661404E-2</c:v>
                </c:pt>
                <c:pt idx="269">
                  <c:v>1.3907321490959844E-2</c:v>
                </c:pt>
                <c:pt idx="270">
                  <c:v>1.6866625915461883E-2</c:v>
                </c:pt>
                <c:pt idx="271">
                  <c:v>1.3084262237250247E-2</c:v>
                </c:pt>
                <c:pt idx="272">
                  <c:v>1.7519496390369056E-2</c:v>
                </c:pt>
                <c:pt idx="273">
                  <c:v>1.5236978347552966E-2</c:v>
                </c:pt>
                <c:pt idx="274">
                  <c:v>1.6236978344118712E-2</c:v>
                </c:pt>
                <c:pt idx="275">
                  <c:v>1.6670184820349768E-2</c:v>
                </c:pt>
                <c:pt idx="276">
                  <c:v>1.2080934453814637E-2</c:v>
                </c:pt>
                <c:pt idx="277">
                  <c:v>1.3080934457656342E-2</c:v>
                </c:pt>
                <c:pt idx="278">
                  <c:v>1.6080934454629544E-2</c:v>
                </c:pt>
                <c:pt idx="279">
                  <c:v>1.5480358797716174E-2</c:v>
                </c:pt>
                <c:pt idx="280">
                  <c:v>1.6987103985703335E-2</c:v>
                </c:pt>
                <c:pt idx="281">
                  <c:v>1.7923423803174694E-2</c:v>
                </c:pt>
                <c:pt idx="282">
                  <c:v>1.8148313490398072E-2</c:v>
                </c:pt>
                <c:pt idx="283">
                  <c:v>9.7266720156413966E-3</c:v>
                </c:pt>
                <c:pt idx="284">
                  <c:v>1.3581945572792953E-2</c:v>
                </c:pt>
                <c:pt idx="285">
                  <c:v>1.3719231138968738E-2</c:v>
                </c:pt>
                <c:pt idx="286">
                  <c:v>7.8343436008740004E-3</c:v>
                </c:pt>
                <c:pt idx="287">
                  <c:v>7.9324128088257007E-3</c:v>
                </c:pt>
                <c:pt idx="288">
                  <c:v>1.1989237983295372E-2</c:v>
                </c:pt>
                <c:pt idx="289">
                  <c:v>4.0275317360216369E-3</c:v>
                </c:pt>
                <c:pt idx="290">
                  <c:v>4.7822478104506162E-3</c:v>
                </c:pt>
                <c:pt idx="291">
                  <c:v>-6.4239994268411628E-3</c:v>
                </c:pt>
                <c:pt idx="292">
                  <c:v>6.8396608302098913E-3</c:v>
                </c:pt>
                <c:pt idx="293">
                  <c:v>2.2607782457044409E-3</c:v>
                </c:pt>
                <c:pt idx="294">
                  <c:v>-1.8971409266401937E-3</c:v>
                </c:pt>
                <c:pt idx="295">
                  <c:v>3.3133471935173076E-3</c:v>
                </c:pt>
                <c:pt idx="296">
                  <c:v>6.7342849504175052E-3</c:v>
                </c:pt>
                <c:pt idx="297">
                  <c:v>3.6918812362258004E-3</c:v>
                </c:pt>
                <c:pt idx="298">
                  <c:v>1.5523102357559576E-3</c:v>
                </c:pt>
                <c:pt idx="299">
                  <c:v>4.179616592481266E-3</c:v>
                </c:pt>
                <c:pt idx="300">
                  <c:v>5.8261530406087461E-3</c:v>
                </c:pt>
                <c:pt idx="301">
                  <c:v>-4.5915286126227903E-3</c:v>
                </c:pt>
                <c:pt idx="303">
                  <c:v>1.4084713885995706E-3</c:v>
                </c:pt>
                <c:pt idx="304">
                  <c:v>6.1661099664020794E-4</c:v>
                </c:pt>
                <c:pt idx="305">
                  <c:v>2.0328517240679918E-3</c:v>
                </c:pt>
                <c:pt idx="306">
                  <c:v>-1.8406950927345525E-4</c:v>
                </c:pt>
                <c:pt idx="307">
                  <c:v>-7.5606901728024478E-3</c:v>
                </c:pt>
                <c:pt idx="308">
                  <c:v>8.5483188241294514E-4</c:v>
                </c:pt>
                <c:pt idx="309">
                  <c:v>5.4780187204356776E-3</c:v>
                </c:pt>
                <c:pt idx="310">
                  <c:v>-2.4310629697074093E-3</c:v>
                </c:pt>
                <c:pt idx="312">
                  <c:v>6.0663188446924074E-4</c:v>
                </c:pt>
                <c:pt idx="313">
                  <c:v>1.6066318883109464E-3</c:v>
                </c:pt>
                <c:pt idx="314">
                  <c:v>-1.5296197648126397E-4</c:v>
                </c:pt>
                <c:pt idx="315">
                  <c:v>-9.89575989696026E-4</c:v>
                </c:pt>
                <c:pt idx="316">
                  <c:v>1.2740041665047289E-3</c:v>
                </c:pt>
                <c:pt idx="317">
                  <c:v>2.2740041703464345E-3</c:v>
                </c:pt>
                <c:pt idx="318">
                  <c:v>-1.0441859560867052E-2</c:v>
                </c:pt>
                <c:pt idx="319">
                  <c:v>1.7355024230116672E-4</c:v>
                </c:pt>
                <c:pt idx="320">
                  <c:v>1.7888445321861263E-3</c:v>
                </c:pt>
                <c:pt idx="321">
                  <c:v>4.7541077243023269E-3</c:v>
                </c:pt>
                <c:pt idx="322">
                  <c:v>-1.8258138797156431E-3</c:v>
                </c:pt>
                <c:pt idx="323">
                  <c:v>1.741861206918105E-4</c:v>
                </c:pt>
                <c:pt idx="324">
                  <c:v>-9.9645058562677913E-6</c:v>
                </c:pt>
                <c:pt idx="325">
                  <c:v>-1.7301240364575032E-3</c:v>
                </c:pt>
                <c:pt idx="326">
                  <c:v>-1.1191802633199119E-3</c:v>
                </c:pt>
                <c:pt idx="327">
                  <c:v>-1.0083535166839394E-2</c:v>
                </c:pt>
                <c:pt idx="328">
                  <c:v>-4.6804637178747346E-3</c:v>
                </c:pt>
                <c:pt idx="329">
                  <c:v>-4.2251959546019263E-3</c:v>
                </c:pt>
                <c:pt idx="330">
                  <c:v>2.3818593089955445E-3</c:v>
                </c:pt>
                <c:pt idx="331">
                  <c:v>-4.0112009342292074E-3</c:v>
                </c:pt>
                <c:pt idx="332">
                  <c:v>-1.0112009372560057E-3</c:v>
                </c:pt>
                <c:pt idx="333">
                  <c:v>-1.404376679794192E-3</c:v>
                </c:pt>
                <c:pt idx="334">
                  <c:v>-5.466238534507839E-3</c:v>
                </c:pt>
                <c:pt idx="335">
                  <c:v>-8.6449633222093411E-3</c:v>
                </c:pt>
                <c:pt idx="336">
                  <c:v>-7.6449633256435931E-3</c:v>
                </c:pt>
                <c:pt idx="337">
                  <c:v>1.560792654704643E-3</c:v>
                </c:pt>
                <c:pt idx="338">
                  <c:v>-1.240963915425105E-2</c:v>
                </c:pt>
                <c:pt idx="341">
                  <c:v>-8.2250542107402125E-3</c:v>
                </c:pt>
                <c:pt idx="342">
                  <c:v>-8.3305899062322761E-3</c:v>
                </c:pt>
                <c:pt idx="343">
                  <c:v>-5.3305899019831168E-3</c:v>
                </c:pt>
                <c:pt idx="345">
                  <c:v>-1.1160824832631394E-2</c:v>
                </c:pt>
                <c:pt idx="346">
                  <c:v>-1.1594345102749704E-2</c:v>
                </c:pt>
                <c:pt idx="347">
                  <c:v>-1.2457625353193551E-2</c:v>
                </c:pt>
                <c:pt idx="348">
                  <c:v>-1.1457625356627803E-2</c:v>
                </c:pt>
                <c:pt idx="350">
                  <c:v>-1.0152845583537698E-2</c:v>
                </c:pt>
                <c:pt idx="353">
                  <c:v>-9.2808613027806908E-3</c:v>
                </c:pt>
                <c:pt idx="363">
                  <c:v>-2.4688377640545434E-3</c:v>
                </c:pt>
                <c:pt idx="364">
                  <c:v>-6.8877394958112986E-3</c:v>
                </c:pt>
                <c:pt idx="366">
                  <c:v>-4.396474654037974E-3</c:v>
                </c:pt>
                <c:pt idx="368">
                  <c:v>-2.3444605184469378E-3</c:v>
                </c:pt>
                <c:pt idx="369">
                  <c:v>-2.1308739591090337E-3</c:v>
                </c:pt>
                <c:pt idx="372">
                  <c:v>1.466309489206119E-3</c:v>
                </c:pt>
                <c:pt idx="373">
                  <c:v>-8.9787089751858229E-4</c:v>
                </c:pt>
                <c:pt idx="377">
                  <c:v>-2.1275346431312153E-3</c:v>
                </c:pt>
                <c:pt idx="378">
                  <c:v>-1.9391272151485506E-3</c:v>
                </c:pt>
                <c:pt idx="380">
                  <c:v>-2.7522526190457558E-3</c:v>
                </c:pt>
                <c:pt idx="381">
                  <c:v>-2.8090691596359407E-3</c:v>
                </c:pt>
                <c:pt idx="383">
                  <c:v>-2.586774821674423E-3</c:v>
                </c:pt>
                <c:pt idx="384">
                  <c:v>-2.608379097983074E-3</c:v>
                </c:pt>
                <c:pt idx="385">
                  <c:v>-2.608379097983074E-3</c:v>
                </c:pt>
                <c:pt idx="386">
                  <c:v>-2.0892935051235462E-3</c:v>
                </c:pt>
                <c:pt idx="387">
                  <c:v>-1.8298277090510046E-3</c:v>
                </c:pt>
                <c:pt idx="389">
                  <c:v>-6.7198915793670322E-4</c:v>
                </c:pt>
                <c:pt idx="390">
                  <c:v>-3.5726691359927454E-4</c:v>
                </c:pt>
                <c:pt idx="391">
                  <c:v>5.656556148941852E-3</c:v>
                </c:pt>
                <c:pt idx="392">
                  <c:v>6.7085519484302858E-3</c:v>
                </c:pt>
                <c:pt idx="393">
                  <c:v>6.7085519484302858E-3</c:v>
                </c:pt>
                <c:pt idx="394">
                  <c:v>8.977197503213033E-3</c:v>
                </c:pt>
                <c:pt idx="395">
                  <c:v>1.1889814230987811E-2</c:v>
                </c:pt>
                <c:pt idx="396">
                  <c:v>1.2708803633657145E-2</c:v>
                </c:pt>
                <c:pt idx="397">
                  <c:v>1.2089631985508248E-2</c:v>
                </c:pt>
                <c:pt idx="398">
                  <c:v>6.1675019601355463E-3</c:v>
                </c:pt>
                <c:pt idx="399">
                  <c:v>3.9385035921885581E-3</c:v>
                </c:pt>
                <c:pt idx="400">
                  <c:v>2.9324315951272384E-3</c:v>
                </c:pt>
                <c:pt idx="401">
                  <c:v>3.5258975918831259E-3</c:v>
                </c:pt>
                <c:pt idx="402">
                  <c:v>3.0152303319856688E-3</c:v>
                </c:pt>
                <c:pt idx="403">
                  <c:v>2.5603663119947995E-3</c:v>
                </c:pt>
                <c:pt idx="404">
                  <c:v>2.2725678749768718E-3</c:v>
                </c:pt>
                <c:pt idx="405">
                  <c:v>2.4651236065031112E-3</c:v>
                </c:pt>
                <c:pt idx="406">
                  <c:v>2.2261697427561344E-3</c:v>
                </c:pt>
                <c:pt idx="407">
                  <c:v>2.9822586743721846E-6</c:v>
                </c:pt>
                <c:pt idx="408">
                  <c:v>-9.310160993488692E-4</c:v>
                </c:pt>
                <c:pt idx="409">
                  <c:v>-1.677964265937304E-3</c:v>
                </c:pt>
                <c:pt idx="410">
                  <c:v>-1.5099900333311878E-3</c:v>
                </c:pt>
                <c:pt idx="411">
                  <c:v>-1.8021313551238594E-3</c:v>
                </c:pt>
                <c:pt idx="412">
                  <c:v>-3.9642435342894244E-3</c:v>
                </c:pt>
                <c:pt idx="413">
                  <c:v>-4.9351726764819137E-3</c:v>
                </c:pt>
                <c:pt idx="414">
                  <c:v>-6.7505094819758082E-3</c:v>
                </c:pt>
                <c:pt idx="415">
                  <c:v>-4.9289260309048621E-3</c:v>
                </c:pt>
                <c:pt idx="416">
                  <c:v>-4.4397134562071394E-3</c:v>
                </c:pt>
                <c:pt idx="417">
                  <c:v>-4.258876926281463E-3</c:v>
                </c:pt>
                <c:pt idx="418">
                  <c:v>-2.8808586924695123E-3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F7-4410-A529-18E59FB1B400}"/>
            </c:ext>
          </c:extLst>
        </c:ser>
        <c:ser>
          <c:idx val="8"/>
          <c:order val="1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1'!$Y$2:$Y$17</c:f>
              <c:numCache>
                <c:formatCode>General</c:formatCode>
                <c:ptCount val="16"/>
                <c:pt idx="0">
                  <c:v>-10000</c:v>
                </c:pt>
                <c:pt idx="1">
                  <c:v>-9000</c:v>
                </c:pt>
                <c:pt idx="2">
                  <c:v>-8000</c:v>
                </c:pt>
                <c:pt idx="3">
                  <c:v>-7000</c:v>
                </c:pt>
                <c:pt idx="4">
                  <c:v>-6000</c:v>
                </c:pt>
                <c:pt idx="5">
                  <c:v>-5000</c:v>
                </c:pt>
                <c:pt idx="6">
                  <c:v>-4000</c:v>
                </c:pt>
                <c:pt idx="7">
                  <c:v>-3000</c:v>
                </c:pt>
                <c:pt idx="8">
                  <c:v>-2000</c:v>
                </c:pt>
                <c:pt idx="9">
                  <c:v>-1000</c:v>
                </c:pt>
                <c:pt idx="10">
                  <c:v>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  <c:pt idx="14">
                  <c:v>4000</c:v>
                </c:pt>
                <c:pt idx="15">
                  <c:v>5000</c:v>
                </c:pt>
              </c:numCache>
            </c:numRef>
          </c:xVal>
          <c:yVal>
            <c:numRef>
              <c:f>'Active 1'!$Z$2:$Z$17</c:f>
              <c:numCache>
                <c:formatCode>General</c:formatCode>
                <c:ptCount val="16"/>
                <c:pt idx="0">
                  <c:v>0.67904682082274326</c:v>
                </c:pt>
                <c:pt idx="1">
                  <c:v>0.55160892655501781</c:v>
                </c:pt>
                <c:pt idx="2">
                  <c:v>0.43700442515341625</c:v>
                </c:pt>
                <c:pt idx="3">
                  <c:v>0.33523331661793887</c:v>
                </c:pt>
                <c:pt idx="4">
                  <c:v>0.24629560094858549</c:v>
                </c:pt>
                <c:pt idx="5">
                  <c:v>0.17019127814535615</c:v>
                </c:pt>
                <c:pt idx="6">
                  <c:v>0.10692034820825085</c:v>
                </c:pt>
                <c:pt idx="7">
                  <c:v>5.6482811137269606E-2</c:v>
                </c:pt>
                <c:pt idx="8">
                  <c:v>1.8878666932412407E-2</c:v>
                </c:pt>
                <c:pt idx="9">
                  <c:v>-5.892084406320751E-3</c:v>
                </c:pt>
                <c:pt idx="10">
                  <c:v>-1.782944287892986E-2</c:v>
                </c:pt>
                <c:pt idx="11">
                  <c:v>-1.6933408485414924E-2</c:v>
                </c:pt>
                <c:pt idx="12">
                  <c:v>-3.2039812257759447E-3</c:v>
                </c:pt>
                <c:pt idx="13">
                  <c:v>2.3358838899987078E-2</c:v>
                </c:pt>
                <c:pt idx="14">
                  <c:v>6.275505189187415E-2</c:v>
                </c:pt>
                <c:pt idx="15">
                  <c:v>0.11498465774988526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F7-4410-A529-18E59FB1B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305088"/>
        <c:axId val="1"/>
      </c:scatterChart>
      <c:valAx>
        <c:axId val="75630508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8298887122415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4403815580289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305088"/>
        <c:crosses val="autoZero"/>
        <c:crossBetween val="midCat"/>
        <c:majorUnit val="0.1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289348171701113"/>
          <c:y val="0.92441860465116277"/>
          <c:w val="0.2305246422893481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Cyg - O-C Diagr.</a:t>
            </a:r>
          </a:p>
        </c:rich>
      </c:tx>
      <c:layout>
        <c:manualLayout>
          <c:xMode val="edge"/>
          <c:yMode val="edge"/>
          <c:x val="0.37142907136607922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15893191798722"/>
          <c:y val="0.13157894736842105"/>
          <c:w val="0.81746158460687102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2'!$H$21:$H$991</c:f>
              <c:numCache>
                <c:formatCode>General</c:formatCode>
                <c:ptCount val="971"/>
                <c:pt idx="0">
                  <c:v>0.42127200000504672</c:v>
                </c:pt>
                <c:pt idx="2">
                  <c:v>0.4000400000022637</c:v>
                </c:pt>
                <c:pt idx="4">
                  <c:v>0.37630300000455463</c:v>
                </c:pt>
                <c:pt idx="5">
                  <c:v>0.37881600000218896</c:v>
                </c:pt>
                <c:pt idx="6">
                  <c:v>0.35500400000091759</c:v>
                </c:pt>
                <c:pt idx="7">
                  <c:v>0.34756300000299234</c:v>
                </c:pt>
                <c:pt idx="9">
                  <c:v>0.34435300000041025</c:v>
                </c:pt>
                <c:pt idx="10">
                  <c:v>0.33297000000311527</c:v>
                </c:pt>
                <c:pt idx="11">
                  <c:v>0.33797000000049593</c:v>
                </c:pt>
                <c:pt idx="12">
                  <c:v>0.33243200000288198</c:v>
                </c:pt>
                <c:pt idx="13">
                  <c:v>0.33204900000055204</c:v>
                </c:pt>
                <c:pt idx="15">
                  <c:v>0.31998800000292249</c:v>
                </c:pt>
                <c:pt idx="16">
                  <c:v>0.33498800000234041</c:v>
                </c:pt>
                <c:pt idx="17">
                  <c:v>0.33968100000492996</c:v>
                </c:pt>
                <c:pt idx="18">
                  <c:v>0.33991200000309618</c:v>
                </c:pt>
                <c:pt idx="19">
                  <c:v>0.32176299999991897</c:v>
                </c:pt>
                <c:pt idx="20">
                  <c:v>0.33076600000276812</c:v>
                </c:pt>
                <c:pt idx="21">
                  <c:v>0.32945900000049733</c:v>
                </c:pt>
                <c:pt idx="22">
                  <c:v>0.32438300000285381</c:v>
                </c:pt>
                <c:pt idx="23">
                  <c:v>0.35138300000471645</c:v>
                </c:pt>
                <c:pt idx="24">
                  <c:v>0.33084500000040862</c:v>
                </c:pt>
                <c:pt idx="25">
                  <c:v>0.32546200000433601</c:v>
                </c:pt>
                <c:pt idx="27">
                  <c:v>0.31979000000137603</c:v>
                </c:pt>
                <c:pt idx="28">
                  <c:v>0.32148300000335439</c:v>
                </c:pt>
                <c:pt idx="29">
                  <c:v>0.32748300000457675</c:v>
                </c:pt>
                <c:pt idx="30">
                  <c:v>0.32317600000169477</c:v>
                </c:pt>
                <c:pt idx="31">
                  <c:v>0.31779300000198418</c:v>
                </c:pt>
                <c:pt idx="32">
                  <c:v>0.32425500000317697</c:v>
                </c:pt>
                <c:pt idx="33">
                  <c:v>0.31789300000309595</c:v>
                </c:pt>
                <c:pt idx="34">
                  <c:v>0.30424800000037067</c:v>
                </c:pt>
                <c:pt idx="36">
                  <c:v>0.31688300000314484</c:v>
                </c:pt>
                <c:pt idx="37">
                  <c:v>0.31157600000369712</c:v>
                </c:pt>
                <c:pt idx="38">
                  <c:v>0.29888600000413135</c:v>
                </c:pt>
                <c:pt idx="39">
                  <c:v>0.31257900000491645</c:v>
                </c:pt>
                <c:pt idx="40">
                  <c:v>0.30965800000558374</c:v>
                </c:pt>
                <c:pt idx="41">
                  <c:v>0.32035100000211969</c:v>
                </c:pt>
                <c:pt idx="42">
                  <c:v>0.30327500000203145</c:v>
                </c:pt>
                <c:pt idx="43">
                  <c:v>0.30204700000103912</c:v>
                </c:pt>
                <c:pt idx="44">
                  <c:v>0.30604700000185403</c:v>
                </c:pt>
                <c:pt idx="45">
                  <c:v>0.30174000000261003</c:v>
                </c:pt>
                <c:pt idx="46">
                  <c:v>0.30774000000019441</c:v>
                </c:pt>
                <c:pt idx="47">
                  <c:v>0.30466400000295835</c:v>
                </c:pt>
                <c:pt idx="48">
                  <c:v>0.30520500000056927</c:v>
                </c:pt>
                <c:pt idx="49">
                  <c:v>0.3036000000029162</c:v>
                </c:pt>
                <c:pt idx="50">
                  <c:v>0.3049860000028275</c:v>
                </c:pt>
                <c:pt idx="51">
                  <c:v>0.3050680000014836</c:v>
                </c:pt>
                <c:pt idx="52">
                  <c:v>0.30468500000279164</c:v>
                </c:pt>
                <c:pt idx="53">
                  <c:v>0.29184300000270014</c:v>
                </c:pt>
                <c:pt idx="54">
                  <c:v>0.29584600000453065</c:v>
                </c:pt>
                <c:pt idx="55">
                  <c:v>0.29370300000300631</c:v>
                </c:pt>
                <c:pt idx="56">
                  <c:v>0.28993400000399561</c:v>
                </c:pt>
                <c:pt idx="57">
                  <c:v>0.28839900000093621</c:v>
                </c:pt>
                <c:pt idx="58">
                  <c:v>0.29178800000227056</c:v>
                </c:pt>
                <c:pt idx="59">
                  <c:v>0.28940499999953317</c:v>
                </c:pt>
                <c:pt idx="60">
                  <c:v>0.29986700000154087</c:v>
                </c:pt>
                <c:pt idx="61">
                  <c:v>0.29609800000253017</c:v>
                </c:pt>
                <c:pt idx="62">
                  <c:v>0.28979100000287872</c:v>
                </c:pt>
                <c:pt idx="63">
                  <c:v>0.29025300000284915</c:v>
                </c:pt>
                <c:pt idx="64">
                  <c:v>0.28111600000192993</c:v>
                </c:pt>
                <c:pt idx="65">
                  <c:v>0.28342600000178209</c:v>
                </c:pt>
                <c:pt idx="66">
                  <c:v>0.27889100000538747</c:v>
                </c:pt>
                <c:pt idx="67">
                  <c:v>0.28081500000189408</c:v>
                </c:pt>
                <c:pt idx="68">
                  <c:v>0.2788940000027651</c:v>
                </c:pt>
                <c:pt idx="69">
                  <c:v>0.26374800000121468</c:v>
                </c:pt>
                <c:pt idx="70">
                  <c:v>0.27206099999966682</c:v>
                </c:pt>
                <c:pt idx="71">
                  <c:v>0.27475400000184891</c:v>
                </c:pt>
                <c:pt idx="72">
                  <c:v>0.28314300000056392</c:v>
                </c:pt>
                <c:pt idx="73">
                  <c:v>0.27283600000009756</c:v>
                </c:pt>
                <c:pt idx="74">
                  <c:v>0.27152900000146474</c:v>
                </c:pt>
                <c:pt idx="75">
                  <c:v>0.26591500000358792</c:v>
                </c:pt>
                <c:pt idx="76">
                  <c:v>0.24996300000202609</c:v>
                </c:pt>
                <c:pt idx="77">
                  <c:v>0.22563700000318931</c:v>
                </c:pt>
                <c:pt idx="78">
                  <c:v>0.21842100000139908</c:v>
                </c:pt>
                <c:pt idx="79">
                  <c:v>0.21381600000313483</c:v>
                </c:pt>
                <c:pt idx="82">
                  <c:v>0.20199500000308035</c:v>
                </c:pt>
                <c:pt idx="83">
                  <c:v>0.20168800000101328</c:v>
                </c:pt>
                <c:pt idx="84">
                  <c:v>0.19907400000374764</c:v>
                </c:pt>
                <c:pt idx="85">
                  <c:v>0.19356600000173785</c:v>
                </c:pt>
                <c:pt idx="86">
                  <c:v>0.15769900000304915</c:v>
                </c:pt>
                <c:pt idx="88">
                  <c:v>0.15412400000423077</c:v>
                </c:pt>
                <c:pt idx="89">
                  <c:v>0.13385300000300049</c:v>
                </c:pt>
                <c:pt idx="90">
                  <c:v>0.12157900000238442</c:v>
                </c:pt>
                <c:pt idx="91">
                  <c:v>0.10952700000052573</c:v>
                </c:pt>
                <c:pt idx="92">
                  <c:v>0.10763000000224565</c:v>
                </c:pt>
                <c:pt idx="93">
                  <c:v>0.10195200000089244</c:v>
                </c:pt>
                <c:pt idx="94">
                  <c:v>9.9270999999134801E-2</c:v>
                </c:pt>
                <c:pt idx="95">
                  <c:v>9.2517000000952976E-2</c:v>
                </c:pt>
                <c:pt idx="97">
                  <c:v>9.3839000001025852E-2</c:v>
                </c:pt>
                <c:pt idx="99">
                  <c:v>8.3850999999413034E-2</c:v>
                </c:pt>
                <c:pt idx="100">
                  <c:v>8.4850999999616761E-2</c:v>
                </c:pt>
                <c:pt idx="101">
                  <c:v>8.0243000000336906E-2</c:v>
                </c:pt>
                <c:pt idx="103">
                  <c:v>7.4562000001606066E-2</c:v>
                </c:pt>
                <c:pt idx="106">
                  <c:v>7.9886999999871477E-2</c:v>
                </c:pt>
                <c:pt idx="108">
                  <c:v>4.5582000002468703E-2</c:v>
                </c:pt>
                <c:pt idx="110">
                  <c:v>2.5778000002901535E-2</c:v>
                </c:pt>
                <c:pt idx="111">
                  <c:v>3.2395000001997687E-2</c:v>
                </c:pt>
                <c:pt idx="112">
                  <c:v>4.9856999998155516E-2</c:v>
                </c:pt>
                <c:pt idx="114">
                  <c:v>-1.1661000000458444E-2</c:v>
                </c:pt>
                <c:pt idx="115">
                  <c:v>6.3389999995706603E-3</c:v>
                </c:pt>
                <c:pt idx="116">
                  <c:v>6.4210000018647406E-3</c:v>
                </c:pt>
                <c:pt idx="117">
                  <c:v>1.6730000024836045E-3</c:v>
                </c:pt>
                <c:pt idx="118">
                  <c:v>5.7550000019546133E-3</c:v>
                </c:pt>
                <c:pt idx="119">
                  <c:v>1.2690999999904307E-2</c:v>
                </c:pt>
                <c:pt idx="120">
                  <c:v>6.4720000009401701E-3</c:v>
                </c:pt>
                <c:pt idx="121">
                  <c:v>1.1858000005304348E-2</c:v>
                </c:pt>
                <c:pt idx="123">
                  <c:v>8.0130000060307793E-3</c:v>
                </c:pt>
                <c:pt idx="124">
                  <c:v>4.4140000027255155E-3</c:v>
                </c:pt>
                <c:pt idx="125">
                  <c:v>2.8759999986505136E-3</c:v>
                </c:pt>
                <c:pt idx="126">
                  <c:v>5.8819999976549298E-3</c:v>
                </c:pt>
                <c:pt idx="133">
                  <c:v>5.9600000531645492E-4</c:v>
                </c:pt>
                <c:pt idx="134">
                  <c:v>5.3680000055464916E-3</c:v>
                </c:pt>
                <c:pt idx="135">
                  <c:v>3.5990000033052638E-3</c:v>
                </c:pt>
                <c:pt idx="136">
                  <c:v>2.9199999698903412E-4</c:v>
                </c:pt>
                <c:pt idx="137">
                  <c:v>2.9199999698903412E-4</c:v>
                </c:pt>
                <c:pt idx="139">
                  <c:v>8.3740000045509078E-3</c:v>
                </c:pt>
                <c:pt idx="141">
                  <c:v>2.8600000005098991E-3</c:v>
                </c:pt>
                <c:pt idx="143">
                  <c:v>1.476999997976236E-3</c:v>
                </c:pt>
                <c:pt idx="145">
                  <c:v>1.23340000063763E-2</c:v>
                </c:pt>
                <c:pt idx="149">
                  <c:v>-1.1129999984405003E-3</c:v>
                </c:pt>
                <c:pt idx="154">
                  <c:v>-4.8639999949955381E-3</c:v>
                </c:pt>
                <c:pt idx="156">
                  <c:v>-4.0129999979399145E-3</c:v>
                </c:pt>
                <c:pt idx="157">
                  <c:v>-5.3960000004735775E-3</c:v>
                </c:pt>
                <c:pt idx="158">
                  <c:v>-2.0149999996647239E-2</c:v>
                </c:pt>
                <c:pt idx="164">
                  <c:v>-1.0649999967426993E-3</c:v>
                </c:pt>
                <c:pt idx="165">
                  <c:v>-3.3719999992172234E-3</c:v>
                </c:pt>
                <c:pt idx="167">
                  <c:v>-3.4329999980400316E-3</c:v>
                </c:pt>
                <c:pt idx="168">
                  <c:v>-2.7399999962653965E-3</c:v>
                </c:pt>
                <c:pt idx="170">
                  <c:v>-1.3350999994145241E-2</c:v>
                </c:pt>
                <c:pt idx="171">
                  <c:v>2.3419999997713603E-3</c:v>
                </c:pt>
                <c:pt idx="173">
                  <c:v>-3.04100000357721E-3</c:v>
                </c:pt>
                <c:pt idx="175">
                  <c:v>-5.8799999969778582E-3</c:v>
                </c:pt>
                <c:pt idx="176">
                  <c:v>-6.3400000362889841E-4</c:v>
                </c:pt>
                <c:pt idx="177">
                  <c:v>-2.0169999988866039E-3</c:v>
                </c:pt>
                <c:pt idx="179">
                  <c:v>-7.8619999985676259E-3</c:v>
                </c:pt>
                <c:pt idx="181">
                  <c:v>-5.4899999668123201E-4</c:v>
                </c:pt>
                <c:pt idx="182">
                  <c:v>-4.9959999960265122E-3</c:v>
                </c:pt>
                <c:pt idx="183">
                  <c:v>-4.3699999951058999E-3</c:v>
                </c:pt>
                <c:pt idx="184">
                  <c:v>-7.896000002801884E-3</c:v>
                </c:pt>
                <c:pt idx="186">
                  <c:v>-8.099999999103602E-3</c:v>
                </c:pt>
                <c:pt idx="187">
                  <c:v>-1.3297999998030718E-2</c:v>
                </c:pt>
                <c:pt idx="188">
                  <c:v>2.3215000001073349E-2</c:v>
                </c:pt>
                <c:pt idx="190">
                  <c:v>1.5897999997832812E-2</c:v>
                </c:pt>
                <c:pt idx="191">
                  <c:v>0</c:v>
                </c:pt>
                <c:pt idx="192">
                  <c:v>6.0000000012223609E-3</c:v>
                </c:pt>
                <c:pt idx="193">
                  <c:v>6.0789999988628551E-3</c:v>
                </c:pt>
                <c:pt idx="198">
                  <c:v>4.0359999984502792E-3</c:v>
                </c:pt>
                <c:pt idx="200">
                  <c:v>5.8900000294670463E-4</c:v>
                </c:pt>
                <c:pt idx="203">
                  <c:v>1.2850000057369471E-3</c:v>
                </c:pt>
                <c:pt idx="206">
                  <c:v>-2.4699999630684033E-4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7A-44FB-8E07-94152A064A2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2'!$D$22:$D$50</c:f>
                <c:numCache>
                  <c:formatCode>General</c:formatCode>
                  <c:ptCount val="2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3">
                    <c:v>0</c:v>
                  </c:pt>
                  <c:pt idx="21">
                    <c:v>0</c:v>
                  </c:pt>
                  <c:pt idx="2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2'!$I$21:$I$991</c:f>
              <c:numCache>
                <c:formatCode>General</c:formatCode>
                <c:ptCount val="971"/>
                <c:pt idx="1">
                  <c:v>0.42227200000343146</c:v>
                </c:pt>
                <c:pt idx="3">
                  <c:v>0.40104000000246742</c:v>
                </c:pt>
                <c:pt idx="8">
                  <c:v>0.34856300000319607</c:v>
                </c:pt>
                <c:pt idx="14">
                  <c:v>0.33521000000473578</c:v>
                </c:pt>
                <c:pt idx="26">
                  <c:v>0.3193280000014056</c:v>
                </c:pt>
                <c:pt idx="35">
                  <c:v>0.30524800000057439</c:v>
                </c:pt>
                <c:pt idx="80">
                  <c:v>0.21481600000333856</c:v>
                </c:pt>
                <c:pt idx="81">
                  <c:v>0.20591600000261678</c:v>
                </c:pt>
                <c:pt idx="87">
                  <c:v>0.15869900000325288</c:v>
                </c:pt>
                <c:pt idx="96">
                  <c:v>9.3517000001156703E-2</c:v>
                </c:pt>
                <c:pt idx="98">
                  <c:v>9.4839000001229579E-2</c:v>
                </c:pt>
                <c:pt idx="102">
                  <c:v>8.1243000000540633E-2</c:v>
                </c:pt>
                <c:pt idx="104">
                  <c:v>7.5562000001809793E-2</c:v>
                </c:pt>
                <c:pt idx="105">
                  <c:v>7.6887000002898276E-2</c:v>
                </c:pt>
                <c:pt idx="107">
                  <c:v>5.3014000000985106E-2</c:v>
                </c:pt>
                <c:pt idx="109">
                  <c:v>4.658200000267243E-2</c:v>
                </c:pt>
                <c:pt idx="113">
                  <c:v>1.3093000001390465E-2</c:v>
                </c:pt>
                <c:pt idx="122">
                  <c:v>6.0130000056233257E-3</c:v>
                </c:pt>
                <c:pt idx="127">
                  <c:v>5.3439999974216335E-3</c:v>
                </c:pt>
                <c:pt idx="128">
                  <c:v>8.0369999996037222E-3</c:v>
                </c:pt>
                <c:pt idx="129">
                  <c:v>7.3000000702450052E-4</c:v>
                </c:pt>
                <c:pt idx="130">
                  <c:v>2.4230000053648837E-3</c:v>
                </c:pt>
                <c:pt idx="132">
                  <c:v>-1.8406999995931983E-2</c:v>
                </c:pt>
                <c:pt idx="138">
                  <c:v>-0.12070500000118045</c:v>
                </c:pt>
                <c:pt idx="140">
                  <c:v>-2.8222000000823755E-2</c:v>
                </c:pt>
                <c:pt idx="142">
                  <c:v>-2.9446999993524514E-2</c:v>
                </c:pt>
                <c:pt idx="144">
                  <c:v>-3.0060999997658655E-2</c:v>
                </c:pt>
                <c:pt idx="146">
                  <c:v>2.8020000027026981E-3</c:v>
                </c:pt>
                <c:pt idx="147">
                  <c:v>0.15557400000398047</c:v>
                </c:pt>
                <c:pt idx="148">
                  <c:v>0.12357699999847682</c:v>
                </c:pt>
                <c:pt idx="150">
                  <c:v>-6.3334999991639052E-2</c:v>
                </c:pt>
                <c:pt idx="151">
                  <c:v>-4.4949000002816319E-2</c:v>
                </c:pt>
                <c:pt idx="152">
                  <c:v>1.4744000000064261E-2</c:v>
                </c:pt>
                <c:pt idx="153">
                  <c:v>5.2119999963906594E-3</c:v>
                </c:pt>
                <c:pt idx="155">
                  <c:v>-5.0919999994221143E-3</c:v>
                </c:pt>
                <c:pt idx="159">
                  <c:v>-6.1499999937950633E-3</c:v>
                </c:pt>
                <c:pt idx="160">
                  <c:v>3.3150000017485581E-3</c:v>
                </c:pt>
                <c:pt idx="161">
                  <c:v>-3.3750000002328306E-3</c:v>
                </c:pt>
                <c:pt idx="162">
                  <c:v>1.0110000002896413E-3</c:v>
                </c:pt>
                <c:pt idx="163">
                  <c:v>8.7039999998523854E-3</c:v>
                </c:pt>
                <c:pt idx="166">
                  <c:v>6.0900000025867485E-3</c:v>
                </c:pt>
                <c:pt idx="169">
                  <c:v>1.0320000073988922E-3</c:v>
                </c:pt>
                <c:pt idx="172">
                  <c:v>-2.7199999749427661E-4</c:v>
                </c:pt>
                <c:pt idx="174">
                  <c:v>4.2100000428035855E-4</c:v>
                </c:pt>
                <c:pt idx="178">
                  <c:v>-5.5549999960931018E-3</c:v>
                </c:pt>
                <c:pt idx="180">
                  <c:v>5.8310000022174791E-3</c:v>
                </c:pt>
                <c:pt idx="185">
                  <c:v>-3.4900000173365697E-4</c:v>
                </c:pt>
                <c:pt idx="189">
                  <c:v>-1.7760000046109781E-3</c:v>
                </c:pt>
                <c:pt idx="194">
                  <c:v>-3.6353000003146008E-2</c:v>
                </c:pt>
                <c:pt idx="195">
                  <c:v>-3.6353000003146008E-2</c:v>
                </c:pt>
                <c:pt idx="196">
                  <c:v>-3.4353000002738554E-2</c:v>
                </c:pt>
                <c:pt idx="197">
                  <c:v>-8.9670000015757978E-3</c:v>
                </c:pt>
                <c:pt idx="199">
                  <c:v>4.0359999984502792E-3</c:v>
                </c:pt>
                <c:pt idx="201">
                  <c:v>5.8900000294670463E-4</c:v>
                </c:pt>
                <c:pt idx="202">
                  <c:v>5.8900000294670463E-4</c:v>
                </c:pt>
                <c:pt idx="204">
                  <c:v>1.2850000057369471E-3</c:v>
                </c:pt>
                <c:pt idx="205">
                  <c:v>1.2850000057369471E-3</c:v>
                </c:pt>
                <c:pt idx="207">
                  <c:v>-2.4699999630684033E-4</c:v>
                </c:pt>
                <c:pt idx="208">
                  <c:v>-2.4699999630684033E-4</c:v>
                </c:pt>
                <c:pt idx="210">
                  <c:v>6.9500000245170668E-4</c:v>
                </c:pt>
                <c:pt idx="211">
                  <c:v>-5.2999999752501026E-4</c:v>
                </c:pt>
                <c:pt idx="212">
                  <c:v>-3.9769999930285849E-3</c:v>
                </c:pt>
                <c:pt idx="213">
                  <c:v>-2.2840000019641593E-3</c:v>
                </c:pt>
                <c:pt idx="215">
                  <c:v>-2.5880000030156225E-3</c:v>
                </c:pt>
                <c:pt idx="216">
                  <c:v>7.4119999990216456E-3</c:v>
                </c:pt>
                <c:pt idx="217">
                  <c:v>-4.2699999903561547E-4</c:v>
                </c:pt>
                <c:pt idx="218">
                  <c:v>-7.3389999961364083E-3</c:v>
                </c:pt>
                <c:pt idx="219">
                  <c:v>-5.66999995498918E-4</c:v>
                </c:pt>
                <c:pt idx="221">
                  <c:v>-1.1850000002596062E-2</c:v>
                </c:pt>
                <c:pt idx="222">
                  <c:v>-8.8499999983469024E-3</c:v>
                </c:pt>
                <c:pt idx="225">
                  <c:v>-9.4610000014654361E-3</c:v>
                </c:pt>
                <c:pt idx="226">
                  <c:v>-7.7679999958490953E-3</c:v>
                </c:pt>
                <c:pt idx="228">
                  <c:v>-1.2606999996933155E-2</c:v>
                </c:pt>
                <c:pt idx="229">
                  <c:v>-1.2436999997589737E-2</c:v>
                </c:pt>
                <c:pt idx="231">
                  <c:v>-1.2050999997882172E-2</c:v>
                </c:pt>
                <c:pt idx="232">
                  <c:v>-8.8199999954667874E-3</c:v>
                </c:pt>
                <c:pt idx="233">
                  <c:v>-5.8199999984935857E-3</c:v>
                </c:pt>
                <c:pt idx="234">
                  <c:v>-4.881000000750646E-3</c:v>
                </c:pt>
                <c:pt idx="235">
                  <c:v>-3.0269999988377094E-3</c:v>
                </c:pt>
                <c:pt idx="236">
                  <c:v>-1.3103000004775822E-2</c:v>
                </c:pt>
                <c:pt idx="237">
                  <c:v>-1.3103000004775822E-2</c:v>
                </c:pt>
                <c:pt idx="239">
                  <c:v>-6.6349999979138374E-3</c:v>
                </c:pt>
                <c:pt idx="240">
                  <c:v>-7.3100000008707866E-3</c:v>
                </c:pt>
                <c:pt idx="241">
                  <c:v>-9.0789999958360568E-3</c:v>
                </c:pt>
                <c:pt idx="242">
                  <c:v>-9.0789999958360568E-3</c:v>
                </c:pt>
                <c:pt idx="244">
                  <c:v>-5.4228000000875909E-2</c:v>
                </c:pt>
                <c:pt idx="245">
                  <c:v>-1.5227999996568542E-2</c:v>
                </c:pt>
                <c:pt idx="246">
                  <c:v>-5.8419999986654148E-3</c:v>
                </c:pt>
                <c:pt idx="247">
                  <c:v>-7.7600000004167669E-3</c:v>
                </c:pt>
                <c:pt idx="248">
                  <c:v>-1.8365000003541354E-2</c:v>
                </c:pt>
                <c:pt idx="249">
                  <c:v>-8.5929999986547045E-3</c:v>
                </c:pt>
                <c:pt idx="250">
                  <c:v>-2.9730000023846515E-3</c:v>
                </c:pt>
                <c:pt idx="251">
                  <c:v>-6.5109999923151918E-3</c:v>
                </c:pt>
                <c:pt idx="252">
                  <c:v>-5.5109999957494438E-3</c:v>
                </c:pt>
                <c:pt idx="253">
                  <c:v>2.0450000010896474E-3</c:v>
                </c:pt>
                <c:pt idx="254">
                  <c:v>-1.1788000003434718E-2</c:v>
                </c:pt>
                <c:pt idx="255">
                  <c:v>1.2300000016693957E-3</c:v>
                </c:pt>
                <c:pt idx="256">
                  <c:v>-5.1529999982449226E-3</c:v>
                </c:pt>
                <c:pt idx="257">
                  <c:v>-1.4999999257270247E-4</c:v>
                </c:pt>
                <c:pt idx="258">
                  <c:v>1.6219999961322173E-3</c:v>
                </c:pt>
                <c:pt idx="259">
                  <c:v>-2.2300000273389742E-4</c:v>
                </c:pt>
                <c:pt idx="260">
                  <c:v>-2.0530000037979335E-3</c:v>
                </c:pt>
                <c:pt idx="261">
                  <c:v>1.9469999970169738E-3</c:v>
                </c:pt>
                <c:pt idx="262">
                  <c:v>1.3330000001587905E-3</c:v>
                </c:pt>
                <c:pt idx="263">
                  <c:v>2.564000002166722E-3</c:v>
                </c:pt>
                <c:pt idx="264">
                  <c:v>3.3599999733269215E-4</c:v>
                </c:pt>
                <c:pt idx="265">
                  <c:v>6.335999998555053E-3</c:v>
                </c:pt>
                <c:pt idx="266">
                  <c:v>1.2335999999777414E-2</c:v>
                </c:pt>
                <c:pt idx="267">
                  <c:v>1.2335999999777414E-2</c:v>
                </c:pt>
                <c:pt idx="268">
                  <c:v>2.6000000070780516E-4</c:v>
                </c:pt>
                <c:pt idx="269">
                  <c:v>1.7220000008819625E-3</c:v>
                </c:pt>
                <c:pt idx="270">
                  <c:v>4.801000002771616E-3</c:v>
                </c:pt>
                <c:pt idx="271">
                  <c:v>1.0320000001229346E-3</c:v>
                </c:pt>
                <c:pt idx="272">
                  <c:v>5.4940000045462511E-3</c:v>
                </c:pt>
                <c:pt idx="273">
                  <c:v>4.2810000013560057E-3</c:v>
                </c:pt>
                <c:pt idx="274">
                  <c:v>5.2809999979217537E-3</c:v>
                </c:pt>
                <c:pt idx="275">
                  <c:v>5.743000001530163E-3</c:v>
                </c:pt>
                <c:pt idx="276">
                  <c:v>1.5179999973042868E-3</c:v>
                </c:pt>
                <c:pt idx="277">
                  <c:v>2.5180000011459924E-3</c:v>
                </c:pt>
                <c:pt idx="278">
                  <c:v>5.5179999981191941E-3</c:v>
                </c:pt>
                <c:pt idx="279">
                  <c:v>6.074000004446134E-3</c:v>
                </c:pt>
                <c:pt idx="280">
                  <c:v>7.6909999988856725E-3</c:v>
                </c:pt>
                <c:pt idx="281">
                  <c:v>8.7700000003678724E-3</c:v>
                </c:pt>
                <c:pt idx="282">
                  <c:v>9.235000004991889E-3</c:v>
                </c:pt>
                <c:pt idx="283">
                  <c:v>2.1770000021206215E-3</c:v>
                </c:pt>
                <c:pt idx="284">
                  <c:v>6.1009999990346842E-3</c:v>
                </c:pt>
                <c:pt idx="285">
                  <c:v>6.4110000021173619E-3</c:v>
                </c:pt>
                <c:pt idx="286">
                  <c:v>2.0460000014281832E-3</c:v>
                </c:pt>
                <c:pt idx="287">
                  <c:v>2.590000003692694E-3</c:v>
                </c:pt>
                <c:pt idx="288">
                  <c:v>7.3680000059539452E-3</c:v>
                </c:pt>
                <c:pt idx="289">
                  <c:v>1.4600000577047467E-4</c:v>
                </c:pt>
                <c:pt idx="290">
                  <c:v>1.5380000040750019E-3</c:v>
                </c:pt>
                <c:pt idx="291">
                  <c:v>-9.3039999992470257E-3</c:v>
                </c:pt>
                <c:pt idx="292">
                  <c:v>4.0820000067469664E-3</c:v>
                </c:pt>
                <c:pt idx="293">
                  <c:v>-4.5599999430123717E-4</c:v>
                </c:pt>
                <c:pt idx="294">
                  <c:v>-4.531999999016989E-3</c:v>
                </c:pt>
                <c:pt idx="295">
                  <c:v>6.9899999652989209E-4</c:v>
                </c:pt>
                <c:pt idx="296">
                  <c:v>4.1610000043874606E-3</c:v>
                </c:pt>
                <c:pt idx="297">
                  <c:v>2.7170000030309893E-3</c:v>
                </c:pt>
                <c:pt idx="298">
                  <c:v>1.1850000009872019E-3</c:v>
                </c:pt>
                <c:pt idx="299">
                  <c:v>3.8780000031692907E-3</c:v>
                </c:pt>
                <c:pt idx="300">
                  <c:v>6.6590000060386956E-3</c:v>
                </c:pt>
                <c:pt idx="301">
                  <c:v>-3.258999997342471E-3</c:v>
                </c:pt>
                <c:pt idx="302">
                  <c:v>1.7410000000381842E-3</c:v>
                </c:pt>
                <c:pt idx="303">
                  <c:v>2.7410000038798898E-3</c:v>
                </c:pt>
                <c:pt idx="304">
                  <c:v>1.9719999982044101E-3</c:v>
                </c:pt>
                <c:pt idx="305">
                  <c:v>3.4339999983785674E-3</c:v>
                </c:pt>
                <c:pt idx="306">
                  <c:v>1.7470000020693988E-3</c:v>
                </c:pt>
                <c:pt idx="307">
                  <c:v>-5.5599999977857806E-3</c:v>
                </c:pt>
                <c:pt idx="308">
                  <c:v>2.9020000001764856E-3</c:v>
                </c:pt>
                <c:pt idx="309">
                  <c:v>7.595000002766028E-3</c:v>
                </c:pt>
                <c:pt idx="310">
                  <c:v>6.0400000074878335E-4</c:v>
                </c:pt>
                <c:pt idx="311">
                  <c:v>3.276499999628868E-2</c:v>
                </c:pt>
                <c:pt idx="312">
                  <c:v>4.4580000030691735E-3</c:v>
                </c:pt>
                <c:pt idx="313">
                  <c:v>5.4580000069108792E-3</c:v>
                </c:pt>
                <c:pt idx="314">
                  <c:v>3.8439999989350326E-3</c:v>
                </c:pt>
                <c:pt idx="315">
                  <c:v>3.6189999955240637E-3</c:v>
                </c:pt>
                <c:pt idx="316">
                  <c:v>7.8680000005988404E-3</c:v>
                </c:pt>
                <c:pt idx="317">
                  <c:v>8.868000004440546E-3</c:v>
                </c:pt>
                <c:pt idx="318">
                  <c:v>-3.4359999990556389E-3</c:v>
                </c:pt>
                <c:pt idx="319">
                  <c:v>7.2570000047562644E-3</c:v>
                </c:pt>
                <c:pt idx="320">
                  <c:v>8.9499999958206899E-3</c:v>
                </c:pt>
                <c:pt idx="321">
                  <c:v>1.2804000005417038E-2</c:v>
                </c:pt>
                <c:pt idx="322">
                  <c:v>7.5850000066566281E-3</c:v>
                </c:pt>
                <c:pt idx="323">
                  <c:v>9.5850000070640817E-3</c:v>
                </c:pt>
                <c:pt idx="324">
                  <c:v>9.5090000031632371E-3</c:v>
                </c:pt>
                <c:pt idx="325">
                  <c:v>8.3600000070873648E-3</c:v>
                </c:pt>
                <c:pt idx="326">
                  <c:v>9.0530000015860423E-3</c:v>
                </c:pt>
                <c:pt idx="327">
                  <c:v>3.6300000647315755E-4</c:v>
                </c:pt>
                <c:pt idx="328">
                  <c:v>7.609000000229571E-3</c:v>
                </c:pt>
                <c:pt idx="329">
                  <c:v>8.6910000027273782E-3</c:v>
                </c:pt>
                <c:pt idx="330">
                  <c:v>1.5384000005724374E-2</c:v>
                </c:pt>
                <c:pt idx="331">
                  <c:v>9.0770000024349429E-3</c:v>
                </c:pt>
                <c:pt idx="332">
                  <c:v>1.2076999999408145E-2</c:v>
                </c:pt>
                <c:pt idx="333">
                  <c:v>1.1769999997341074E-2</c:v>
                </c:pt>
                <c:pt idx="334">
                  <c:v>1.001900000119349E-2</c:v>
                </c:pt>
                <c:pt idx="335">
                  <c:v>7.4080000049434602E-3</c:v>
                </c:pt>
                <c:pt idx="336">
                  <c:v>8.4080000015092082E-3</c:v>
                </c:pt>
                <c:pt idx="337">
                  <c:v>1.7793999999412335E-2</c:v>
                </c:pt>
                <c:pt idx="338">
                  <c:v>6.7390000040177256E-3</c:v>
                </c:pt>
                <c:pt idx="339">
                  <c:v>1.504900000145426E-2</c:v>
                </c:pt>
                <c:pt idx="340">
                  <c:v>8.4379999971133657E-3</c:v>
                </c:pt>
                <c:pt idx="341">
                  <c:v>1.1899999997694977E-2</c:v>
                </c:pt>
                <c:pt idx="342">
                  <c:v>1.4535000002069864E-2</c:v>
                </c:pt>
                <c:pt idx="343">
                  <c:v>1.7535000006319024E-2</c:v>
                </c:pt>
                <c:pt idx="344">
                  <c:v>1.476600000023609E-2</c:v>
                </c:pt>
                <c:pt idx="345">
                  <c:v>1.2231000000610948E-2</c:v>
                </c:pt>
                <c:pt idx="347">
                  <c:v>1.4641000001574866E-2</c:v>
                </c:pt>
                <c:pt idx="348">
                  <c:v>1.5640999998140614E-2</c:v>
                </c:pt>
                <c:pt idx="349">
                  <c:v>2.5507000005745795E-2</c:v>
                </c:pt>
                <c:pt idx="351">
                  <c:v>2.3360999999567866E-2</c:v>
                </c:pt>
                <c:pt idx="352">
                  <c:v>3.0360999997355975E-2</c:v>
                </c:pt>
                <c:pt idx="353">
                  <c:v>2.2905000005266629E-2</c:v>
                </c:pt>
                <c:pt idx="356">
                  <c:v>3.4461000002920628E-2</c:v>
                </c:pt>
                <c:pt idx="357">
                  <c:v>2.7017000007617753E-2</c:v>
                </c:pt>
                <c:pt idx="358">
                  <c:v>3.264599999965867E-2</c:v>
                </c:pt>
                <c:pt idx="359">
                  <c:v>3.0120000003080349E-2</c:v>
                </c:pt>
                <c:pt idx="360">
                  <c:v>2.9284000003826804E-2</c:v>
                </c:pt>
                <c:pt idx="361">
                  <c:v>4.3918999996094499E-2</c:v>
                </c:pt>
                <c:pt idx="362">
                  <c:v>4.8535999994783197E-2</c:v>
                </c:pt>
                <c:pt idx="363">
                  <c:v>4.8553999993600883E-2</c:v>
                </c:pt>
                <c:pt idx="365">
                  <c:v>5.2741999999852851E-2</c:v>
                </c:pt>
                <c:pt idx="367">
                  <c:v>5.2665999995952006E-2</c:v>
                </c:pt>
                <c:pt idx="370">
                  <c:v>5.8458999999857042E-2</c:v>
                </c:pt>
                <c:pt idx="379">
                  <c:v>7.599599999957718E-2</c:v>
                </c:pt>
                <c:pt idx="382">
                  <c:v>7.6618999999482185E-2</c:v>
                </c:pt>
                <c:pt idx="388">
                  <c:v>8.1792000004497822E-2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7A-44FB-8E07-94152A064A2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2'!$D$21:$D$50</c:f>
                <c:numCache>
                  <c:formatCode>General</c:formatCode>
                  <c:ptCount val="30"/>
                  <c:pt idx="1">
                    <c:v>0</c:v>
                  </c:pt>
                  <c:pt idx="3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22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'Active 2'!$D$21:$D$50</c:f>
                <c:numCache>
                  <c:formatCode>General</c:formatCode>
                  <c:ptCount val="30"/>
                  <c:pt idx="1">
                    <c:v>0</c:v>
                  </c:pt>
                  <c:pt idx="3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22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2'!$J$21:$J$991</c:f>
              <c:numCache>
                <c:formatCode>General</c:formatCode>
                <c:ptCount val="971"/>
                <c:pt idx="131">
                  <c:v>1.3019999969401397E-3</c:v>
                </c:pt>
                <c:pt idx="209">
                  <c:v>4.780000017490238E-4</c:v>
                </c:pt>
                <c:pt idx="214">
                  <c:v>-2.4119999943650328E-3</c:v>
                </c:pt>
                <c:pt idx="220">
                  <c:v>-4.2019999964395538E-3</c:v>
                </c:pt>
                <c:pt idx="223">
                  <c:v>-1.1592000002565328E-2</c:v>
                </c:pt>
                <c:pt idx="224">
                  <c:v>-1.009199999680277E-2</c:v>
                </c:pt>
                <c:pt idx="230">
                  <c:v>-1.2950999996974133E-2</c:v>
                </c:pt>
                <c:pt idx="238">
                  <c:v>-4.041000000142958E-3</c:v>
                </c:pt>
                <c:pt idx="243">
                  <c:v>-8.5309999994933605E-3</c:v>
                </c:pt>
                <c:pt idx="354">
                  <c:v>2.5503000004391652E-2</c:v>
                </c:pt>
                <c:pt idx="355">
                  <c:v>2.2982000002230052E-2</c:v>
                </c:pt>
                <c:pt idx="366">
                  <c:v>5.3042000006826129E-2</c:v>
                </c:pt>
                <c:pt idx="371">
                  <c:v>6.0968999998294748E-2</c:v>
                </c:pt>
                <c:pt idx="372">
                  <c:v>6.7786999999952968E-2</c:v>
                </c:pt>
                <c:pt idx="373">
                  <c:v>7.0504000002983958E-2</c:v>
                </c:pt>
                <c:pt idx="374">
                  <c:v>7.1228000000701286E-2</c:v>
                </c:pt>
                <c:pt idx="375">
                  <c:v>7.1220999998331536E-2</c:v>
                </c:pt>
                <c:pt idx="376">
                  <c:v>7.0907000001170672E-2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7A-44FB-8E07-94152A064A2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2'!$K$21:$K$991</c:f>
              <c:numCache>
                <c:formatCode>General</c:formatCode>
                <c:ptCount val="971"/>
                <c:pt idx="227">
                  <c:v>-5.2239999931771308E-3</c:v>
                </c:pt>
                <c:pt idx="346">
                  <c:v>1.232700000400655E-2</c:v>
                </c:pt>
                <c:pt idx="350">
                  <c:v>2.0378999994136393E-2</c:v>
                </c:pt>
                <c:pt idx="364">
                  <c:v>4.4943000000785105E-2</c:v>
                </c:pt>
                <c:pt idx="368">
                  <c:v>5.8814999996684492E-2</c:v>
                </c:pt>
                <c:pt idx="369">
                  <c:v>5.9301000001141801E-2</c:v>
                </c:pt>
                <c:pt idx="377">
                  <c:v>7.4552000005496666E-2</c:v>
                </c:pt>
                <c:pt idx="378">
                  <c:v>7.503799999540206E-2</c:v>
                </c:pt>
                <c:pt idx="380">
                  <c:v>7.5320000003557652E-2</c:v>
                </c:pt>
                <c:pt idx="381">
                  <c:v>7.5412999998661689E-2</c:v>
                </c:pt>
                <c:pt idx="383">
                  <c:v>7.972400000289781E-2</c:v>
                </c:pt>
                <c:pt idx="384">
                  <c:v>8.052000000316184E-2</c:v>
                </c:pt>
                <c:pt idx="385">
                  <c:v>8.052000000316184E-2</c:v>
                </c:pt>
                <c:pt idx="386">
                  <c:v>8.1244000000879169E-2</c:v>
                </c:pt>
                <c:pt idx="387">
                  <c:v>8.1605999999737833E-2</c:v>
                </c:pt>
                <c:pt idx="389">
                  <c:v>8.6855000001378357E-2</c:v>
                </c:pt>
                <c:pt idx="390">
                  <c:v>8.7379000004148111E-2</c:v>
                </c:pt>
                <c:pt idx="391">
                  <c:v>0.11278400000446709</c:v>
                </c:pt>
                <c:pt idx="392">
                  <c:v>0.12128300000040326</c:v>
                </c:pt>
                <c:pt idx="393">
                  <c:v>0.12128300000040326</c:v>
                </c:pt>
                <c:pt idx="394">
                  <c:v>0.12803900000290014</c:v>
                </c:pt>
                <c:pt idx="395">
                  <c:v>0.1387380000014673</c:v>
                </c:pt>
                <c:pt idx="396">
                  <c:v>0.14474199999676785</c:v>
                </c:pt>
                <c:pt idx="397">
                  <c:v>0.14455900000029942</c:v>
                </c:pt>
                <c:pt idx="398">
                  <c:v>0.14614799999981187</c:v>
                </c:pt>
                <c:pt idx="399">
                  <c:v>0.15108899999904679</c:v>
                </c:pt>
                <c:pt idx="400">
                  <c:v>0.15047500000218861</c:v>
                </c:pt>
                <c:pt idx="401">
                  <c:v>0.15146100000129081</c:v>
                </c:pt>
                <c:pt idx="402">
                  <c:v>0.15153999999893131</c:v>
                </c:pt>
                <c:pt idx="403">
                  <c:v>0.15213600000424776</c:v>
                </c:pt>
                <c:pt idx="404">
                  <c:v>0.15708499999891501</c:v>
                </c:pt>
                <c:pt idx="405">
                  <c:v>0.15747800000099232</c:v>
                </c:pt>
                <c:pt idx="406">
                  <c:v>0.1582429999980377</c:v>
                </c:pt>
                <c:pt idx="407">
                  <c:v>0.16142299999773968</c:v>
                </c:pt>
                <c:pt idx="408">
                  <c:v>0.16110200000548502</c:v>
                </c:pt>
                <c:pt idx="409">
                  <c:v>0.16117400000075577</c:v>
                </c:pt>
                <c:pt idx="410">
                  <c:v>0.1615470000251662</c:v>
                </c:pt>
                <c:pt idx="411">
                  <c:v>0.16145999999571359</c:v>
                </c:pt>
                <c:pt idx="412">
                  <c:v>0.15977700000075856</c:v>
                </c:pt>
                <c:pt idx="413">
                  <c:v>0.16384000000107335</c:v>
                </c:pt>
                <c:pt idx="414">
                  <c:v>0.16223300000274321</c:v>
                </c:pt>
                <c:pt idx="415">
                  <c:v>0.16509799999766983</c:v>
                </c:pt>
                <c:pt idx="416">
                  <c:v>0.1720500000010361</c:v>
                </c:pt>
                <c:pt idx="417">
                  <c:v>0.17350799999985611</c:v>
                </c:pt>
                <c:pt idx="418">
                  <c:v>0.17581100000097649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7A-44FB-8E07-94152A064A2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2'!$L$21:$L$991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7A-44FB-8E07-94152A064A2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2'!$M$21:$M$991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7A-44FB-8E07-94152A064A2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2'!$N$21:$N$991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7A-44FB-8E07-94152A064A2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2'!$O$21:$O$991</c:f>
              <c:numCache>
                <c:formatCode>General</c:formatCode>
                <c:ptCount val="971"/>
                <c:pt idx="363">
                  <c:v>4.2437220655506147E-2</c:v>
                </c:pt>
                <c:pt idx="364">
                  <c:v>4.3573026277557186E-2</c:v>
                </c:pt>
                <c:pt idx="365">
                  <c:v>5.128454865885107E-2</c:v>
                </c:pt>
                <c:pt idx="366">
                  <c:v>5.128454865885107E-2</c:v>
                </c:pt>
                <c:pt idx="367">
                  <c:v>5.1523665631914434E-2</c:v>
                </c:pt>
                <c:pt idx="368">
                  <c:v>5.6246225849916121E-2</c:v>
                </c:pt>
                <c:pt idx="369">
                  <c:v>5.660490130951118E-2</c:v>
                </c:pt>
                <c:pt idx="370">
                  <c:v>5.7680927688296385E-2</c:v>
                </c:pt>
                <c:pt idx="371">
                  <c:v>5.8278720120954836E-2</c:v>
                </c:pt>
                <c:pt idx="372">
                  <c:v>6.2941501095690661E-2</c:v>
                </c:pt>
                <c:pt idx="373">
                  <c:v>6.9337880125135976E-2</c:v>
                </c:pt>
                <c:pt idx="374">
                  <c:v>6.9576997098199367E-2</c:v>
                </c:pt>
                <c:pt idx="375">
                  <c:v>6.9756334827996869E-2</c:v>
                </c:pt>
                <c:pt idx="376">
                  <c:v>7.0115010287591928E-2</c:v>
                </c:pt>
                <c:pt idx="377">
                  <c:v>7.5794038397847152E-2</c:v>
                </c:pt>
                <c:pt idx="378">
                  <c:v>7.6152713857442211E-2</c:v>
                </c:pt>
                <c:pt idx="379">
                  <c:v>7.7228740236227389E-2</c:v>
                </c:pt>
                <c:pt idx="380">
                  <c:v>7.746785720929078E-2</c:v>
                </c:pt>
                <c:pt idx="381">
                  <c:v>7.7647194939088282E-2</c:v>
                </c:pt>
                <c:pt idx="382">
                  <c:v>7.9201455264000242E-2</c:v>
                </c:pt>
                <c:pt idx="383">
                  <c:v>8.2489313643621665E-2</c:v>
                </c:pt>
                <c:pt idx="384">
                  <c:v>8.3445781535875174E-2</c:v>
                </c:pt>
                <c:pt idx="385">
                  <c:v>8.3445781535875174E-2</c:v>
                </c:pt>
                <c:pt idx="386">
                  <c:v>8.3684898508938566E-2</c:v>
                </c:pt>
                <c:pt idx="387">
                  <c:v>8.3804456995470233E-2</c:v>
                </c:pt>
                <c:pt idx="388">
                  <c:v>8.4163132455065293E-2</c:v>
                </c:pt>
                <c:pt idx="389">
                  <c:v>8.8527017213471948E-2</c:v>
                </c:pt>
                <c:pt idx="390">
                  <c:v>8.8766134186535284E-2</c:v>
                </c:pt>
                <c:pt idx="391">
                  <c:v>0.10998776554590994</c:v>
                </c:pt>
                <c:pt idx="392">
                  <c:v>0.11769928792720386</c:v>
                </c:pt>
                <c:pt idx="393">
                  <c:v>0.11769928792720386</c:v>
                </c:pt>
                <c:pt idx="394">
                  <c:v>0.12224251041540796</c:v>
                </c:pt>
                <c:pt idx="395">
                  <c:v>0.12995403279670187</c:v>
                </c:pt>
                <c:pt idx="396">
                  <c:v>0.13497548923103275</c:v>
                </c:pt>
                <c:pt idx="397">
                  <c:v>0.1353939439338937</c:v>
                </c:pt>
                <c:pt idx="398">
                  <c:v>0.14250767388252911</c:v>
                </c:pt>
                <c:pt idx="399">
                  <c:v>0.14914316988503784</c:v>
                </c:pt>
                <c:pt idx="400">
                  <c:v>0.1495018453446329</c:v>
                </c:pt>
                <c:pt idx="401">
                  <c:v>0.14986052080422796</c:v>
                </c:pt>
                <c:pt idx="402">
                  <c:v>0.15039853399362052</c:v>
                </c:pt>
                <c:pt idx="403">
                  <c:v>0.15135500188587403</c:v>
                </c:pt>
                <c:pt idx="404">
                  <c:v>0.15607756210387574</c:v>
                </c:pt>
                <c:pt idx="405">
                  <c:v>0.15625689983367325</c:v>
                </c:pt>
                <c:pt idx="406">
                  <c:v>0.15715358848266092</c:v>
                </c:pt>
                <c:pt idx="407">
                  <c:v>0.16193592794392847</c:v>
                </c:pt>
                <c:pt idx="408">
                  <c:v>0.16247394113332103</c:v>
                </c:pt>
                <c:pt idx="409">
                  <c:v>0.16319129205251115</c:v>
                </c:pt>
                <c:pt idx="410">
                  <c:v>0.16337062978230871</c:v>
                </c:pt>
                <c:pt idx="411">
                  <c:v>0.16354996751210621</c:v>
                </c:pt>
                <c:pt idx="412">
                  <c:v>0.16396842221496716</c:v>
                </c:pt>
                <c:pt idx="413">
                  <c:v>0.16833230697337376</c:v>
                </c:pt>
                <c:pt idx="414">
                  <c:v>0.16851164470317131</c:v>
                </c:pt>
                <c:pt idx="415">
                  <c:v>0.16940833335215894</c:v>
                </c:pt>
                <c:pt idx="416">
                  <c:v>0.1749080237326166</c:v>
                </c:pt>
                <c:pt idx="417">
                  <c:v>0.17598405011140178</c:v>
                </c:pt>
                <c:pt idx="418">
                  <c:v>0.17676118027385779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7A-44FB-8E07-94152A064A2C}"/>
            </c:ext>
          </c:extLst>
        </c:ser>
        <c:ser>
          <c:idx val="8"/>
          <c:order val="8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2'!$AW$4:$AW$83</c:f>
              <c:numCache>
                <c:formatCode>General</c:formatCode>
                <c:ptCount val="80"/>
                <c:pt idx="0">
                  <c:v>-9600</c:v>
                </c:pt>
                <c:pt idx="1">
                  <c:v>-9400</c:v>
                </c:pt>
                <c:pt idx="2">
                  <c:v>-9200</c:v>
                </c:pt>
                <c:pt idx="3">
                  <c:v>-9000</c:v>
                </c:pt>
                <c:pt idx="4">
                  <c:v>-8800</c:v>
                </c:pt>
                <c:pt idx="5">
                  <c:v>-8600</c:v>
                </c:pt>
                <c:pt idx="6">
                  <c:v>-8400</c:v>
                </c:pt>
                <c:pt idx="7">
                  <c:v>-8200</c:v>
                </c:pt>
                <c:pt idx="8">
                  <c:v>-8000</c:v>
                </c:pt>
                <c:pt idx="9">
                  <c:v>-7800</c:v>
                </c:pt>
                <c:pt idx="10">
                  <c:v>-7600</c:v>
                </c:pt>
                <c:pt idx="11">
                  <c:v>-7400</c:v>
                </c:pt>
                <c:pt idx="12">
                  <c:v>-7200</c:v>
                </c:pt>
                <c:pt idx="13">
                  <c:v>-7000</c:v>
                </c:pt>
                <c:pt idx="14">
                  <c:v>-6800</c:v>
                </c:pt>
                <c:pt idx="15">
                  <c:v>-6600</c:v>
                </c:pt>
                <c:pt idx="16">
                  <c:v>-6400</c:v>
                </c:pt>
                <c:pt idx="17">
                  <c:v>-6200</c:v>
                </c:pt>
                <c:pt idx="18">
                  <c:v>-6000</c:v>
                </c:pt>
                <c:pt idx="19">
                  <c:v>-5800</c:v>
                </c:pt>
                <c:pt idx="20">
                  <c:v>-5600</c:v>
                </c:pt>
                <c:pt idx="21">
                  <c:v>-5400</c:v>
                </c:pt>
                <c:pt idx="22">
                  <c:v>-5200</c:v>
                </c:pt>
                <c:pt idx="23">
                  <c:v>-5000</c:v>
                </c:pt>
                <c:pt idx="24">
                  <c:v>-4800</c:v>
                </c:pt>
                <c:pt idx="25">
                  <c:v>-4600</c:v>
                </c:pt>
                <c:pt idx="26">
                  <c:v>-4400</c:v>
                </c:pt>
                <c:pt idx="27">
                  <c:v>-4200</c:v>
                </c:pt>
                <c:pt idx="28">
                  <c:v>-4000</c:v>
                </c:pt>
                <c:pt idx="29">
                  <c:v>-3800</c:v>
                </c:pt>
                <c:pt idx="30">
                  <c:v>-3600</c:v>
                </c:pt>
                <c:pt idx="31">
                  <c:v>-3400</c:v>
                </c:pt>
                <c:pt idx="32">
                  <c:v>-3200</c:v>
                </c:pt>
                <c:pt idx="33">
                  <c:v>-3000</c:v>
                </c:pt>
                <c:pt idx="34">
                  <c:v>-2800</c:v>
                </c:pt>
                <c:pt idx="35">
                  <c:v>-2600</c:v>
                </c:pt>
                <c:pt idx="36">
                  <c:v>-2400</c:v>
                </c:pt>
                <c:pt idx="37">
                  <c:v>-2200</c:v>
                </c:pt>
                <c:pt idx="38">
                  <c:v>-2000</c:v>
                </c:pt>
                <c:pt idx="39">
                  <c:v>-1800</c:v>
                </c:pt>
                <c:pt idx="40">
                  <c:v>-1600</c:v>
                </c:pt>
                <c:pt idx="41">
                  <c:v>-1400</c:v>
                </c:pt>
                <c:pt idx="42">
                  <c:v>-1200</c:v>
                </c:pt>
                <c:pt idx="43">
                  <c:v>-1000</c:v>
                </c:pt>
                <c:pt idx="44">
                  <c:v>-800</c:v>
                </c:pt>
                <c:pt idx="45">
                  <c:v>-600</c:v>
                </c:pt>
                <c:pt idx="46">
                  <c:v>-400</c:v>
                </c:pt>
                <c:pt idx="47">
                  <c:v>-200</c:v>
                </c:pt>
                <c:pt idx="48">
                  <c:v>0</c:v>
                </c:pt>
                <c:pt idx="49">
                  <c:v>200</c:v>
                </c:pt>
                <c:pt idx="50">
                  <c:v>400</c:v>
                </c:pt>
                <c:pt idx="51">
                  <c:v>600</c:v>
                </c:pt>
                <c:pt idx="52">
                  <c:v>800</c:v>
                </c:pt>
                <c:pt idx="53">
                  <c:v>1000</c:v>
                </c:pt>
                <c:pt idx="54">
                  <c:v>1200</c:v>
                </c:pt>
                <c:pt idx="55">
                  <c:v>1400</c:v>
                </c:pt>
                <c:pt idx="56">
                  <c:v>1600</c:v>
                </c:pt>
                <c:pt idx="57">
                  <c:v>1800</c:v>
                </c:pt>
                <c:pt idx="58">
                  <c:v>2000</c:v>
                </c:pt>
                <c:pt idx="59">
                  <c:v>2200</c:v>
                </c:pt>
                <c:pt idx="60">
                  <c:v>2400</c:v>
                </c:pt>
                <c:pt idx="61">
                  <c:v>2600</c:v>
                </c:pt>
                <c:pt idx="62">
                  <c:v>2800</c:v>
                </c:pt>
                <c:pt idx="63">
                  <c:v>3000</c:v>
                </c:pt>
                <c:pt idx="64">
                  <c:v>3200</c:v>
                </c:pt>
                <c:pt idx="65">
                  <c:v>3400</c:v>
                </c:pt>
                <c:pt idx="66">
                  <c:v>3600</c:v>
                </c:pt>
                <c:pt idx="67">
                  <c:v>3800</c:v>
                </c:pt>
                <c:pt idx="68">
                  <c:v>4000</c:v>
                </c:pt>
                <c:pt idx="69">
                  <c:v>4200</c:v>
                </c:pt>
                <c:pt idx="70">
                  <c:v>4400</c:v>
                </c:pt>
                <c:pt idx="71">
                  <c:v>4600</c:v>
                </c:pt>
                <c:pt idx="72">
                  <c:v>4800</c:v>
                </c:pt>
                <c:pt idx="73">
                  <c:v>5000</c:v>
                </c:pt>
                <c:pt idx="74">
                  <c:v>5200</c:v>
                </c:pt>
                <c:pt idx="75">
                  <c:v>5400</c:v>
                </c:pt>
                <c:pt idx="76">
                  <c:v>5600</c:v>
                </c:pt>
                <c:pt idx="77">
                  <c:v>5800</c:v>
                </c:pt>
                <c:pt idx="78">
                  <c:v>6000</c:v>
                </c:pt>
                <c:pt idx="79">
                  <c:v>6200</c:v>
                </c:pt>
              </c:numCache>
            </c:numRef>
          </c:xVal>
          <c:yVal>
            <c:numRef>
              <c:f>'Active 2'!$AX$2:$AX$83</c:f>
              <c:numCache>
                <c:formatCode>General</c:formatCode>
                <c:ptCount val="82"/>
                <c:pt idx="0">
                  <c:v>0.65242870324412983</c:v>
                </c:pt>
                <c:pt idx="1">
                  <c:v>0.6244129339884682</c:v>
                </c:pt>
                <c:pt idx="2">
                  <c:v>0.59718555929575712</c:v>
                </c:pt>
                <c:pt idx="3">
                  <c:v>0.5706882892997488</c:v>
                </c:pt>
                <c:pt idx="4">
                  <c:v>0.54490687518069769</c:v>
                </c:pt>
                <c:pt idx="5">
                  <c:v>0.51988296634212461</c:v>
                </c:pt>
                <c:pt idx="6">
                  <c:v>0.49569418324767384</c:v>
                </c:pt>
                <c:pt idx="7">
                  <c:v>0.47241791433121516</c:v>
                </c:pt>
                <c:pt idx="8">
                  <c:v>0.45010676972847169</c:v>
                </c:pt>
                <c:pt idx="9">
                  <c:v>0.42879422293147995</c:v>
                </c:pt>
                <c:pt idx="10">
                  <c:v>0.40852411950550471</c:v>
                </c:pt>
                <c:pt idx="11">
                  <c:v>0.38937947566769454</c:v>
                </c:pt>
                <c:pt idx="12">
                  <c:v>0.37149488086945548</c:v>
                </c:pt>
                <c:pt idx="13">
                  <c:v>0.35507149001328675</c:v>
                </c:pt>
                <c:pt idx="14">
                  <c:v>0.34043616165316681</c:v>
                </c:pt>
                <c:pt idx="15">
                  <c:v>0.32822916875503894</c:v>
                </c:pt>
                <c:pt idx="16">
                  <c:v>0.3200655693740615</c:v>
                </c:pt>
                <c:pt idx="17">
                  <c:v>0.31490796108004049</c:v>
                </c:pt>
                <c:pt idx="18">
                  <c:v>0.30079195483730425</c:v>
                </c:pt>
                <c:pt idx="19">
                  <c:v>0.28092651482763864</c:v>
                </c:pt>
                <c:pt idx="20">
                  <c:v>0.26050088463023058</c:v>
                </c:pt>
                <c:pt idx="21">
                  <c:v>0.24042299111021415</c:v>
                </c:pt>
                <c:pt idx="22">
                  <c:v>0.22093480430988177</c:v>
                </c:pt>
                <c:pt idx="23">
                  <c:v>0.20212668031061082</c:v>
                </c:pt>
                <c:pt idx="24">
                  <c:v>0.18402758843150571</c:v>
                </c:pt>
                <c:pt idx="25">
                  <c:v>0.16663012095579807</c:v>
                </c:pt>
                <c:pt idx="26">
                  <c:v>0.14992316164318625</c:v>
                </c:pt>
                <c:pt idx="27">
                  <c:v>0.13392811115848199</c:v>
                </c:pt>
                <c:pt idx="28">
                  <c:v>0.11870570460498246</c:v>
                </c:pt>
                <c:pt idx="29">
                  <c:v>0.10432685279547668</c:v>
                </c:pt>
                <c:pt idx="30">
                  <c:v>9.0831370473602902E-2</c:v>
                </c:pt>
                <c:pt idx="31">
                  <c:v>7.820504118549744E-2</c:v>
                </c:pt>
                <c:pt idx="32">
                  <c:v>6.638986646273437E-2</c:v>
                </c:pt>
                <c:pt idx="33">
                  <c:v>5.5320515467456075E-2</c:v>
                </c:pt>
                <c:pt idx="34">
                  <c:v>4.4965432869932265E-2</c:v>
                </c:pt>
                <c:pt idx="35">
                  <c:v>3.5348700360198104E-2</c:v>
                </c:pt>
                <c:pt idx="36">
                  <c:v>2.6539874800312762E-2</c:v>
                </c:pt>
                <c:pt idx="37">
                  <c:v>1.8620258607618272E-2</c:v>
                </c:pt>
                <c:pt idx="38">
                  <c:v>1.1651565618057982E-2</c:v>
                </c:pt>
                <c:pt idx="39">
                  <c:v>5.6710427777273073E-3</c:v>
                </c:pt>
                <c:pt idx="40">
                  <c:v>7.1538191081563229E-4</c:v>
                </c:pt>
                <c:pt idx="41">
                  <c:v>-3.1474076849435893E-3</c:v>
                </c:pt>
                <c:pt idx="42">
                  <c:v>-5.8003607401294899E-3</c:v>
                </c:pt>
                <c:pt idx="43">
                  <c:v>-7.067706265169782E-3</c:v>
                </c:pt>
                <c:pt idx="44">
                  <c:v>-6.6746171138593099E-3</c:v>
                </c:pt>
                <c:pt idx="45">
                  <c:v>-4.1244907984751096E-3</c:v>
                </c:pt>
                <c:pt idx="46">
                  <c:v>1.7921315442602703E-3</c:v>
                </c:pt>
                <c:pt idx="47">
                  <c:v>1.2305473227501008E-2</c:v>
                </c:pt>
                <c:pt idx="48">
                  <c:v>1.7517523621544732E-2</c:v>
                </c:pt>
                <c:pt idx="49">
                  <c:v>1.4230472117415346E-2</c:v>
                </c:pt>
                <c:pt idx="50">
                  <c:v>9.4734246029154513E-3</c:v>
                </c:pt>
                <c:pt idx="51">
                  <c:v>4.9051006555805143E-3</c:v>
                </c:pt>
                <c:pt idx="52">
                  <c:v>8.7226231812111317E-4</c:v>
                </c:pt>
                <c:pt idx="53">
                  <c:v>-2.501313503508123E-3</c:v>
                </c:pt>
                <c:pt idx="54">
                  <c:v>-5.1703417559706977E-3</c:v>
                </c:pt>
                <c:pt idx="55">
                  <c:v>-7.1329197351990298E-3</c:v>
                </c:pt>
                <c:pt idx="56">
                  <c:v>-8.4034981402386424E-3</c:v>
                </c:pt>
                <c:pt idx="57">
                  <c:v>-8.974017044181045E-3</c:v>
                </c:pt>
                <c:pt idx="58">
                  <c:v>-8.7949016977418876E-3</c:v>
                </c:pt>
                <c:pt idx="59">
                  <c:v>-7.7939440039502903E-3</c:v>
                </c:pt>
                <c:pt idx="60">
                  <c:v>-5.9172016287366153E-3</c:v>
                </c:pt>
                <c:pt idx="61">
                  <c:v>-3.1606385165182001E-3</c:v>
                </c:pt>
                <c:pt idx="62">
                  <c:v>4.2901138601526834E-4</c:v>
                </c:pt>
                <c:pt idx="63">
                  <c:v>4.7839987386569041E-3</c:v>
                </c:pt>
                <c:pt idx="64">
                  <c:v>9.8579256863194804E-3</c:v>
                </c:pt>
                <c:pt idx="65">
                  <c:v>1.5656143557969428E-2</c:v>
                </c:pt>
                <c:pt idx="66">
                  <c:v>2.2236290693924528E-2</c:v>
                </c:pt>
                <c:pt idx="67">
                  <c:v>2.9680000115502064E-2</c:v>
                </c:pt>
                <c:pt idx="68">
                  <c:v>3.8057544156604943E-2</c:v>
                </c:pt>
                <c:pt idx="69">
                  <c:v>4.7412704045734895E-2</c:v>
                </c:pt>
                <c:pt idx="70">
                  <c:v>5.7778657024837012E-2</c:v>
                </c:pt>
                <c:pt idx="71">
                  <c:v>6.9210260166464727E-2</c:v>
                </c:pt>
                <c:pt idx="72">
                  <c:v>8.1807548374813299E-2</c:v>
                </c:pt>
                <c:pt idx="73">
                  <c:v>9.5724961213315196E-2</c:v>
                </c:pt>
                <c:pt idx="74">
                  <c:v>0.11119692068584239</c:v>
                </c:pt>
                <c:pt idx="75">
                  <c:v>0.12862305912208383</c:v>
                </c:pt>
                <c:pt idx="76">
                  <c:v>0.14887885507317603</c:v>
                </c:pt>
                <c:pt idx="77">
                  <c:v>0.17380976851512359</c:v>
                </c:pt>
                <c:pt idx="78">
                  <c:v>0.19802755358278384</c:v>
                </c:pt>
                <c:pt idx="79">
                  <c:v>0.21218468976036553</c:v>
                </c:pt>
                <c:pt idx="80">
                  <c:v>0.22322658910326079</c:v>
                </c:pt>
                <c:pt idx="81">
                  <c:v>0.23420121454546383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7A-44FB-8E07-94152A064A2C}"/>
            </c:ext>
          </c:extLst>
        </c:ser>
        <c:ser>
          <c:idx val="9"/>
          <c:order val="9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2'!$U$21:$U$991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E7A-44FB-8E07-94152A064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988712"/>
        <c:axId val="1"/>
      </c:scatterChart>
      <c:valAx>
        <c:axId val="60298871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6115068949716"/>
              <c:y val="0.855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93650793650794E-2"/>
              <c:y val="0.38947368421052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988712"/>
        <c:crosses val="autoZero"/>
        <c:crossBetween val="midCat"/>
        <c:majorUnit val="0.1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269841269841269E-2"/>
          <c:y val="0.93157894736842106"/>
          <c:w val="0.95238095238095233"/>
          <c:h val="5.2631578947368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Cyg - O-C Diagr.</a:t>
            </a:r>
          </a:p>
        </c:rich>
      </c:tx>
      <c:layout>
        <c:manualLayout>
          <c:xMode val="edge"/>
          <c:yMode val="edge"/>
          <c:x val="0.37201907790143085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6565977742448"/>
          <c:y val="0.13192629133808559"/>
          <c:w val="0.81717011128775829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2'!$H$21:$H$991</c:f>
              <c:numCache>
                <c:formatCode>General</c:formatCode>
                <c:ptCount val="971"/>
                <c:pt idx="0">
                  <c:v>0.42127200000504672</c:v>
                </c:pt>
                <c:pt idx="2">
                  <c:v>0.4000400000022637</c:v>
                </c:pt>
                <c:pt idx="4">
                  <c:v>0.37630300000455463</c:v>
                </c:pt>
                <c:pt idx="5">
                  <c:v>0.37881600000218896</c:v>
                </c:pt>
                <c:pt idx="6">
                  <c:v>0.35500400000091759</c:v>
                </c:pt>
                <c:pt idx="7">
                  <c:v>0.34756300000299234</c:v>
                </c:pt>
                <c:pt idx="9">
                  <c:v>0.34435300000041025</c:v>
                </c:pt>
                <c:pt idx="10">
                  <c:v>0.33297000000311527</c:v>
                </c:pt>
                <c:pt idx="11">
                  <c:v>0.33797000000049593</c:v>
                </c:pt>
                <c:pt idx="12">
                  <c:v>0.33243200000288198</c:v>
                </c:pt>
                <c:pt idx="13">
                  <c:v>0.33204900000055204</c:v>
                </c:pt>
                <c:pt idx="15">
                  <c:v>0.31998800000292249</c:v>
                </c:pt>
                <c:pt idx="16">
                  <c:v>0.33498800000234041</c:v>
                </c:pt>
                <c:pt idx="17">
                  <c:v>0.33968100000492996</c:v>
                </c:pt>
                <c:pt idx="18">
                  <c:v>0.33991200000309618</c:v>
                </c:pt>
                <c:pt idx="19">
                  <c:v>0.32176299999991897</c:v>
                </c:pt>
                <c:pt idx="20">
                  <c:v>0.33076600000276812</c:v>
                </c:pt>
                <c:pt idx="21">
                  <c:v>0.32945900000049733</c:v>
                </c:pt>
                <c:pt idx="22">
                  <c:v>0.32438300000285381</c:v>
                </c:pt>
                <c:pt idx="23">
                  <c:v>0.35138300000471645</c:v>
                </c:pt>
                <c:pt idx="24">
                  <c:v>0.33084500000040862</c:v>
                </c:pt>
                <c:pt idx="25">
                  <c:v>0.32546200000433601</c:v>
                </c:pt>
                <c:pt idx="27">
                  <c:v>0.31979000000137603</c:v>
                </c:pt>
                <c:pt idx="28">
                  <c:v>0.32148300000335439</c:v>
                </c:pt>
                <c:pt idx="29">
                  <c:v>0.32748300000457675</c:v>
                </c:pt>
                <c:pt idx="30">
                  <c:v>0.32317600000169477</c:v>
                </c:pt>
                <c:pt idx="31">
                  <c:v>0.31779300000198418</c:v>
                </c:pt>
                <c:pt idx="32">
                  <c:v>0.32425500000317697</c:v>
                </c:pt>
                <c:pt idx="33">
                  <c:v>0.31789300000309595</c:v>
                </c:pt>
                <c:pt idx="34">
                  <c:v>0.30424800000037067</c:v>
                </c:pt>
                <c:pt idx="36">
                  <c:v>0.31688300000314484</c:v>
                </c:pt>
                <c:pt idx="37">
                  <c:v>0.31157600000369712</c:v>
                </c:pt>
                <c:pt idx="38">
                  <c:v>0.29888600000413135</c:v>
                </c:pt>
                <c:pt idx="39">
                  <c:v>0.31257900000491645</c:v>
                </c:pt>
                <c:pt idx="40">
                  <c:v>0.30965800000558374</c:v>
                </c:pt>
                <c:pt idx="41">
                  <c:v>0.32035100000211969</c:v>
                </c:pt>
                <c:pt idx="42">
                  <c:v>0.30327500000203145</c:v>
                </c:pt>
                <c:pt idx="43">
                  <c:v>0.30204700000103912</c:v>
                </c:pt>
                <c:pt idx="44">
                  <c:v>0.30604700000185403</c:v>
                </c:pt>
                <c:pt idx="45">
                  <c:v>0.30174000000261003</c:v>
                </c:pt>
                <c:pt idx="46">
                  <c:v>0.30774000000019441</c:v>
                </c:pt>
                <c:pt idx="47">
                  <c:v>0.30466400000295835</c:v>
                </c:pt>
                <c:pt idx="48">
                  <c:v>0.30520500000056927</c:v>
                </c:pt>
                <c:pt idx="49">
                  <c:v>0.3036000000029162</c:v>
                </c:pt>
                <c:pt idx="50">
                  <c:v>0.3049860000028275</c:v>
                </c:pt>
                <c:pt idx="51">
                  <c:v>0.3050680000014836</c:v>
                </c:pt>
                <c:pt idx="52">
                  <c:v>0.30468500000279164</c:v>
                </c:pt>
                <c:pt idx="53">
                  <c:v>0.29184300000270014</c:v>
                </c:pt>
                <c:pt idx="54">
                  <c:v>0.29584600000453065</c:v>
                </c:pt>
                <c:pt idx="55">
                  <c:v>0.29370300000300631</c:v>
                </c:pt>
                <c:pt idx="56">
                  <c:v>0.28993400000399561</c:v>
                </c:pt>
                <c:pt idx="57">
                  <c:v>0.28839900000093621</c:v>
                </c:pt>
                <c:pt idx="58">
                  <c:v>0.29178800000227056</c:v>
                </c:pt>
                <c:pt idx="59">
                  <c:v>0.28940499999953317</c:v>
                </c:pt>
                <c:pt idx="60">
                  <c:v>0.29986700000154087</c:v>
                </c:pt>
                <c:pt idx="61">
                  <c:v>0.29609800000253017</c:v>
                </c:pt>
                <c:pt idx="62">
                  <c:v>0.28979100000287872</c:v>
                </c:pt>
                <c:pt idx="63">
                  <c:v>0.29025300000284915</c:v>
                </c:pt>
                <c:pt idx="64">
                  <c:v>0.28111600000192993</c:v>
                </c:pt>
                <c:pt idx="65">
                  <c:v>0.28342600000178209</c:v>
                </c:pt>
                <c:pt idx="66">
                  <c:v>0.27889100000538747</c:v>
                </c:pt>
                <c:pt idx="67">
                  <c:v>0.28081500000189408</c:v>
                </c:pt>
                <c:pt idx="68">
                  <c:v>0.2788940000027651</c:v>
                </c:pt>
                <c:pt idx="69">
                  <c:v>0.26374800000121468</c:v>
                </c:pt>
                <c:pt idx="70">
                  <c:v>0.27206099999966682</c:v>
                </c:pt>
                <c:pt idx="71">
                  <c:v>0.27475400000184891</c:v>
                </c:pt>
                <c:pt idx="72">
                  <c:v>0.28314300000056392</c:v>
                </c:pt>
                <c:pt idx="73">
                  <c:v>0.27283600000009756</c:v>
                </c:pt>
                <c:pt idx="74">
                  <c:v>0.27152900000146474</c:v>
                </c:pt>
                <c:pt idx="75">
                  <c:v>0.26591500000358792</c:v>
                </c:pt>
                <c:pt idx="76">
                  <c:v>0.24996300000202609</c:v>
                </c:pt>
                <c:pt idx="77">
                  <c:v>0.22563700000318931</c:v>
                </c:pt>
                <c:pt idx="78">
                  <c:v>0.21842100000139908</c:v>
                </c:pt>
                <c:pt idx="79">
                  <c:v>0.21381600000313483</c:v>
                </c:pt>
                <c:pt idx="82">
                  <c:v>0.20199500000308035</c:v>
                </c:pt>
                <c:pt idx="83">
                  <c:v>0.20168800000101328</c:v>
                </c:pt>
                <c:pt idx="84">
                  <c:v>0.19907400000374764</c:v>
                </c:pt>
                <c:pt idx="85">
                  <c:v>0.19356600000173785</c:v>
                </c:pt>
                <c:pt idx="86">
                  <c:v>0.15769900000304915</c:v>
                </c:pt>
                <c:pt idx="88">
                  <c:v>0.15412400000423077</c:v>
                </c:pt>
                <c:pt idx="89">
                  <c:v>0.13385300000300049</c:v>
                </c:pt>
                <c:pt idx="90">
                  <c:v>0.12157900000238442</c:v>
                </c:pt>
                <c:pt idx="91">
                  <c:v>0.10952700000052573</c:v>
                </c:pt>
                <c:pt idx="92">
                  <c:v>0.10763000000224565</c:v>
                </c:pt>
                <c:pt idx="93">
                  <c:v>0.10195200000089244</c:v>
                </c:pt>
                <c:pt idx="94">
                  <c:v>9.9270999999134801E-2</c:v>
                </c:pt>
                <c:pt idx="95">
                  <c:v>9.2517000000952976E-2</c:v>
                </c:pt>
                <c:pt idx="97">
                  <c:v>9.3839000001025852E-2</c:v>
                </c:pt>
                <c:pt idx="99">
                  <c:v>8.3850999999413034E-2</c:v>
                </c:pt>
                <c:pt idx="100">
                  <c:v>8.4850999999616761E-2</c:v>
                </c:pt>
                <c:pt idx="101">
                  <c:v>8.0243000000336906E-2</c:v>
                </c:pt>
                <c:pt idx="103">
                  <c:v>7.4562000001606066E-2</c:v>
                </c:pt>
                <c:pt idx="106">
                  <c:v>7.9886999999871477E-2</c:v>
                </c:pt>
                <c:pt idx="108">
                  <c:v>4.5582000002468703E-2</c:v>
                </c:pt>
                <c:pt idx="110">
                  <c:v>2.5778000002901535E-2</c:v>
                </c:pt>
                <c:pt idx="111">
                  <c:v>3.2395000001997687E-2</c:v>
                </c:pt>
                <c:pt idx="112">
                  <c:v>4.9856999998155516E-2</c:v>
                </c:pt>
                <c:pt idx="114">
                  <c:v>-1.1661000000458444E-2</c:v>
                </c:pt>
                <c:pt idx="115">
                  <c:v>6.3389999995706603E-3</c:v>
                </c:pt>
                <c:pt idx="116">
                  <c:v>6.4210000018647406E-3</c:v>
                </c:pt>
                <c:pt idx="117">
                  <c:v>1.6730000024836045E-3</c:v>
                </c:pt>
                <c:pt idx="118">
                  <c:v>5.7550000019546133E-3</c:v>
                </c:pt>
                <c:pt idx="119">
                  <c:v>1.2690999999904307E-2</c:v>
                </c:pt>
                <c:pt idx="120">
                  <c:v>6.4720000009401701E-3</c:v>
                </c:pt>
                <c:pt idx="121">
                  <c:v>1.1858000005304348E-2</c:v>
                </c:pt>
                <c:pt idx="123">
                  <c:v>8.0130000060307793E-3</c:v>
                </c:pt>
                <c:pt idx="124">
                  <c:v>4.4140000027255155E-3</c:v>
                </c:pt>
                <c:pt idx="125">
                  <c:v>2.8759999986505136E-3</c:v>
                </c:pt>
                <c:pt idx="126">
                  <c:v>5.8819999976549298E-3</c:v>
                </c:pt>
                <c:pt idx="133">
                  <c:v>5.9600000531645492E-4</c:v>
                </c:pt>
                <c:pt idx="134">
                  <c:v>5.3680000055464916E-3</c:v>
                </c:pt>
                <c:pt idx="135">
                  <c:v>3.5990000033052638E-3</c:v>
                </c:pt>
                <c:pt idx="136">
                  <c:v>2.9199999698903412E-4</c:v>
                </c:pt>
                <c:pt idx="137">
                  <c:v>2.9199999698903412E-4</c:v>
                </c:pt>
                <c:pt idx="139">
                  <c:v>8.3740000045509078E-3</c:v>
                </c:pt>
                <c:pt idx="141">
                  <c:v>2.8600000005098991E-3</c:v>
                </c:pt>
                <c:pt idx="143">
                  <c:v>1.476999997976236E-3</c:v>
                </c:pt>
                <c:pt idx="145">
                  <c:v>1.23340000063763E-2</c:v>
                </c:pt>
                <c:pt idx="149">
                  <c:v>-1.1129999984405003E-3</c:v>
                </c:pt>
                <c:pt idx="154">
                  <c:v>-4.8639999949955381E-3</c:v>
                </c:pt>
                <c:pt idx="156">
                  <c:v>-4.0129999979399145E-3</c:v>
                </c:pt>
                <c:pt idx="157">
                  <c:v>-5.3960000004735775E-3</c:v>
                </c:pt>
                <c:pt idx="158">
                  <c:v>-2.0149999996647239E-2</c:v>
                </c:pt>
                <c:pt idx="164">
                  <c:v>-1.0649999967426993E-3</c:v>
                </c:pt>
                <c:pt idx="165">
                  <c:v>-3.3719999992172234E-3</c:v>
                </c:pt>
                <c:pt idx="167">
                  <c:v>-3.4329999980400316E-3</c:v>
                </c:pt>
                <c:pt idx="168">
                  <c:v>-2.7399999962653965E-3</c:v>
                </c:pt>
                <c:pt idx="170">
                  <c:v>-1.3350999994145241E-2</c:v>
                </c:pt>
                <c:pt idx="171">
                  <c:v>2.3419999997713603E-3</c:v>
                </c:pt>
                <c:pt idx="173">
                  <c:v>-3.04100000357721E-3</c:v>
                </c:pt>
                <c:pt idx="175">
                  <c:v>-5.8799999969778582E-3</c:v>
                </c:pt>
                <c:pt idx="176">
                  <c:v>-6.3400000362889841E-4</c:v>
                </c:pt>
                <c:pt idx="177">
                  <c:v>-2.0169999988866039E-3</c:v>
                </c:pt>
                <c:pt idx="179">
                  <c:v>-7.8619999985676259E-3</c:v>
                </c:pt>
                <c:pt idx="181">
                  <c:v>-5.4899999668123201E-4</c:v>
                </c:pt>
                <c:pt idx="182">
                  <c:v>-4.9959999960265122E-3</c:v>
                </c:pt>
                <c:pt idx="183">
                  <c:v>-4.3699999951058999E-3</c:v>
                </c:pt>
                <c:pt idx="184">
                  <c:v>-7.896000002801884E-3</c:v>
                </c:pt>
                <c:pt idx="186">
                  <c:v>-8.099999999103602E-3</c:v>
                </c:pt>
                <c:pt idx="187">
                  <c:v>-1.3297999998030718E-2</c:v>
                </c:pt>
                <c:pt idx="188">
                  <c:v>2.3215000001073349E-2</c:v>
                </c:pt>
                <c:pt idx="190">
                  <c:v>1.5897999997832812E-2</c:v>
                </c:pt>
                <c:pt idx="191">
                  <c:v>0</c:v>
                </c:pt>
                <c:pt idx="192">
                  <c:v>6.0000000012223609E-3</c:v>
                </c:pt>
                <c:pt idx="193">
                  <c:v>6.0789999988628551E-3</c:v>
                </c:pt>
                <c:pt idx="198">
                  <c:v>4.0359999984502792E-3</c:v>
                </c:pt>
                <c:pt idx="200">
                  <c:v>5.8900000294670463E-4</c:v>
                </c:pt>
                <c:pt idx="203">
                  <c:v>1.2850000057369471E-3</c:v>
                </c:pt>
                <c:pt idx="206">
                  <c:v>-2.4699999630684033E-4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0E-4A7C-B837-7A537EDB98D4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2'!$D$22:$D$50</c:f>
                <c:numCache>
                  <c:formatCode>General</c:formatCode>
                  <c:ptCount val="29"/>
                  <c:pt idx="0">
                    <c:v>0</c:v>
                  </c:pt>
                  <c:pt idx="2">
                    <c:v>0</c:v>
                  </c:pt>
                  <c:pt idx="4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3">
                    <c:v>0</c:v>
                  </c:pt>
                  <c:pt idx="21">
                    <c:v>0</c:v>
                  </c:pt>
                  <c:pt idx="2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2'!$I$21:$I$991</c:f>
              <c:numCache>
                <c:formatCode>General</c:formatCode>
                <c:ptCount val="971"/>
                <c:pt idx="1">
                  <c:v>0.42227200000343146</c:v>
                </c:pt>
                <c:pt idx="3">
                  <c:v>0.40104000000246742</c:v>
                </c:pt>
                <c:pt idx="8">
                  <c:v>0.34856300000319607</c:v>
                </c:pt>
                <c:pt idx="14">
                  <c:v>0.33521000000473578</c:v>
                </c:pt>
                <c:pt idx="26">
                  <c:v>0.3193280000014056</c:v>
                </c:pt>
                <c:pt idx="35">
                  <c:v>0.30524800000057439</c:v>
                </c:pt>
                <c:pt idx="80">
                  <c:v>0.21481600000333856</c:v>
                </c:pt>
                <c:pt idx="81">
                  <c:v>0.20591600000261678</c:v>
                </c:pt>
                <c:pt idx="87">
                  <c:v>0.15869900000325288</c:v>
                </c:pt>
                <c:pt idx="96">
                  <c:v>9.3517000001156703E-2</c:v>
                </c:pt>
                <c:pt idx="98">
                  <c:v>9.4839000001229579E-2</c:v>
                </c:pt>
                <c:pt idx="102">
                  <c:v>8.1243000000540633E-2</c:v>
                </c:pt>
                <c:pt idx="104">
                  <c:v>7.5562000001809793E-2</c:v>
                </c:pt>
                <c:pt idx="105">
                  <c:v>7.6887000002898276E-2</c:v>
                </c:pt>
                <c:pt idx="107">
                  <c:v>5.3014000000985106E-2</c:v>
                </c:pt>
                <c:pt idx="109">
                  <c:v>4.658200000267243E-2</c:v>
                </c:pt>
                <c:pt idx="113">
                  <c:v>1.3093000001390465E-2</c:v>
                </c:pt>
                <c:pt idx="122">
                  <c:v>6.0130000056233257E-3</c:v>
                </c:pt>
                <c:pt idx="127">
                  <c:v>5.3439999974216335E-3</c:v>
                </c:pt>
                <c:pt idx="128">
                  <c:v>8.0369999996037222E-3</c:v>
                </c:pt>
                <c:pt idx="129">
                  <c:v>7.3000000702450052E-4</c:v>
                </c:pt>
                <c:pt idx="130">
                  <c:v>2.4230000053648837E-3</c:v>
                </c:pt>
                <c:pt idx="132">
                  <c:v>-1.8406999995931983E-2</c:v>
                </c:pt>
                <c:pt idx="138">
                  <c:v>-0.12070500000118045</c:v>
                </c:pt>
                <c:pt idx="140">
                  <c:v>-2.8222000000823755E-2</c:v>
                </c:pt>
                <c:pt idx="142">
                  <c:v>-2.9446999993524514E-2</c:v>
                </c:pt>
                <c:pt idx="144">
                  <c:v>-3.0060999997658655E-2</c:v>
                </c:pt>
                <c:pt idx="146">
                  <c:v>2.8020000027026981E-3</c:v>
                </c:pt>
                <c:pt idx="147">
                  <c:v>0.15557400000398047</c:v>
                </c:pt>
                <c:pt idx="148">
                  <c:v>0.12357699999847682</c:v>
                </c:pt>
                <c:pt idx="150">
                  <c:v>-6.3334999991639052E-2</c:v>
                </c:pt>
                <c:pt idx="151">
                  <c:v>-4.4949000002816319E-2</c:v>
                </c:pt>
                <c:pt idx="152">
                  <c:v>1.4744000000064261E-2</c:v>
                </c:pt>
                <c:pt idx="153">
                  <c:v>5.2119999963906594E-3</c:v>
                </c:pt>
                <c:pt idx="155">
                  <c:v>-5.0919999994221143E-3</c:v>
                </c:pt>
                <c:pt idx="159">
                  <c:v>-6.1499999937950633E-3</c:v>
                </c:pt>
                <c:pt idx="160">
                  <c:v>3.3150000017485581E-3</c:v>
                </c:pt>
                <c:pt idx="161">
                  <c:v>-3.3750000002328306E-3</c:v>
                </c:pt>
                <c:pt idx="162">
                  <c:v>1.0110000002896413E-3</c:v>
                </c:pt>
                <c:pt idx="163">
                  <c:v>8.7039999998523854E-3</c:v>
                </c:pt>
                <c:pt idx="166">
                  <c:v>6.0900000025867485E-3</c:v>
                </c:pt>
                <c:pt idx="169">
                  <c:v>1.0320000073988922E-3</c:v>
                </c:pt>
                <c:pt idx="172">
                  <c:v>-2.7199999749427661E-4</c:v>
                </c:pt>
                <c:pt idx="174">
                  <c:v>4.2100000428035855E-4</c:v>
                </c:pt>
                <c:pt idx="178">
                  <c:v>-5.5549999960931018E-3</c:v>
                </c:pt>
                <c:pt idx="180">
                  <c:v>5.8310000022174791E-3</c:v>
                </c:pt>
                <c:pt idx="185">
                  <c:v>-3.4900000173365697E-4</c:v>
                </c:pt>
                <c:pt idx="189">
                  <c:v>-1.7760000046109781E-3</c:v>
                </c:pt>
                <c:pt idx="194">
                  <c:v>-3.6353000003146008E-2</c:v>
                </c:pt>
                <c:pt idx="195">
                  <c:v>-3.6353000003146008E-2</c:v>
                </c:pt>
                <c:pt idx="196">
                  <c:v>-3.4353000002738554E-2</c:v>
                </c:pt>
                <c:pt idx="197">
                  <c:v>-8.9670000015757978E-3</c:v>
                </c:pt>
                <c:pt idx="199">
                  <c:v>4.0359999984502792E-3</c:v>
                </c:pt>
                <c:pt idx="201">
                  <c:v>5.8900000294670463E-4</c:v>
                </c:pt>
                <c:pt idx="202">
                  <c:v>5.8900000294670463E-4</c:v>
                </c:pt>
                <c:pt idx="204">
                  <c:v>1.2850000057369471E-3</c:v>
                </c:pt>
                <c:pt idx="205">
                  <c:v>1.2850000057369471E-3</c:v>
                </c:pt>
                <c:pt idx="207">
                  <c:v>-2.4699999630684033E-4</c:v>
                </c:pt>
                <c:pt idx="208">
                  <c:v>-2.4699999630684033E-4</c:v>
                </c:pt>
                <c:pt idx="210">
                  <c:v>6.9500000245170668E-4</c:v>
                </c:pt>
                <c:pt idx="211">
                  <c:v>-5.2999999752501026E-4</c:v>
                </c:pt>
                <c:pt idx="212">
                  <c:v>-3.9769999930285849E-3</c:v>
                </c:pt>
                <c:pt idx="213">
                  <c:v>-2.2840000019641593E-3</c:v>
                </c:pt>
                <c:pt idx="215">
                  <c:v>-2.5880000030156225E-3</c:v>
                </c:pt>
                <c:pt idx="216">
                  <c:v>7.4119999990216456E-3</c:v>
                </c:pt>
                <c:pt idx="217">
                  <c:v>-4.2699999903561547E-4</c:v>
                </c:pt>
                <c:pt idx="218">
                  <c:v>-7.3389999961364083E-3</c:v>
                </c:pt>
                <c:pt idx="219">
                  <c:v>-5.66999995498918E-4</c:v>
                </c:pt>
                <c:pt idx="221">
                  <c:v>-1.1850000002596062E-2</c:v>
                </c:pt>
                <c:pt idx="222">
                  <c:v>-8.8499999983469024E-3</c:v>
                </c:pt>
                <c:pt idx="225">
                  <c:v>-9.4610000014654361E-3</c:v>
                </c:pt>
                <c:pt idx="226">
                  <c:v>-7.7679999958490953E-3</c:v>
                </c:pt>
                <c:pt idx="228">
                  <c:v>-1.2606999996933155E-2</c:v>
                </c:pt>
                <c:pt idx="229">
                  <c:v>-1.2436999997589737E-2</c:v>
                </c:pt>
                <c:pt idx="231">
                  <c:v>-1.2050999997882172E-2</c:v>
                </c:pt>
                <c:pt idx="232">
                  <c:v>-8.8199999954667874E-3</c:v>
                </c:pt>
                <c:pt idx="233">
                  <c:v>-5.8199999984935857E-3</c:v>
                </c:pt>
                <c:pt idx="234">
                  <c:v>-4.881000000750646E-3</c:v>
                </c:pt>
                <c:pt idx="235">
                  <c:v>-3.0269999988377094E-3</c:v>
                </c:pt>
                <c:pt idx="236">
                  <c:v>-1.3103000004775822E-2</c:v>
                </c:pt>
                <c:pt idx="237">
                  <c:v>-1.3103000004775822E-2</c:v>
                </c:pt>
                <c:pt idx="239">
                  <c:v>-6.6349999979138374E-3</c:v>
                </c:pt>
                <c:pt idx="240">
                  <c:v>-7.3100000008707866E-3</c:v>
                </c:pt>
                <c:pt idx="241">
                  <c:v>-9.0789999958360568E-3</c:v>
                </c:pt>
                <c:pt idx="242">
                  <c:v>-9.0789999958360568E-3</c:v>
                </c:pt>
                <c:pt idx="244">
                  <c:v>-5.4228000000875909E-2</c:v>
                </c:pt>
                <c:pt idx="245">
                  <c:v>-1.5227999996568542E-2</c:v>
                </c:pt>
                <c:pt idx="246">
                  <c:v>-5.8419999986654148E-3</c:v>
                </c:pt>
                <c:pt idx="247">
                  <c:v>-7.7600000004167669E-3</c:v>
                </c:pt>
                <c:pt idx="248">
                  <c:v>-1.8365000003541354E-2</c:v>
                </c:pt>
                <c:pt idx="249">
                  <c:v>-8.5929999986547045E-3</c:v>
                </c:pt>
                <c:pt idx="250">
                  <c:v>-2.9730000023846515E-3</c:v>
                </c:pt>
                <c:pt idx="251">
                  <c:v>-6.5109999923151918E-3</c:v>
                </c:pt>
                <c:pt idx="252">
                  <c:v>-5.5109999957494438E-3</c:v>
                </c:pt>
                <c:pt idx="253">
                  <c:v>2.0450000010896474E-3</c:v>
                </c:pt>
                <c:pt idx="254">
                  <c:v>-1.1788000003434718E-2</c:v>
                </c:pt>
                <c:pt idx="255">
                  <c:v>1.2300000016693957E-3</c:v>
                </c:pt>
                <c:pt idx="256">
                  <c:v>-5.1529999982449226E-3</c:v>
                </c:pt>
                <c:pt idx="257">
                  <c:v>-1.4999999257270247E-4</c:v>
                </c:pt>
                <c:pt idx="258">
                  <c:v>1.6219999961322173E-3</c:v>
                </c:pt>
                <c:pt idx="259">
                  <c:v>-2.2300000273389742E-4</c:v>
                </c:pt>
                <c:pt idx="260">
                  <c:v>-2.0530000037979335E-3</c:v>
                </c:pt>
                <c:pt idx="261">
                  <c:v>1.9469999970169738E-3</c:v>
                </c:pt>
                <c:pt idx="262">
                  <c:v>1.3330000001587905E-3</c:v>
                </c:pt>
                <c:pt idx="263">
                  <c:v>2.564000002166722E-3</c:v>
                </c:pt>
                <c:pt idx="264">
                  <c:v>3.3599999733269215E-4</c:v>
                </c:pt>
                <c:pt idx="265">
                  <c:v>6.335999998555053E-3</c:v>
                </c:pt>
                <c:pt idx="266">
                  <c:v>1.2335999999777414E-2</c:v>
                </c:pt>
                <c:pt idx="267">
                  <c:v>1.2335999999777414E-2</c:v>
                </c:pt>
                <c:pt idx="268">
                  <c:v>2.6000000070780516E-4</c:v>
                </c:pt>
                <c:pt idx="269">
                  <c:v>1.7220000008819625E-3</c:v>
                </c:pt>
                <c:pt idx="270">
                  <c:v>4.801000002771616E-3</c:v>
                </c:pt>
                <c:pt idx="271">
                  <c:v>1.0320000001229346E-3</c:v>
                </c:pt>
                <c:pt idx="272">
                  <c:v>5.4940000045462511E-3</c:v>
                </c:pt>
                <c:pt idx="273">
                  <c:v>4.2810000013560057E-3</c:v>
                </c:pt>
                <c:pt idx="274">
                  <c:v>5.2809999979217537E-3</c:v>
                </c:pt>
                <c:pt idx="275">
                  <c:v>5.743000001530163E-3</c:v>
                </c:pt>
                <c:pt idx="276">
                  <c:v>1.5179999973042868E-3</c:v>
                </c:pt>
                <c:pt idx="277">
                  <c:v>2.5180000011459924E-3</c:v>
                </c:pt>
                <c:pt idx="278">
                  <c:v>5.5179999981191941E-3</c:v>
                </c:pt>
                <c:pt idx="279">
                  <c:v>6.074000004446134E-3</c:v>
                </c:pt>
                <c:pt idx="280">
                  <c:v>7.6909999988856725E-3</c:v>
                </c:pt>
                <c:pt idx="281">
                  <c:v>8.7700000003678724E-3</c:v>
                </c:pt>
                <c:pt idx="282">
                  <c:v>9.235000004991889E-3</c:v>
                </c:pt>
                <c:pt idx="283">
                  <c:v>2.1770000021206215E-3</c:v>
                </c:pt>
                <c:pt idx="284">
                  <c:v>6.1009999990346842E-3</c:v>
                </c:pt>
                <c:pt idx="285">
                  <c:v>6.4110000021173619E-3</c:v>
                </c:pt>
                <c:pt idx="286">
                  <c:v>2.0460000014281832E-3</c:v>
                </c:pt>
                <c:pt idx="287">
                  <c:v>2.590000003692694E-3</c:v>
                </c:pt>
                <c:pt idx="288">
                  <c:v>7.3680000059539452E-3</c:v>
                </c:pt>
                <c:pt idx="289">
                  <c:v>1.4600000577047467E-4</c:v>
                </c:pt>
                <c:pt idx="290">
                  <c:v>1.5380000040750019E-3</c:v>
                </c:pt>
                <c:pt idx="291">
                  <c:v>-9.3039999992470257E-3</c:v>
                </c:pt>
                <c:pt idx="292">
                  <c:v>4.0820000067469664E-3</c:v>
                </c:pt>
                <c:pt idx="293">
                  <c:v>-4.5599999430123717E-4</c:v>
                </c:pt>
                <c:pt idx="294">
                  <c:v>-4.531999999016989E-3</c:v>
                </c:pt>
                <c:pt idx="295">
                  <c:v>6.9899999652989209E-4</c:v>
                </c:pt>
                <c:pt idx="296">
                  <c:v>4.1610000043874606E-3</c:v>
                </c:pt>
                <c:pt idx="297">
                  <c:v>2.7170000030309893E-3</c:v>
                </c:pt>
                <c:pt idx="298">
                  <c:v>1.1850000009872019E-3</c:v>
                </c:pt>
                <c:pt idx="299">
                  <c:v>3.8780000031692907E-3</c:v>
                </c:pt>
                <c:pt idx="300">
                  <c:v>6.6590000060386956E-3</c:v>
                </c:pt>
                <c:pt idx="301">
                  <c:v>-3.258999997342471E-3</c:v>
                </c:pt>
                <c:pt idx="302">
                  <c:v>1.7410000000381842E-3</c:v>
                </c:pt>
                <c:pt idx="303">
                  <c:v>2.7410000038798898E-3</c:v>
                </c:pt>
                <c:pt idx="304">
                  <c:v>1.9719999982044101E-3</c:v>
                </c:pt>
                <c:pt idx="305">
                  <c:v>3.4339999983785674E-3</c:v>
                </c:pt>
                <c:pt idx="306">
                  <c:v>1.7470000020693988E-3</c:v>
                </c:pt>
                <c:pt idx="307">
                  <c:v>-5.5599999977857806E-3</c:v>
                </c:pt>
                <c:pt idx="308">
                  <c:v>2.9020000001764856E-3</c:v>
                </c:pt>
                <c:pt idx="309">
                  <c:v>7.595000002766028E-3</c:v>
                </c:pt>
                <c:pt idx="310">
                  <c:v>6.0400000074878335E-4</c:v>
                </c:pt>
                <c:pt idx="311">
                  <c:v>3.276499999628868E-2</c:v>
                </c:pt>
                <c:pt idx="312">
                  <c:v>4.4580000030691735E-3</c:v>
                </c:pt>
                <c:pt idx="313">
                  <c:v>5.4580000069108792E-3</c:v>
                </c:pt>
                <c:pt idx="314">
                  <c:v>3.8439999989350326E-3</c:v>
                </c:pt>
                <c:pt idx="315">
                  <c:v>3.6189999955240637E-3</c:v>
                </c:pt>
                <c:pt idx="316">
                  <c:v>7.8680000005988404E-3</c:v>
                </c:pt>
                <c:pt idx="317">
                  <c:v>8.868000004440546E-3</c:v>
                </c:pt>
                <c:pt idx="318">
                  <c:v>-3.4359999990556389E-3</c:v>
                </c:pt>
                <c:pt idx="319">
                  <c:v>7.2570000047562644E-3</c:v>
                </c:pt>
                <c:pt idx="320">
                  <c:v>8.9499999958206899E-3</c:v>
                </c:pt>
                <c:pt idx="321">
                  <c:v>1.2804000005417038E-2</c:v>
                </c:pt>
                <c:pt idx="322">
                  <c:v>7.5850000066566281E-3</c:v>
                </c:pt>
                <c:pt idx="323">
                  <c:v>9.5850000070640817E-3</c:v>
                </c:pt>
                <c:pt idx="324">
                  <c:v>9.5090000031632371E-3</c:v>
                </c:pt>
                <c:pt idx="325">
                  <c:v>8.3600000070873648E-3</c:v>
                </c:pt>
                <c:pt idx="326">
                  <c:v>9.0530000015860423E-3</c:v>
                </c:pt>
                <c:pt idx="327">
                  <c:v>3.6300000647315755E-4</c:v>
                </c:pt>
                <c:pt idx="328">
                  <c:v>7.609000000229571E-3</c:v>
                </c:pt>
                <c:pt idx="329">
                  <c:v>8.6910000027273782E-3</c:v>
                </c:pt>
                <c:pt idx="330">
                  <c:v>1.5384000005724374E-2</c:v>
                </c:pt>
                <c:pt idx="331">
                  <c:v>9.0770000024349429E-3</c:v>
                </c:pt>
                <c:pt idx="332">
                  <c:v>1.2076999999408145E-2</c:v>
                </c:pt>
                <c:pt idx="333">
                  <c:v>1.1769999997341074E-2</c:v>
                </c:pt>
                <c:pt idx="334">
                  <c:v>1.001900000119349E-2</c:v>
                </c:pt>
                <c:pt idx="335">
                  <c:v>7.4080000049434602E-3</c:v>
                </c:pt>
                <c:pt idx="336">
                  <c:v>8.4080000015092082E-3</c:v>
                </c:pt>
                <c:pt idx="337">
                  <c:v>1.7793999999412335E-2</c:v>
                </c:pt>
                <c:pt idx="338">
                  <c:v>6.7390000040177256E-3</c:v>
                </c:pt>
                <c:pt idx="339">
                  <c:v>1.504900000145426E-2</c:v>
                </c:pt>
                <c:pt idx="340">
                  <c:v>8.4379999971133657E-3</c:v>
                </c:pt>
                <c:pt idx="341">
                  <c:v>1.1899999997694977E-2</c:v>
                </c:pt>
                <c:pt idx="342">
                  <c:v>1.4535000002069864E-2</c:v>
                </c:pt>
                <c:pt idx="343">
                  <c:v>1.7535000006319024E-2</c:v>
                </c:pt>
                <c:pt idx="344">
                  <c:v>1.476600000023609E-2</c:v>
                </c:pt>
                <c:pt idx="345">
                  <c:v>1.2231000000610948E-2</c:v>
                </c:pt>
                <c:pt idx="347">
                  <c:v>1.4641000001574866E-2</c:v>
                </c:pt>
                <c:pt idx="348">
                  <c:v>1.5640999998140614E-2</c:v>
                </c:pt>
                <c:pt idx="349">
                  <c:v>2.5507000005745795E-2</c:v>
                </c:pt>
                <c:pt idx="351">
                  <c:v>2.3360999999567866E-2</c:v>
                </c:pt>
                <c:pt idx="352">
                  <c:v>3.0360999997355975E-2</c:v>
                </c:pt>
                <c:pt idx="353">
                  <c:v>2.2905000005266629E-2</c:v>
                </c:pt>
                <c:pt idx="356">
                  <c:v>3.4461000002920628E-2</c:v>
                </c:pt>
                <c:pt idx="357">
                  <c:v>2.7017000007617753E-2</c:v>
                </c:pt>
                <c:pt idx="358">
                  <c:v>3.264599999965867E-2</c:v>
                </c:pt>
                <c:pt idx="359">
                  <c:v>3.0120000003080349E-2</c:v>
                </c:pt>
                <c:pt idx="360">
                  <c:v>2.9284000003826804E-2</c:v>
                </c:pt>
                <c:pt idx="361">
                  <c:v>4.3918999996094499E-2</c:v>
                </c:pt>
                <c:pt idx="362">
                  <c:v>4.8535999994783197E-2</c:v>
                </c:pt>
                <c:pt idx="363">
                  <c:v>4.8553999993600883E-2</c:v>
                </c:pt>
                <c:pt idx="365">
                  <c:v>5.2741999999852851E-2</c:v>
                </c:pt>
                <c:pt idx="367">
                  <c:v>5.2665999995952006E-2</c:v>
                </c:pt>
                <c:pt idx="370">
                  <c:v>5.8458999999857042E-2</c:v>
                </c:pt>
                <c:pt idx="379">
                  <c:v>7.599599999957718E-2</c:v>
                </c:pt>
                <c:pt idx="382">
                  <c:v>7.6618999999482185E-2</c:v>
                </c:pt>
                <c:pt idx="388">
                  <c:v>8.1792000004497822E-2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0E-4A7C-B837-7A537EDB98D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2'!$D$21:$D$50</c:f>
                <c:numCache>
                  <c:formatCode>General</c:formatCode>
                  <c:ptCount val="30"/>
                  <c:pt idx="1">
                    <c:v>0</c:v>
                  </c:pt>
                  <c:pt idx="3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22">
                    <c:v>0</c:v>
                  </c:pt>
                  <c:pt idx="26">
                    <c:v>0</c:v>
                  </c:pt>
                </c:numCache>
              </c:numRef>
            </c:plus>
            <c:minus>
              <c:numRef>
                <c:f>'Active 2'!$D$21:$D$50</c:f>
                <c:numCache>
                  <c:formatCode>General</c:formatCode>
                  <c:ptCount val="30"/>
                  <c:pt idx="1">
                    <c:v>0</c:v>
                  </c:pt>
                  <c:pt idx="3">
                    <c:v>0</c:v>
                  </c:pt>
                  <c:pt idx="5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4">
                    <c:v>0</c:v>
                  </c:pt>
                  <c:pt idx="22">
                    <c:v>0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2'!$J$21:$J$991</c:f>
              <c:numCache>
                <c:formatCode>General</c:formatCode>
                <c:ptCount val="971"/>
                <c:pt idx="131">
                  <c:v>1.3019999969401397E-3</c:v>
                </c:pt>
                <c:pt idx="209">
                  <c:v>4.780000017490238E-4</c:v>
                </c:pt>
                <c:pt idx="214">
                  <c:v>-2.4119999943650328E-3</c:v>
                </c:pt>
                <c:pt idx="220">
                  <c:v>-4.2019999964395538E-3</c:v>
                </c:pt>
                <c:pt idx="223">
                  <c:v>-1.1592000002565328E-2</c:v>
                </c:pt>
                <c:pt idx="224">
                  <c:v>-1.009199999680277E-2</c:v>
                </c:pt>
                <c:pt idx="230">
                  <c:v>-1.2950999996974133E-2</c:v>
                </c:pt>
                <c:pt idx="238">
                  <c:v>-4.041000000142958E-3</c:v>
                </c:pt>
                <c:pt idx="243">
                  <c:v>-8.5309999994933605E-3</c:v>
                </c:pt>
                <c:pt idx="354">
                  <c:v>2.5503000004391652E-2</c:v>
                </c:pt>
                <c:pt idx="355">
                  <c:v>2.2982000002230052E-2</c:v>
                </c:pt>
                <c:pt idx="366">
                  <c:v>5.3042000006826129E-2</c:v>
                </c:pt>
                <c:pt idx="371">
                  <c:v>6.0968999998294748E-2</c:v>
                </c:pt>
                <c:pt idx="372">
                  <c:v>6.7786999999952968E-2</c:v>
                </c:pt>
                <c:pt idx="373">
                  <c:v>7.0504000002983958E-2</c:v>
                </c:pt>
                <c:pt idx="374">
                  <c:v>7.1228000000701286E-2</c:v>
                </c:pt>
                <c:pt idx="375">
                  <c:v>7.1220999998331536E-2</c:v>
                </c:pt>
                <c:pt idx="376">
                  <c:v>7.0907000001170672E-2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0E-4A7C-B837-7A537EDB98D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2'!$K$21:$K$991</c:f>
              <c:numCache>
                <c:formatCode>General</c:formatCode>
                <c:ptCount val="971"/>
                <c:pt idx="227">
                  <c:v>-5.2239999931771308E-3</c:v>
                </c:pt>
                <c:pt idx="346">
                  <c:v>1.232700000400655E-2</c:v>
                </c:pt>
                <c:pt idx="350">
                  <c:v>2.0378999994136393E-2</c:v>
                </c:pt>
                <c:pt idx="364">
                  <c:v>4.4943000000785105E-2</c:v>
                </c:pt>
                <c:pt idx="368">
                  <c:v>5.8814999996684492E-2</c:v>
                </c:pt>
                <c:pt idx="369">
                  <c:v>5.9301000001141801E-2</c:v>
                </c:pt>
                <c:pt idx="377">
                  <c:v>7.4552000005496666E-2</c:v>
                </c:pt>
                <c:pt idx="378">
                  <c:v>7.503799999540206E-2</c:v>
                </c:pt>
                <c:pt idx="380">
                  <c:v>7.5320000003557652E-2</c:v>
                </c:pt>
                <c:pt idx="381">
                  <c:v>7.5412999998661689E-2</c:v>
                </c:pt>
                <c:pt idx="383">
                  <c:v>7.972400000289781E-2</c:v>
                </c:pt>
                <c:pt idx="384">
                  <c:v>8.052000000316184E-2</c:v>
                </c:pt>
                <c:pt idx="385">
                  <c:v>8.052000000316184E-2</c:v>
                </c:pt>
                <c:pt idx="386">
                  <c:v>8.1244000000879169E-2</c:v>
                </c:pt>
                <c:pt idx="387">
                  <c:v>8.1605999999737833E-2</c:v>
                </c:pt>
                <c:pt idx="389">
                  <c:v>8.6855000001378357E-2</c:v>
                </c:pt>
                <c:pt idx="390">
                  <c:v>8.7379000004148111E-2</c:v>
                </c:pt>
                <c:pt idx="391">
                  <c:v>0.11278400000446709</c:v>
                </c:pt>
                <c:pt idx="392">
                  <c:v>0.12128300000040326</c:v>
                </c:pt>
                <c:pt idx="393">
                  <c:v>0.12128300000040326</c:v>
                </c:pt>
                <c:pt idx="394">
                  <c:v>0.12803900000290014</c:v>
                </c:pt>
                <c:pt idx="395">
                  <c:v>0.1387380000014673</c:v>
                </c:pt>
                <c:pt idx="396">
                  <c:v>0.14474199999676785</c:v>
                </c:pt>
                <c:pt idx="397">
                  <c:v>0.14455900000029942</c:v>
                </c:pt>
                <c:pt idx="398">
                  <c:v>0.14614799999981187</c:v>
                </c:pt>
                <c:pt idx="399">
                  <c:v>0.15108899999904679</c:v>
                </c:pt>
                <c:pt idx="400">
                  <c:v>0.15047500000218861</c:v>
                </c:pt>
                <c:pt idx="401">
                  <c:v>0.15146100000129081</c:v>
                </c:pt>
                <c:pt idx="402">
                  <c:v>0.15153999999893131</c:v>
                </c:pt>
                <c:pt idx="403">
                  <c:v>0.15213600000424776</c:v>
                </c:pt>
                <c:pt idx="404">
                  <c:v>0.15708499999891501</c:v>
                </c:pt>
                <c:pt idx="405">
                  <c:v>0.15747800000099232</c:v>
                </c:pt>
                <c:pt idx="406">
                  <c:v>0.1582429999980377</c:v>
                </c:pt>
                <c:pt idx="407">
                  <c:v>0.16142299999773968</c:v>
                </c:pt>
                <c:pt idx="408">
                  <c:v>0.16110200000548502</c:v>
                </c:pt>
                <c:pt idx="409">
                  <c:v>0.16117400000075577</c:v>
                </c:pt>
                <c:pt idx="410">
                  <c:v>0.1615470000251662</c:v>
                </c:pt>
                <c:pt idx="411">
                  <c:v>0.16145999999571359</c:v>
                </c:pt>
                <c:pt idx="412">
                  <c:v>0.15977700000075856</c:v>
                </c:pt>
                <c:pt idx="413">
                  <c:v>0.16384000000107335</c:v>
                </c:pt>
                <c:pt idx="414">
                  <c:v>0.16223300000274321</c:v>
                </c:pt>
                <c:pt idx="415">
                  <c:v>0.16509799999766983</c:v>
                </c:pt>
                <c:pt idx="416">
                  <c:v>0.1720500000010361</c:v>
                </c:pt>
                <c:pt idx="417">
                  <c:v>0.17350799999985611</c:v>
                </c:pt>
                <c:pt idx="418">
                  <c:v>0.17581100000097649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0E-4A7C-B837-7A537EDB98D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2'!$L$21:$L$991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0E-4A7C-B837-7A537EDB98D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2'!$M$21:$M$991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0E-4A7C-B837-7A537EDB98D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2'!$N$21:$N$991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0E-4A7C-B837-7A537EDB98D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2'!$O$21:$O$991</c:f>
              <c:numCache>
                <c:formatCode>General</c:formatCode>
                <c:ptCount val="971"/>
                <c:pt idx="363">
                  <c:v>4.2437220655506147E-2</c:v>
                </c:pt>
                <c:pt idx="364">
                  <c:v>4.3573026277557186E-2</c:v>
                </c:pt>
                <c:pt idx="365">
                  <c:v>5.128454865885107E-2</c:v>
                </c:pt>
                <c:pt idx="366">
                  <c:v>5.128454865885107E-2</c:v>
                </c:pt>
                <c:pt idx="367">
                  <c:v>5.1523665631914434E-2</c:v>
                </c:pt>
                <c:pt idx="368">
                  <c:v>5.6246225849916121E-2</c:v>
                </c:pt>
                <c:pt idx="369">
                  <c:v>5.660490130951118E-2</c:v>
                </c:pt>
                <c:pt idx="370">
                  <c:v>5.7680927688296385E-2</c:v>
                </c:pt>
                <c:pt idx="371">
                  <c:v>5.8278720120954836E-2</c:v>
                </c:pt>
                <c:pt idx="372">
                  <c:v>6.2941501095690661E-2</c:v>
                </c:pt>
                <c:pt idx="373">
                  <c:v>6.9337880125135976E-2</c:v>
                </c:pt>
                <c:pt idx="374">
                  <c:v>6.9576997098199367E-2</c:v>
                </c:pt>
                <c:pt idx="375">
                  <c:v>6.9756334827996869E-2</c:v>
                </c:pt>
                <c:pt idx="376">
                  <c:v>7.0115010287591928E-2</c:v>
                </c:pt>
                <c:pt idx="377">
                  <c:v>7.5794038397847152E-2</c:v>
                </c:pt>
                <c:pt idx="378">
                  <c:v>7.6152713857442211E-2</c:v>
                </c:pt>
                <c:pt idx="379">
                  <c:v>7.7228740236227389E-2</c:v>
                </c:pt>
                <c:pt idx="380">
                  <c:v>7.746785720929078E-2</c:v>
                </c:pt>
                <c:pt idx="381">
                  <c:v>7.7647194939088282E-2</c:v>
                </c:pt>
                <c:pt idx="382">
                  <c:v>7.9201455264000242E-2</c:v>
                </c:pt>
                <c:pt idx="383">
                  <c:v>8.2489313643621665E-2</c:v>
                </c:pt>
                <c:pt idx="384">
                  <c:v>8.3445781535875174E-2</c:v>
                </c:pt>
                <c:pt idx="385">
                  <c:v>8.3445781535875174E-2</c:v>
                </c:pt>
                <c:pt idx="386">
                  <c:v>8.3684898508938566E-2</c:v>
                </c:pt>
                <c:pt idx="387">
                  <c:v>8.3804456995470233E-2</c:v>
                </c:pt>
                <c:pt idx="388">
                  <c:v>8.4163132455065293E-2</c:v>
                </c:pt>
                <c:pt idx="389">
                  <c:v>8.8527017213471948E-2</c:v>
                </c:pt>
                <c:pt idx="390">
                  <c:v>8.8766134186535284E-2</c:v>
                </c:pt>
                <c:pt idx="391">
                  <c:v>0.10998776554590994</c:v>
                </c:pt>
                <c:pt idx="392">
                  <c:v>0.11769928792720386</c:v>
                </c:pt>
                <c:pt idx="393">
                  <c:v>0.11769928792720386</c:v>
                </c:pt>
                <c:pt idx="394">
                  <c:v>0.12224251041540796</c:v>
                </c:pt>
                <c:pt idx="395">
                  <c:v>0.12995403279670187</c:v>
                </c:pt>
                <c:pt idx="396">
                  <c:v>0.13497548923103275</c:v>
                </c:pt>
                <c:pt idx="397">
                  <c:v>0.1353939439338937</c:v>
                </c:pt>
                <c:pt idx="398">
                  <c:v>0.14250767388252911</c:v>
                </c:pt>
                <c:pt idx="399">
                  <c:v>0.14914316988503784</c:v>
                </c:pt>
                <c:pt idx="400">
                  <c:v>0.1495018453446329</c:v>
                </c:pt>
                <c:pt idx="401">
                  <c:v>0.14986052080422796</c:v>
                </c:pt>
                <c:pt idx="402">
                  <c:v>0.15039853399362052</c:v>
                </c:pt>
                <c:pt idx="403">
                  <c:v>0.15135500188587403</c:v>
                </c:pt>
                <c:pt idx="404">
                  <c:v>0.15607756210387574</c:v>
                </c:pt>
                <c:pt idx="405">
                  <c:v>0.15625689983367325</c:v>
                </c:pt>
                <c:pt idx="406">
                  <c:v>0.15715358848266092</c:v>
                </c:pt>
                <c:pt idx="407">
                  <c:v>0.16193592794392847</c:v>
                </c:pt>
                <c:pt idx="408">
                  <c:v>0.16247394113332103</c:v>
                </c:pt>
                <c:pt idx="409">
                  <c:v>0.16319129205251115</c:v>
                </c:pt>
                <c:pt idx="410">
                  <c:v>0.16337062978230871</c:v>
                </c:pt>
                <c:pt idx="411">
                  <c:v>0.16354996751210621</c:v>
                </c:pt>
                <c:pt idx="412">
                  <c:v>0.16396842221496716</c:v>
                </c:pt>
                <c:pt idx="413">
                  <c:v>0.16833230697337376</c:v>
                </c:pt>
                <c:pt idx="414">
                  <c:v>0.16851164470317131</c:v>
                </c:pt>
                <c:pt idx="415">
                  <c:v>0.16940833335215894</c:v>
                </c:pt>
                <c:pt idx="416">
                  <c:v>0.1749080237326166</c:v>
                </c:pt>
                <c:pt idx="417">
                  <c:v>0.17598405011140178</c:v>
                </c:pt>
                <c:pt idx="418">
                  <c:v>0.17676118027385779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0E-4A7C-B837-7A537EDB98D4}"/>
            </c:ext>
          </c:extLst>
        </c:ser>
        <c:ser>
          <c:idx val="8"/>
          <c:order val="8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2'!$AW$2:$AW$81</c:f>
              <c:numCache>
                <c:formatCode>General</c:formatCode>
                <c:ptCount val="80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</c:numCache>
            </c:numRef>
          </c:xVal>
          <c:yVal>
            <c:numRef>
              <c:f>'Active 2'!$AX$2:$AX$81</c:f>
              <c:numCache>
                <c:formatCode>General</c:formatCode>
                <c:ptCount val="80"/>
                <c:pt idx="0">
                  <c:v>0.65242870324412983</c:v>
                </c:pt>
                <c:pt idx="1">
                  <c:v>0.6244129339884682</c:v>
                </c:pt>
                <c:pt idx="2">
                  <c:v>0.59718555929575712</c:v>
                </c:pt>
                <c:pt idx="3">
                  <c:v>0.5706882892997488</c:v>
                </c:pt>
                <c:pt idx="4">
                  <c:v>0.54490687518069769</c:v>
                </c:pt>
                <c:pt idx="5">
                  <c:v>0.51988296634212461</c:v>
                </c:pt>
                <c:pt idx="6">
                  <c:v>0.49569418324767384</c:v>
                </c:pt>
                <c:pt idx="7">
                  <c:v>0.47241791433121516</c:v>
                </c:pt>
                <c:pt idx="8">
                  <c:v>0.45010676972847169</c:v>
                </c:pt>
                <c:pt idx="9">
                  <c:v>0.42879422293147995</c:v>
                </c:pt>
                <c:pt idx="10">
                  <c:v>0.40852411950550471</c:v>
                </c:pt>
                <c:pt idx="11">
                  <c:v>0.38937947566769454</c:v>
                </c:pt>
                <c:pt idx="12">
                  <c:v>0.37149488086945548</c:v>
                </c:pt>
                <c:pt idx="13">
                  <c:v>0.35507149001328675</c:v>
                </c:pt>
                <c:pt idx="14">
                  <c:v>0.34043616165316681</c:v>
                </c:pt>
                <c:pt idx="15">
                  <c:v>0.32822916875503894</c:v>
                </c:pt>
                <c:pt idx="16">
                  <c:v>0.3200655693740615</c:v>
                </c:pt>
                <c:pt idx="17">
                  <c:v>0.31490796108004049</c:v>
                </c:pt>
                <c:pt idx="18">
                  <c:v>0.30079195483730425</c:v>
                </c:pt>
                <c:pt idx="19">
                  <c:v>0.28092651482763864</c:v>
                </c:pt>
                <c:pt idx="20">
                  <c:v>0.26050088463023058</c:v>
                </c:pt>
                <c:pt idx="21">
                  <c:v>0.24042299111021415</c:v>
                </c:pt>
                <c:pt idx="22">
                  <c:v>0.22093480430988177</c:v>
                </c:pt>
                <c:pt idx="23">
                  <c:v>0.20212668031061082</c:v>
                </c:pt>
                <c:pt idx="24">
                  <c:v>0.18402758843150571</c:v>
                </c:pt>
                <c:pt idx="25">
                  <c:v>0.16663012095579807</c:v>
                </c:pt>
                <c:pt idx="26">
                  <c:v>0.14992316164318625</c:v>
                </c:pt>
                <c:pt idx="27">
                  <c:v>0.13392811115848199</c:v>
                </c:pt>
                <c:pt idx="28">
                  <c:v>0.11870570460498246</c:v>
                </c:pt>
                <c:pt idx="29">
                  <c:v>0.10432685279547668</c:v>
                </c:pt>
                <c:pt idx="30">
                  <c:v>9.0831370473602902E-2</c:v>
                </c:pt>
                <c:pt idx="31">
                  <c:v>7.820504118549744E-2</c:v>
                </c:pt>
                <c:pt idx="32">
                  <c:v>6.638986646273437E-2</c:v>
                </c:pt>
                <c:pt idx="33">
                  <c:v>5.5320515467456075E-2</c:v>
                </c:pt>
                <c:pt idx="34">
                  <c:v>4.4965432869932265E-2</c:v>
                </c:pt>
                <c:pt idx="35">
                  <c:v>3.5348700360198104E-2</c:v>
                </c:pt>
                <c:pt idx="36">
                  <c:v>2.6539874800312762E-2</c:v>
                </c:pt>
                <c:pt idx="37">
                  <c:v>1.8620258607618272E-2</c:v>
                </c:pt>
                <c:pt idx="38">
                  <c:v>1.1651565618057982E-2</c:v>
                </c:pt>
                <c:pt idx="39">
                  <c:v>5.6710427777273073E-3</c:v>
                </c:pt>
                <c:pt idx="40">
                  <c:v>7.1538191081563229E-4</c:v>
                </c:pt>
                <c:pt idx="41">
                  <c:v>-3.1474076849435893E-3</c:v>
                </c:pt>
                <c:pt idx="42">
                  <c:v>-5.8003607401294899E-3</c:v>
                </c:pt>
                <c:pt idx="43">
                  <c:v>-7.067706265169782E-3</c:v>
                </c:pt>
                <c:pt idx="44">
                  <c:v>-6.6746171138593099E-3</c:v>
                </c:pt>
                <c:pt idx="45">
                  <c:v>-4.1244907984751096E-3</c:v>
                </c:pt>
                <c:pt idx="46">
                  <c:v>1.7921315442602703E-3</c:v>
                </c:pt>
                <c:pt idx="47">
                  <c:v>1.2305473227501008E-2</c:v>
                </c:pt>
                <c:pt idx="48">
                  <c:v>1.7517523621544732E-2</c:v>
                </c:pt>
                <c:pt idx="49">
                  <c:v>1.4230472117415346E-2</c:v>
                </c:pt>
                <c:pt idx="50">
                  <c:v>9.4734246029154513E-3</c:v>
                </c:pt>
                <c:pt idx="51">
                  <c:v>4.9051006555805143E-3</c:v>
                </c:pt>
                <c:pt idx="52">
                  <c:v>8.7226231812111317E-4</c:v>
                </c:pt>
                <c:pt idx="53">
                  <c:v>-2.501313503508123E-3</c:v>
                </c:pt>
                <c:pt idx="54">
                  <c:v>-5.1703417559706977E-3</c:v>
                </c:pt>
                <c:pt idx="55">
                  <c:v>-7.1329197351990298E-3</c:v>
                </c:pt>
                <c:pt idx="56">
                  <c:v>-8.4034981402386424E-3</c:v>
                </c:pt>
                <c:pt idx="57">
                  <c:v>-8.974017044181045E-3</c:v>
                </c:pt>
                <c:pt idx="58">
                  <c:v>-8.7949016977418876E-3</c:v>
                </c:pt>
                <c:pt idx="59">
                  <c:v>-7.7939440039502903E-3</c:v>
                </c:pt>
                <c:pt idx="60">
                  <c:v>-5.9172016287366153E-3</c:v>
                </c:pt>
                <c:pt idx="61">
                  <c:v>-3.1606385165182001E-3</c:v>
                </c:pt>
                <c:pt idx="62">
                  <c:v>4.2901138601526834E-4</c:v>
                </c:pt>
                <c:pt idx="63">
                  <c:v>4.7839987386569041E-3</c:v>
                </c:pt>
                <c:pt idx="64">
                  <c:v>9.8579256863194804E-3</c:v>
                </c:pt>
                <c:pt idx="65">
                  <c:v>1.5656143557969428E-2</c:v>
                </c:pt>
                <c:pt idx="66">
                  <c:v>2.2236290693924528E-2</c:v>
                </c:pt>
                <c:pt idx="67">
                  <c:v>2.9680000115502064E-2</c:v>
                </c:pt>
                <c:pt idx="68">
                  <c:v>3.8057544156604943E-2</c:v>
                </c:pt>
                <c:pt idx="69">
                  <c:v>4.7412704045734895E-2</c:v>
                </c:pt>
                <c:pt idx="70">
                  <c:v>5.7778657024837012E-2</c:v>
                </c:pt>
                <c:pt idx="71">
                  <c:v>6.9210260166464727E-2</c:v>
                </c:pt>
                <c:pt idx="72">
                  <c:v>8.1807548374813299E-2</c:v>
                </c:pt>
                <c:pt idx="73">
                  <c:v>9.5724961213315196E-2</c:v>
                </c:pt>
                <c:pt idx="74">
                  <c:v>0.11119692068584239</c:v>
                </c:pt>
                <c:pt idx="75">
                  <c:v>0.12862305912208383</c:v>
                </c:pt>
                <c:pt idx="76">
                  <c:v>0.14887885507317603</c:v>
                </c:pt>
                <c:pt idx="77">
                  <c:v>0.17380976851512359</c:v>
                </c:pt>
                <c:pt idx="78">
                  <c:v>0.19802755358278384</c:v>
                </c:pt>
                <c:pt idx="79">
                  <c:v>0.21218468976036553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0E-4A7C-B837-7A537EDB98D4}"/>
            </c:ext>
          </c:extLst>
        </c:ser>
        <c:ser>
          <c:idx val="9"/>
          <c:order val="9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2'!$U$21:$U$991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70E-4A7C-B837-7A537EDB9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298200"/>
        <c:axId val="1"/>
      </c:scatterChart>
      <c:valAx>
        <c:axId val="756298200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28298887122415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4403815580289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298200"/>
        <c:crosses val="autoZero"/>
        <c:crossBetween val="midCat"/>
        <c:majorUnit val="0.1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9745627980922099E-2"/>
          <c:y val="0.93139841688654357"/>
          <c:w val="0.95389507154213038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Cyg -Quad residuals</a:t>
            </a:r>
          </a:p>
        </c:rich>
      </c:tx>
      <c:layout>
        <c:manualLayout>
          <c:xMode val="edge"/>
          <c:yMode val="edge"/>
          <c:x val="0.3460322459692538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15893191798722"/>
          <c:y val="0.13157894736842105"/>
          <c:w val="0.81746158460687102"/>
          <c:h val="0.6763157894736842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2'!$F$21:$F$991</c:f>
              <c:numCache>
                <c:formatCode>General</c:formatCode>
                <c:ptCount val="971"/>
                <c:pt idx="0">
                  <c:v>-8488</c:v>
                </c:pt>
                <c:pt idx="1">
                  <c:v>-8488</c:v>
                </c:pt>
                <c:pt idx="2">
                  <c:v>-8160</c:v>
                </c:pt>
                <c:pt idx="3">
                  <c:v>-8160</c:v>
                </c:pt>
                <c:pt idx="4">
                  <c:v>-7687</c:v>
                </c:pt>
                <c:pt idx="5">
                  <c:v>-7464</c:v>
                </c:pt>
                <c:pt idx="6">
                  <c:v>-7316</c:v>
                </c:pt>
                <c:pt idx="7">
                  <c:v>-7227</c:v>
                </c:pt>
                <c:pt idx="8">
                  <c:v>-7227</c:v>
                </c:pt>
                <c:pt idx="9">
                  <c:v>-7137</c:v>
                </c:pt>
                <c:pt idx="10">
                  <c:v>-7130</c:v>
                </c:pt>
                <c:pt idx="11">
                  <c:v>-7130</c:v>
                </c:pt>
                <c:pt idx="12">
                  <c:v>-7128</c:v>
                </c:pt>
                <c:pt idx="13">
                  <c:v>-7121</c:v>
                </c:pt>
                <c:pt idx="14">
                  <c:v>-7090</c:v>
                </c:pt>
                <c:pt idx="15">
                  <c:v>-7052</c:v>
                </c:pt>
                <c:pt idx="16">
                  <c:v>-7052</c:v>
                </c:pt>
                <c:pt idx="17">
                  <c:v>-7049</c:v>
                </c:pt>
                <c:pt idx="18">
                  <c:v>-7048</c:v>
                </c:pt>
                <c:pt idx="19">
                  <c:v>-7027</c:v>
                </c:pt>
                <c:pt idx="20">
                  <c:v>-7014</c:v>
                </c:pt>
                <c:pt idx="21">
                  <c:v>-7011</c:v>
                </c:pt>
                <c:pt idx="22">
                  <c:v>-7007</c:v>
                </c:pt>
                <c:pt idx="23">
                  <c:v>-7007</c:v>
                </c:pt>
                <c:pt idx="24">
                  <c:v>-7005</c:v>
                </c:pt>
                <c:pt idx="25">
                  <c:v>-6998</c:v>
                </c:pt>
                <c:pt idx="26">
                  <c:v>-6912</c:v>
                </c:pt>
                <c:pt idx="27">
                  <c:v>-6910</c:v>
                </c:pt>
                <c:pt idx="28">
                  <c:v>-6907</c:v>
                </c:pt>
                <c:pt idx="29">
                  <c:v>-6907</c:v>
                </c:pt>
                <c:pt idx="30">
                  <c:v>-6904</c:v>
                </c:pt>
                <c:pt idx="31">
                  <c:v>-6897</c:v>
                </c:pt>
                <c:pt idx="32">
                  <c:v>-6895</c:v>
                </c:pt>
                <c:pt idx="33">
                  <c:v>-6797</c:v>
                </c:pt>
                <c:pt idx="34">
                  <c:v>-6592</c:v>
                </c:pt>
                <c:pt idx="35">
                  <c:v>-6592</c:v>
                </c:pt>
                <c:pt idx="36">
                  <c:v>-6507</c:v>
                </c:pt>
                <c:pt idx="37">
                  <c:v>-6504</c:v>
                </c:pt>
                <c:pt idx="38">
                  <c:v>-6494</c:v>
                </c:pt>
                <c:pt idx="39">
                  <c:v>-6491</c:v>
                </c:pt>
                <c:pt idx="40">
                  <c:v>-6482</c:v>
                </c:pt>
                <c:pt idx="41">
                  <c:v>-6479</c:v>
                </c:pt>
                <c:pt idx="42">
                  <c:v>-6475</c:v>
                </c:pt>
                <c:pt idx="43">
                  <c:v>-6463</c:v>
                </c:pt>
                <c:pt idx="44">
                  <c:v>-6463</c:v>
                </c:pt>
                <c:pt idx="45">
                  <c:v>-6460</c:v>
                </c:pt>
                <c:pt idx="46">
                  <c:v>-6460</c:v>
                </c:pt>
                <c:pt idx="47">
                  <c:v>-6456</c:v>
                </c:pt>
                <c:pt idx="48">
                  <c:v>-6445</c:v>
                </c:pt>
                <c:pt idx="49">
                  <c:v>-6400</c:v>
                </c:pt>
                <c:pt idx="50">
                  <c:v>-6394</c:v>
                </c:pt>
                <c:pt idx="51">
                  <c:v>-6372</c:v>
                </c:pt>
                <c:pt idx="52">
                  <c:v>-6365</c:v>
                </c:pt>
                <c:pt idx="53">
                  <c:v>-6347</c:v>
                </c:pt>
                <c:pt idx="54">
                  <c:v>-6334</c:v>
                </c:pt>
                <c:pt idx="55">
                  <c:v>-6287</c:v>
                </c:pt>
                <c:pt idx="56">
                  <c:v>-6286</c:v>
                </c:pt>
                <c:pt idx="57">
                  <c:v>-6271</c:v>
                </c:pt>
                <c:pt idx="58">
                  <c:v>-6252</c:v>
                </c:pt>
                <c:pt idx="59">
                  <c:v>-6245</c:v>
                </c:pt>
                <c:pt idx="60">
                  <c:v>-6243</c:v>
                </c:pt>
                <c:pt idx="61">
                  <c:v>-6242</c:v>
                </c:pt>
                <c:pt idx="62">
                  <c:v>-6239</c:v>
                </c:pt>
                <c:pt idx="63">
                  <c:v>-6237</c:v>
                </c:pt>
                <c:pt idx="64">
                  <c:v>-6164</c:v>
                </c:pt>
                <c:pt idx="65">
                  <c:v>-6154</c:v>
                </c:pt>
                <c:pt idx="66">
                  <c:v>-6139</c:v>
                </c:pt>
                <c:pt idx="67">
                  <c:v>-6135</c:v>
                </c:pt>
                <c:pt idx="68">
                  <c:v>-6126</c:v>
                </c:pt>
                <c:pt idx="69">
                  <c:v>-6092</c:v>
                </c:pt>
                <c:pt idx="70">
                  <c:v>-6069</c:v>
                </c:pt>
                <c:pt idx="71">
                  <c:v>-6066</c:v>
                </c:pt>
                <c:pt idx="72">
                  <c:v>-6047</c:v>
                </c:pt>
                <c:pt idx="73">
                  <c:v>-6044</c:v>
                </c:pt>
                <c:pt idx="74">
                  <c:v>-6041</c:v>
                </c:pt>
                <c:pt idx="75">
                  <c:v>-6035</c:v>
                </c:pt>
                <c:pt idx="76">
                  <c:v>-5827</c:v>
                </c:pt>
                <c:pt idx="77">
                  <c:v>-5573</c:v>
                </c:pt>
                <c:pt idx="78">
                  <c:v>-5509</c:v>
                </c:pt>
                <c:pt idx="79">
                  <c:v>-5464</c:v>
                </c:pt>
                <c:pt idx="80">
                  <c:v>-5464</c:v>
                </c:pt>
                <c:pt idx="81">
                  <c:v>-5364</c:v>
                </c:pt>
                <c:pt idx="82">
                  <c:v>-5355</c:v>
                </c:pt>
                <c:pt idx="83">
                  <c:v>-5352</c:v>
                </c:pt>
                <c:pt idx="84">
                  <c:v>-5346</c:v>
                </c:pt>
                <c:pt idx="85">
                  <c:v>-5214</c:v>
                </c:pt>
                <c:pt idx="86">
                  <c:v>-4971</c:v>
                </c:pt>
                <c:pt idx="87">
                  <c:v>-4971</c:v>
                </c:pt>
                <c:pt idx="88">
                  <c:v>-4796</c:v>
                </c:pt>
                <c:pt idx="89">
                  <c:v>-4637</c:v>
                </c:pt>
                <c:pt idx="90">
                  <c:v>-4491</c:v>
                </c:pt>
                <c:pt idx="91">
                  <c:v>-4383</c:v>
                </c:pt>
                <c:pt idx="92">
                  <c:v>-4270</c:v>
                </c:pt>
                <c:pt idx="93">
                  <c:v>-4208</c:v>
                </c:pt>
                <c:pt idx="94">
                  <c:v>-4159</c:v>
                </c:pt>
                <c:pt idx="95">
                  <c:v>-4093</c:v>
                </c:pt>
                <c:pt idx="96">
                  <c:v>-4093</c:v>
                </c:pt>
                <c:pt idx="97">
                  <c:v>-4031</c:v>
                </c:pt>
                <c:pt idx="98">
                  <c:v>-4031</c:v>
                </c:pt>
                <c:pt idx="99">
                  <c:v>-3979</c:v>
                </c:pt>
                <c:pt idx="100">
                  <c:v>-3979</c:v>
                </c:pt>
                <c:pt idx="101">
                  <c:v>-3947</c:v>
                </c:pt>
                <c:pt idx="102">
                  <c:v>-3947</c:v>
                </c:pt>
                <c:pt idx="103">
                  <c:v>-3898</c:v>
                </c:pt>
                <c:pt idx="104">
                  <c:v>-3898</c:v>
                </c:pt>
                <c:pt idx="105">
                  <c:v>-3823</c:v>
                </c:pt>
                <c:pt idx="106">
                  <c:v>-3823</c:v>
                </c:pt>
                <c:pt idx="107">
                  <c:v>-3606</c:v>
                </c:pt>
                <c:pt idx="108">
                  <c:v>-3478</c:v>
                </c:pt>
                <c:pt idx="109">
                  <c:v>-3478</c:v>
                </c:pt>
                <c:pt idx="110">
                  <c:v>-2962</c:v>
                </c:pt>
                <c:pt idx="111">
                  <c:v>-2955</c:v>
                </c:pt>
                <c:pt idx="112">
                  <c:v>-2953</c:v>
                </c:pt>
                <c:pt idx="113">
                  <c:v>-2597</c:v>
                </c:pt>
                <c:pt idx="114">
                  <c:v>-2531</c:v>
                </c:pt>
                <c:pt idx="115">
                  <c:v>-2531</c:v>
                </c:pt>
                <c:pt idx="116">
                  <c:v>-2509</c:v>
                </c:pt>
                <c:pt idx="117">
                  <c:v>-2417</c:v>
                </c:pt>
                <c:pt idx="118">
                  <c:v>-2395</c:v>
                </c:pt>
                <c:pt idx="119">
                  <c:v>-2339</c:v>
                </c:pt>
                <c:pt idx="120">
                  <c:v>-2288</c:v>
                </c:pt>
                <c:pt idx="121">
                  <c:v>-2282</c:v>
                </c:pt>
                <c:pt idx="122">
                  <c:v>-2277</c:v>
                </c:pt>
                <c:pt idx="123">
                  <c:v>-2277</c:v>
                </c:pt>
                <c:pt idx="124">
                  <c:v>-2206</c:v>
                </c:pt>
                <c:pt idx="125">
                  <c:v>-2204</c:v>
                </c:pt>
                <c:pt idx="126">
                  <c:v>-2178</c:v>
                </c:pt>
                <c:pt idx="127">
                  <c:v>-2176</c:v>
                </c:pt>
                <c:pt idx="128">
                  <c:v>-2173</c:v>
                </c:pt>
                <c:pt idx="129">
                  <c:v>-2170</c:v>
                </c:pt>
                <c:pt idx="130">
                  <c:v>-2167</c:v>
                </c:pt>
                <c:pt idx="131">
                  <c:v>-2138</c:v>
                </c:pt>
                <c:pt idx="132">
                  <c:v>-2097</c:v>
                </c:pt>
                <c:pt idx="133">
                  <c:v>-2084</c:v>
                </c:pt>
                <c:pt idx="134">
                  <c:v>-2072</c:v>
                </c:pt>
                <c:pt idx="135">
                  <c:v>-2071</c:v>
                </c:pt>
                <c:pt idx="136">
                  <c:v>-2068</c:v>
                </c:pt>
                <c:pt idx="137">
                  <c:v>-2068</c:v>
                </c:pt>
                <c:pt idx="138">
                  <c:v>-2055</c:v>
                </c:pt>
                <c:pt idx="139">
                  <c:v>-2046</c:v>
                </c:pt>
                <c:pt idx="140">
                  <c:v>-1962</c:v>
                </c:pt>
                <c:pt idx="141">
                  <c:v>-1940</c:v>
                </c:pt>
                <c:pt idx="142">
                  <c:v>-1937</c:v>
                </c:pt>
                <c:pt idx="143">
                  <c:v>-1933</c:v>
                </c:pt>
                <c:pt idx="144">
                  <c:v>-1931</c:v>
                </c:pt>
                <c:pt idx="145">
                  <c:v>-1886</c:v>
                </c:pt>
                <c:pt idx="146">
                  <c:v>-1858</c:v>
                </c:pt>
                <c:pt idx="147">
                  <c:v>-1846</c:v>
                </c:pt>
                <c:pt idx="148">
                  <c:v>-1833</c:v>
                </c:pt>
                <c:pt idx="149">
                  <c:v>-1823</c:v>
                </c:pt>
                <c:pt idx="150">
                  <c:v>-1785</c:v>
                </c:pt>
                <c:pt idx="151">
                  <c:v>-1779</c:v>
                </c:pt>
                <c:pt idx="152">
                  <c:v>-1776</c:v>
                </c:pt>
                <c:pt idx="153">
                  <c:v>-1748</c:v>
                </c:pt>
                <c:pt idx="154">
                  <c:v>-1744</c:v>
                </c:pt>
                <c:pt idx="155">
                  <c:v>-1732</c:v>
                </c:pt>
                <c:pt idx="156">
                  <c:v>-1723</c:v>
                </c:pt>
                <c:pt idx="157">
                  <c:v>-1716</c:v>
                </c:pt>
                <c:pt idx="158">
                  <c:v>-1650</c:v>
                </c:pt>
                <c:pt idx="159">
                  <c:v>-1650</c:v>
                </c:pt>
                <c:pt idx="160">
                  <c:v>-1635</c:v>
                </c:pt>
                <c:pt idx="161">
                  <c:v>-1625</c:v>
                </c:pt>
                <c:pt idx="162">
                  <c:v>-1619</c:v>
                </c:pt>
                <c:pt idx="163">
                  <c:v>-1616</c:v>
                </c:pt>
                <c:pt idx="164">
                  <c:v>-1615</c:v>
                </c:pt>
                <c:pt idx="165">
                  <c:v>-1612</c:v>
                </c:pt>
                <c:pt idx="166">
                  <c:v>-1610</c:v>
                </c:pt>
                <c:pt idx="167">
                  <c:v>-1543</c:v>
                </c:pt>
                <c:pt idx="168">
                  <c:v>-1540</c:v>
                </c:pt>
                <c:pt idx="169">
                  <c:v>-1528</c:v>
                </c:pt>
                <c:pt idx="170">
                  <c:v>-1521</c:v>
                </c:pt>
                <c:pt idx="171">
                  <c:v>-1518</c:v>
                </c:pt>
                <c:pt idx="172">
                  <c:v>-1512</c:v>
                </c:pt>
                <c:pt idx="173">
                  <c:v>-1511</c:v>
                </c:pt>
                <c:pt idx="174">
                  <c:v>-1509</c:v>
                </c:pt>
                <c:pt idx="175">
                  <c:v>-1480</c:v>
                </c:pt>
                <c:pt idx="176">
                  <c:v>-1414</c:v>
                </c:pt>
                <c:pt idx="177">
                  <c:v>-1407</c:v>
                </c:pt>
                <c:pt idx="178">
                  <c:v>-1405</c:v>
                </c:pt>
                <c:pt idx="179">
                  <c:v>-1402</c:v>
                </c:pt>
                <c:pt idx="180">
                  <c:v>-1399</c:v>
                </c:pt>
                <c:pt idx="181">
                  <c:v>-1379</c:v>
                </c:pt>
                <c:pt idx="182">
                  <c:v>-1316</c:v>
                </c:pt>
                <c:pt idx="183">
                  <c:v>-1270</c:v>
                </c:pt>
                <c:pt idx="184">
                  <c:v>-1216</c:v>
                </c:pt>
                <c:pt idx="185">
                  <c:v>-1179</c:v>
                </c:pt>
                <c:pt idx="186">
                  <c:v>-1100</c:v>
                </c:pt>
                <c:pt idx="187">
                  <c:v>-958</c:v>
                </c:pt>
                <c:pt idx="188">
                  <c:v>-735</c:v>
                </c:pt>
                <c:pt idx="189">
                  <c:v>-696</c:v>
                </c:pt>
                <c:pt idx="190">
                  <c:v>-442</c:v>
                </c:pt>
                <c:pt idx="191">
                  <c:v>0</c:v>
                </c:pt>
                <c:pt idx="192">
                  <c:v>0</c:v>
                </c:pt>
                <c:pt idx="193">
                  <c:v>9</c:v>
                </c:pt>
                <c:pt idx="194">
                  <c:v>137</c:v>
                </c:pt>
                <c:pt idx="195">
                  <c:v>137</c:v>
                </c:pt>
                <c:pt idx="196">
                  <c:v>137</c:v>
                </c:pt>
                <c:pt idx="197">
                  <c:v>143</c:v>
                </c:pt>
                <c:pt idx="198">
                  <c:v>156</c:v>
                </c:pt>
                <c:pt idx="199">
                  <c:v>156</c:v>
                </c:pt>
                <c:pt idx="200">
                  <c:v>219</c:v>
                </c:pt>
                <c:pt idx="201">
                  <c:v>219</c:v>
                </c:pt>
                <c:pt idx="202">
                  <c:v>219</c:v>
                </c:pt>
                <c:pt idx="203">
                  <c:v>235</c:v>
                </c:pt>
                <c:pt idx="204">
                  <c:v>235</c:v>
                </c:pt>
                <c:pt idx="205">
                  <c:v>235</c:v>
                </c:pt>
                <c:pt idx="206">
                  <c:v>263</c:v>
                </c:pt>
                <c:pt idx="207">
                  <c:v>263</c:v>
                </c:pt>
                <c:pt idx="208">
                  <c:v>263</c:v>
                </c:pt>
                <c:pt idx="209">
                  <c:v>338</c:v>
                </c:pt>
                <c:pt idx="210">
                  <c:v>345</c:v>
                </c:pt>
                <c:pt idx="211">
                  <c:v>370</c:v>
                </c:pt>
                <c:pt idx="212">
                  <c:v>433</c:v>
                </c:pt>
                <c:pt idx="213">
                  <c:v>436</c:v>
                </c:pt>
                <c:pt idx="214">
                  <c:v>448</c:v>
                </c:pt>
                <c:pt idx="215">
                  <c:v>452</c:v>
                </c:pt>
                <c:pt idx="216">
                  <c:v>452</c:v>
                </c:pt>
                <c:pt idx="217">
                  <c:v>483</c:v>
                </c:pt>
                <c:pt idx="218">
                  <c:v>531</c:v>
                </c:pt>
                <c:pt idx="219">
                  <c:v>543</c:v>
                </c:pt>
                <c:pt idx="220">
                  <c:v>558</c:v>
                </c:pt>
                <c:pt idx="221">
                  <c:v>650</c:v>
                </c:pt>
                <c:pt idx="222">
                  <c:v>650</c:v>
                </c:pt>
                <c:pt idx="223">
                  <c:v>668</c:v>
                </c:pt>
                <c:pt idx="224">
                  <c:v>668</c:v>
                </c:pt>
                <c:pt idx="225">
                  <c:v>669</c:v>
                </c:pt>
                <c:pt idx="226">
                  <c:v>672</c:v>
                </c:pt>
                <c:pt idx="227">
                  <c:v>696</c:v>
                </c:pt>
                <c:pt idx="228">
                  <c:v>703</c:v>
                </c:pt>
                <c:pt idx="229">
                  <c:v>773</c:v>
                </c:pt>
                <c:pt idx="230">
                  <c:v>779</c:v>
                </c:pt>
                <c:pt idx="231">
                  <c:v>779</c:v>
                </c:pt>
                <c:pt idx="232">
                  <c:v>780</c:v>
                </c:pt>
                <c:pt idx="233">
                  <c:v>780</c:v>
                </c:pt>
                <c:pt idx="234">
                  <c:v>849</c:v>
                </c:pt>
                <c:pt idx="235">
                  <c:v>883</c:v>
                </c:pt>
                <c:pt idx="236">
                  <c:v>887</c:v>
                </c:pt>
                <c:pt idx="237">
                  <c:v>887</c:v>
                </c:pt>
                <c:pt idx="238">
                  <c:v>889</c:v>
                </c:pt>
                <c:pt idx="239">
                  <c:v>915</c:v>
                </c:pt>
                <c:pt idx="240">
                  <c:v>990</c:v>
                </c:pt>
                <c:pt idx="241">
                  <c:v>991</c:v>
                </c:pt>
                <c:pt idx="242">
                  <c:v>991</c:v>
                </c:pt>
                <c:pt idx="243">
                  <c:v>999</c:v>
                </c:pt>
                <c:pt idx="244">
                  <c:v>1012</c:v>
                </c:pt>
                <c:pt idx="245">
                  <c:v>1012</c:v>
                </c:pt>
                <c:pt idx="246">
                  <c:v>1018</c:v>
                </c:pt>
                <c:pt idx="247">
                  <c:v>1040</c:v>
                </c:pt>
                <c:pt idx="248">
                  <c:v>1085</c:v>
                </c:pt>
                <c:pt idx="249">
                  <c:v>1097</c:v>
                </c:pt>
                <c:pt idx="250">
                  <c:v>1117</c:v>
                </c:pt>
                <c:pt idx="251">
                  <c:v>1119</c:v>
                </c:pt>
                <c:pt idx="252">
                  <c:v>1119</c:v>
                </c:pt>
                <c:pt idx="253">
                  <c:v>1195</c:v>
                </c:pt>
                <c:pt idx="254">
                  <c:v>1252</c:v>
                </c:pt>
                <c:pt idx="255">
                  <c:v>1330</c:v>
                </c:pt>
                <c:pt idx="256">
                  <c:v>1337</c:v>
                </c:pt>
                <c:pt idx="257">
                  <c:v>1350</c:v>
                </c:pt>
                <c:pt idx="258">
                  <c:v>1362</c:v>
                </c:pt>
                <c:pt idx="259">
                  <c:v>1367</c:v>
                </c:pt>
                <c:pt idx="260">
                  <c:v>1437</c:v>
                </c:pt>
                <c:pt idx="261">
                  <c:v>1437</c:v>
                </c:pt>
                <c:pt idx="262">
                  <c:v>1443</c:v>
                </c:pt>
                <c:pt idx="263">
                  <c:v>1444</c:v>
                </c:pt>
                <c:pt idx="264">
                  <c:v>1456</c:v>
                </c:pt>
                <c:pt idx="265">
                  <c:v>1456</c:v>
                </c:pt>
                <c:pt idx="266">
                  <c:v>1456</c:v>
                </c:pt>
                <c:pt idx="267">
                  <c:v>1456</c:v>
                </c:pt>
                <c:pt idx="268">
                  <c:v>1460</c:v>
                </c:pt>
                <c:pt idx="269">
                  <c:v>1462</c:v>
                </c:pt>
                <c:pt idx="270">
                  <c:v>1471</c:v>
                </c:pt>
                <c:pt idx="271">
                  <c:v>1472</c:v>
                </c:pt>
                <c:pt idx="272">
                  <c:v>1474</c:v>
                </c:pt>
                <c:pt idx="273">
                  <c:v>1551</c:v>
                </c:pt>
                <c:pt idx="274">
                  <c:v>1551</c:v>
                </c:pt>
                <c:pt idx="275">
                  <c:v>1553</c:v>
                </c:pt>
                <c:pt idx="276">
                  <c:v>1578</c:v>
                </c:pt>
                <c:pt idx="277">
                  <c:v>1578</c:v>
                </c:pt>
                <c:pt idx="278">
                  <c:v>1578</c:v>
                </c:pt>
                <c:pt idx="279">
                  <c:v>1654</c:v>
                </c:pt>
                <c:pt idx="280">
                  <c:v>1661</c:v>
                </c:pt>
                <c:pt idx="281">
                  <c:v>1670</c:v>
                </c:pt>
                <c:pt idx="282">
                  <c:v>1685</c:v>
                </c:pt>
                <c:pt idx="283">
                  <c:v>1767</c:v>
                </c:pt>
                <c:pt idx="284">
                  <c:v>1771</c:v>
                </c:pt>
                <c:pt idx="285">
                  <c:v>1781</c:v>
                </c:pt>
                <c:pt idx="286">
                  <c:v>1866</c:v>
                </c:pt>
                <c:pt idx="287">
                  <c:v>1890</c:v>
                </c:pt>
                <c:pt idx="288">
                  <c:v>1928</c:v>
                </c:pt>
                <c:pt idx="289">
                  <c:v>1966</c:v>
                </c:pt>
                <c:pt idx="290">
                  <c:v>1998</c:v>
                </c:pt>
                <c:pt idx="291">
                  <c:v>2016</c:v>
                </c:pt>
                <c:pt idx="292">
                  <c:v>2022</c:v>
                </c:pt>
                <c:pt idx="293">
                  <c:v>2024</c:v>
                </c:pt>
                <c:pt idx="294">
                  <c:v>2028</c:v>
                </c:pt>
                <c:pt idx="295">
                  <c:v>2029</c:v>
                </c:pt>
                <c:pt idx="296">
                  <c:v>2031</c:v>
                </c:pt>
                <c:pt idx="297">
                  <c:v>2107</c:v>
                </c:pt>
                <c:pt idx="298">
                  <c:v>2135</c:v>
                </c:pt>
                <c:pt idx="299">
                  <c:v>2138</c:v>
                </c:pt>
                <c:pt idx="300">
                  <c:v>2189</c:v>
                </c:pt>
                <c:pt idx="301">
                  <c:v>2211</c:v>
                </c:pt>
                <c:pt idx="302">
                  <c:v>2211</c:v>
                </c:pt>
                <c:pt idx="303">
                  <c:v>2211</c:v>
                </c:pt>
                <c:pt idx="304">
                  <c:v>2212</c:v>
                </c:pt>
                <c:pt idx="305">
                  <c:v>2214</c:v>
                </c:pt>
                <c:pt idx="306">
                  <c:v>2237</c:v>
                </c:pt>
                <c:pt idx="307">
                  <c:v>2240</c:v>
                </c:pt>
                <c:pt idx="308">
                  <c:v>2242</c:v>
                </c:pt>
                <c:pt idx="309">
                  <c:v>2245</c:v>
                </c:pt>
                <c:pt idx="310">
                  <c:v>2284</c:v>
                </c:pt>
                <c:pt idx="311">
                  <c:v>2315</c:v>
                </c:pt>
                <c:pt idx="312">
                  <c:v>2318</c:v>
                </c:pt>
                <c:pt idx="313">
                  <c:v>2318</c:v>
                </c:pt>
                <c:pt idx="314">
                  <c:v>2324</c:v>
                </c:pt>
                <c:pt idx="315">
                  <c:v>2349</c:v>
                </c:pt>
                <c:pt idx="316">
                  <c:v>2428</c:v>
                </c:pt>
                <c:pt idx="317">
                  <c:v>2428</c:v>
                </c:pt>
                <c:pt idx="318">
                  <c:v>2444</c:v>
                </c:pt>
                <c:pt idx="319">
                  <c:v>2447</c:v>
                </c:pt>
                <c:pt idx="320">
                  <c:v>2450</c:v>
                </c:pt>
                <c:pt idx="321">
                  <c:v>2484</c:v>
                </c:pt>
                <c:pt idx="322">
                  <c:v>2535</c:v>
                </c:pt>
                <c:pt idx="323">
                  <c:v>2535</c:v>
                </c:pt>
                <c:pt idx="324">
                  <c:v>2539</c:v>
                </c:pt>
                <c:pt idx="325">
                  <c:v>2560</c:v>
                </c:pt>
                <c:pt idx="326">
                  <c:v>2563</c:v>
                </c:pt>
                <c:pt idx="327">
                  <c:v>2573</c:v>
                </c:pt>
                <c:pt idx="328">
                  <c:v>2639</c:v>
                </c:pt>
                <c:pt idx="329">
                  <c:v>2661</c:v>
                </c:pt>
                <c:pt idx="330">
                  <c:v>2664</c:v>
                </c:pt>
                <c:pt idx="331">
                  <c:v>2667</c:v>
                </c:pt>
                <c:pt idx="332">
                  <c:v>2667</c:v>
                </c:pt>
                <c:pt idx="333">
                  <c:v>2670</c:v>
                </c:pt>
                <c:pt idx="334">
                  <c:v>2749</c:v>
                </c:pt>
                <c:pt idx="335">
                  <c:v>2768</c:v>
                </c:pt>
                <c:pt idx="336">
                  <c:v>2768</c:v>
                </c:pt>
                <c:pt idx="337">
                  <c:v>2774</c:v>
                </c:pt>
                <c:pt idx="338">
                  <c:v>2869</c:v>
                </c:pt>
                <c:pt idx="339">
                  <c:v>2879</c:v>
                </c:pt>
                <c:pt idx="340">
                  <c:v>2898</c:v>
                </c:pt>
                <c:pt idx="341">
                  <c:v>2900</c:v>
                </c:pt>
                <c:pt idx="342">
                  <c:v>2985</c:v>
                </c:pt>
                <c:pt idx="343">
                  <c:v>2985</c:v>
                </c:pt>
                <c:pt idx="344">
                  <c:v>2986</c:v>
                </c:pt>
                <c:pt idx="345">
                  <c:v>3001</c:v>
                </c:pt>
                <c:pt idx="346">
                  <c:v>3017</c:v>
                </c:pt>
                <c:pt idx="347">
                  <c:v>3111</c:v>
                </c:pt>
                <c:pt idx="348">
                  <c:v>3111</c:v>
                </c:pt>
                <c:pt idx="349">
                  <c:v>3197</c:v>
                </c:pt>
                <c:pt idx="350">
                  <c:v>3209</c:v>
                </c:pt>
                <c:pt idx="351">
                  <c:v>3231</c:v>
                </c:pt>
                <c:pt idx="352">
                  <c:v>3231</c:v>
                </c:pt>
                <c:pt idx="353">
                  <c:v>3255</c:v>
                </c:pt>
                <c:pt idx="354">
                  <c:v>3313</c:v>
                </c:pt>
                <c:pt idx="355">
                  <c:v>3322</c:v>
                </c:pt>
                <c:pt idx="356">
                  <c:v>3331</c:v>
                </c:pt>
                <c:pt idx="357">
                  <c:v>3407</c:v>
                </c:pt>
                <c:pt idx="358">
                  <c:v>3466</c:v>
                </c:pt>
                <c:pt idx="359">
                  <c:v>3520</c:v>
                </c:pt>
                <c:pt idx="360">
                  <c:v>3564</c:v>
                </c:pt>
                <c:pt idx="361">
                  <c:v>3649</c:v>
                </c:pt>
                <c:pt idx="362">
                  <c:v>3656</c:v>
                </c:pt>
                <c:pt idx="363">
                  <c:v>3734</c:v>
                </c:pt>
                <c:pt idx="364">
                  <c:v>3753</c:v>
                </c:pt>
                <c:pt idx="365">
                  <c:v>3882</c:v>
                </c:pt>
                <c:pt idx="366">
                  <c:v>3882</c:v>
                </c:pt>
                <c:pt idx="367">
                  <c:v>3886</c:v>
                </c:pt>
                <c:pt idx="368">
                  <c:v>3965</c:v>
                </c:pt>
                <c:pt idx="369">
                  <c:v>3971</c:v>
                </c:pt>
                <c:pt idx="370">
                  <c:v>3989</c:v>
                </c:pt>
                <c:pt idx="371">
                  <c:v>3999</c:v>
                </c:pt>
                <c:pt idx="372">
                  <c:v>4077</c:v>
                </c:pt>
                <c:pt idx="373">
                  <c:v>4184</c:v>
                </c:pt>
                <c:pt idx="374">
                  <c:v>4188</c:v>
                </c:pt>
                <c:pt idx="375">
                  <c:v>4191</c:v>
                </c:pt>
                <c:pt idx="376">
                  <c:v>4197</c:v>
                </c:pt>
                <c:pt idx="377">
                  <c:v>4292</c:v>
                </c:pt>
                <c:pt idx="378">
                  <c:v>4298</c:v>
                </c:pt>
                <c:pt idx="379">
                  <c:v>4316</c:v>
                </c:pt>
                <c:pt idx="380">
                  <c:v>4320</c:v>
                </c:pt>
                <c:pt idx="381">
                  <c:v>4323</c:v>
                </c:pt>
                <c:pt idx="382">
                  <c:v>4349</c:v>
                </c:pt>
                <c:pt idx="383">
                  <c:v>4404</c:v>
                </c:pt>
                <c:pt idx="384">
                  <c:v>4420</c:v>
                </c:pt>
                <c:pt idx="385">
                  <c:v>4420</c:v>
                </c:pt>
                <c:pt idx="386">
                  <c:v>4424</c:v>
                </c:pt>
                <c:pt idx="387">
                  <c:v>4426</c:v>
                </c:pt>
                <c:pt idx="388">
                  <c:v>4432</c:v>
                </c:pt>
                <c:pt idx="389">
                  <c:v>4505</c:v>
                </c:pt>
                <c:pt idx="390">
                  <c:v>4509</c:v>
                </c:pt>
                <c:pt idx="391">
                  <c:v>4864</c:v>
                </c:pt>
                <c:pt idx="392">
                  <c:v>4993</c:v>
                </c:pt>
                <c:pt idx="393">
                  <c:v>4993</c:v>
                </c:pt>
                <c:pt idx="394">
                  <c:v>5069</c:v>
                </c:pt>
                <c:pt idx="395">
                  <c:v>5198</c:v>
                </c:pt>
                <c:pt idx="396">
                  <c:v>5282</c:v>
                </c:pt>
                <c:pt idx="397">
                  <c:v>5289</c:v>
                </c:pt>
                <c:pt idx="398">
                  <c:v>5408</c:v>
                </c:pt>
                <c:pt idx="399">
                  <c:v>5519</c:v>
                </c:pt>
                <c:pt idx="400">
                  <c:v>5525</c:v>
                </c:pt>
                <c:pt idx="401">
                  <c:v>5531</c:v>
                </c:pt>
                <c:pt idx="402">
                  <c:v>5540</c:v>
                </c:pt>
                <c:pt idx="403">
                  <c:v>5556</c:v>
                </c:pt>
                <c:pt idx="404">
                  <c:v>5635</c:v>
                </c:pt>
                <c:pt idx="405">
                  <c:v>5638</c:v>
                </c:pt>
                <c:pt idx="406">
                  <c:v>5653</c:v>
                </c:pt>
                <c:pt idx="407">
                  <c:v>5733</c:v>
                </c:pt>
                <c:pt idx="408">
                  <c:v>5742</c:v>
                </c:pt>
                <c:pt idx="409">
                  <c:v>5754</c:v>
                </c:pt>
                <c:pt idx="410">
                  <c:v>5757</c:v>
                </c:pt>
                <c:pt idx="411">
                  <c:v>5760</c:v>
                </c:pt>
                <c:pt idx="412">
                  <c:v>5767</c:v>
                </c:pt>
                <c:pt idx="413">
                  <c:v>5840</c:v>
                </c:pt>
                <c:pt idx="414">
                  <c:v>5843</c:v>
                </c:pt>
                <c:pt idx="415">
                  <c:v>5858</c:v>
                </c:pt>
                <c:pt idx="416">
                  <c:v>5950</c:v>
                </c:pt>
                <c:pt idx="417">
                  <c:v>5968</c:v>
                </c:pt>
                <c:pt idx="418">
                  <c:v>5981</c:v>
                </c:pt>
              </c:numCache>
            </c:numRef>
          </c:xVal>
          <c:yVal>
            <c:numRef>
              <c:f>'Active 2'!$AC$21:$AC$991</c:f>
              <c:numCache>
                <c:formatCode>General</c:formatCode>
                <c:ptCount val="971"/>
                <c:pt idx="0">
                  <c:v>-6.2859404563350485E-2</c:v>
                </c:pt>
                <c:pt idx="1">
                  <c:v>-6.1859404564965748E-2</c:v>
                </c:pt>
                <c:pt idx="2">
                  <c:v>-4.7747825365441032E-2</c:v>
                </c:pt>
                <c:pt idx="3">
                  <c:v>-4.6747825365237305E-2</c:v>
                </c:pt>
                <c:pt idx="4">
                  <c:v>-2.1520615738579385E-2</c:v>
                </c:pt>
                <c:pt idx="5">
                  <c:v>3.5464727946769026E-3</c:v>
                </c:pt>
                <c:pt idx="6">
                  <c:v>-5.6513640962987388E-3</c:v>
                </c:pt>
                <c:pt idx="7">
                  <c:v>-4.440287463742365E-3</c:v>
                </c:pt>
                <c:pt idx="8">
                  <c:v>-3.4402874635386382E-3</c:v>
                </c:pt>
                <c:pt idx="9">
                  <c:v>9.9500216248277207E-4</c:v>
                </c:pt>
                <c:pt idx="10">
                  <c:v>-9.7199698403322987E-3</c:v>
                </c:pt>
                <c:pt idx="11">
                  <c:v>-4.7199698429516435E-3</c:v>
                </c:pt>
                <c:pt idx="12">
                  <c:v>-1.0067220901906648E-2</c:v>
                </c:pt>
                <c:pt idx="13">
                  <c:v>-9.7830063281039714E-3</c:v>
                </c:pt>
                <c:pt idx="14">
                  <c:v>-3.6748037313103499E-3</c:v>
                </c:pt>
                <c:pt idx="15">
                  <c:v>-1.5301030629358059E-2</c:v>
                </c:pt>
                <c:pt idx="16">
                  <c:v>-3.0103062994013552E-4</c:v>
                </c:pt>
                <c:pt idx="17">
                  <c:v>4.6750521453871041E-3</c:v>
                </c:pt>
                <c:pt idx="18">
                  <c:v>5.0003872449945752E-3</c:v>
                </c:pt>
                <c:pt idx="19">
                  <c:v>-1.1170558161857358E-2</c:v>
                </c:pt>
                <c:pt idx="20">
                  <c:v>-9.4590159072371893E-4</c:v>
                </c:pt>
                <c:pt idx="21">
                  <c:v>-1.9712907201234753E-3</c:v>
                </c:pt>
                <c:pt idx="22">
                  <c:v>-6.6719903135715741E-3</c:v>
                </c:pt>
                <c:pt idx="23">
                  <c:v>2.0328009688291071E-2</c:v>
                </c:pt>
                <c:pt idx="24">
                  <c:v>-2.2417582333178476E-5</c:v>
                </c:pt>
                <c:pt idx="25">
                  <c:v>-4.7493197196866732E-3</c:v>
                </c:pt>
                <c:pt idx="26">
                  <c:v>-2.8743215848771597E-3</c:v>
                </c:pt>
                <c:pt idx="27">
                  <c:v>-2.2272020176674068E-3</c:v>
                </c:pt>
                <c:pt idx="28">
                  <c:v>-2.5661950034755465E-4</c:v>
                </c:pt>
                <c:pt idx="29">
                  <c:v>5.7433805008748062E-3</c:v>
                </c:pt>
                <c:pt idx="30">
                  <c:v>1.7138468107131821E-3</c:v>
                </c:pt>
                <c:pt idx="31">
                  <c:v>-3.0221836917316836E-3</c:v>
                </c:pt>
                <c:pt idx="32">
                  <c:v>3.6245485346302342E-3</c:v>
                </c:pt>
                <c:pt idx="33">
                  <c:v>6.2511616963791816E-3</c:v>
                </c:pt>
                <c:pt idx="34">
                  <c:v>1.1007877021392498E-2</c:v>
                </c:pt>
                <c:pt idx="35">
                  <c:v>1.2007877021596225E-2</c:v>
                </c:pt>
                <c:pt idx="36">
                  <c:v>3.1113723516479286E-2</c:v>
                </c:pt>
                <c:pt idx="37">
                  <c:v>2.6068696146945625E-2</c:v>
                </c:pt>
                <c:pt idx="38">
                  <c:v>1.4251099005941514E-2</c:v>
                </c:pt>
                <c:pt idx="39">
                  <c:v>2.8205568091949518E-2</c:v>
                </c:pt>
                <c:pt idx="40">
                  <c:v>2.6068278132559297E-2</c:v>
                </c:pt>
                <c:pt idx="41">
                  <c:v>3.7022282403833928E-2</c:v>
                </c:pt>
                <c:pt idx="42">
                  <c:v>2.0294107343764578E-2</c:v>
                </c:pt>
                <c:pt idx="43">
                  <c:v>2.0108342668204382E-2</c:v>
                </c:pt>
                <c:pt idx="44">
                  <c:v>2.4108342669019289E-2</c:v>
                </c:pt>
                <c:pt idx="45">
                  <c:v>2.0061610994580703E-2</c:v>
                </c:pt>
                <c:pt idx="46">
                  <c:v>2.6061610992165085E-2</c:v>
                </c:pt>
                <c:pt idx="47">
                  <c:v>2.3332454668370195E-2</c:v>
                </c:pt>
                <c:pt idx="48">
                  <c:v>2.482620957725129E-2</c:v>
                </c:pt>
                <c:pt idx="49">
                  <c:v>2.7102574940575275E-2</c:v>
                </c:pt>
                <c:pt idx="50">
                  <c:v>2.9004114877392351E-2</c:v>
                </c:pt>
                <c:pt idx="51">
                  <c:v>3.0972451266116141E-2</c:v>
                </c:pt>
                <c:pt idx="52">
                  <c:v>3.118833870238108E-2</c:v>
                </c:pt>
                <c:pt idx="53">
                  <c:v>1.9883429898081117E-2</c:v>
                </c:pt>
                <c:pt idx="54">
                  <c:v>2.499394967152313E-2</c:v>
                </c:pt>
                <c:pt idx="55">
                  <c:v>2.6836854536220089E-2</c:v>
                </c:pt>
                <c:pt idx="56">
                  <c:v>2.315235115006864E-2</c:v>
                </c:pt>
                <c:pt idx="57">
                  <c:v>2.288325097161692E-2</c:v>
                </c:pt>
                <c:pt idx="58">
                  <c:v>2.7871553701165674E-2</c:v>
                </c:pt>
                <c:pt idx="59">
                  <c:v>2.6076595555420801E-2</c:v>
                </c:pt>
                <c:pt idx="60">
                  <c:v>3.6706491313948097E-2</c:v>
                </c:pt>
                <c:pt idx="61">
                  <c:v>3.3021419826093745E-2</c:v>
                </c:pt>
                <c:pt idx="62">
                  <c:v>2.6966127891497216E-2</c:v>
                </c:pt>
                <c:pt idx="63">
                  <c:v>2.7595868711159266E-2</c:v>
                </c:pt>
                <c:pt idx="64">
                  <c:v>2.4546063665081663E-2</c:v>
                </c:pt>
                <c:pt idx="65">
                  <c:v>2.7684567755544343E-2</c:v>
                </c:pt>
                <c:pt idx="66">
                  <c:v>2.4389903007127067E-2</c:v>
                </c:pt>
                <c:pt idx="67">
                  <c:v>2.6644168436472049E-2</c:v>
                </c:pt>
                <c:pt idx="68">
                  <c:v>2.5465510344192699E-2</c:v>
                </c:pt>
                <c:pt idx="69">
                  <c:v>1.3114474866742554E-2</c:v>
                </c:pt>
                <c:pt idx="70">
                  <c:v>2.3309722736676614E-2</c:v>
                </c:pt>
                <c:pt idx="71">
                  <c:v>2.6247729786099905E-2</c:v>
                </c:pt>
                <c:pt idx="72">
                  <c:v>3.6185742600920584E-2</c:v>
                </c:pt>
                <c:pt idx="73">
                  <c:v>2.6122897495141073E-2</c:v>
                </c:pt>
                <c:pt idx="74">
                  <c:v>2.5059936188574078E-2</c:v>
                </c:pt>
                <c:pt idx="75">
                  <c:v>1.9933664966965803E-2</c:v>
                </c:pt>
                <c:pt idx="76">
                  <c:v>2.0602239705598602E-2</c:v>
                </c:pt>
                <c:pt idx="77">
                  <c:v>1.581495485522455E-2</c:v>
                </c:pt>
                <c:pt idx="78">
                  <c:v>1.3390709248046501E-2</c:v>
                </c:pt>
                <c:pt idx="79">
                  <c:v>1.2123246344258626E-2</c:v>
                </c:pt>
                <c:pt idx="80">
                  <c:v>1.3123246344462353E-2</c:v>
                </c:pt>
                <c:pt idx="81">
                  <c:v>1.1546387775622252E-2</c:v>
                </c:pt>
                <c:pt idx="82">
                  <c:v>8.2781374621081205E-3</c:v>
                </c:pt>
                <c:pt idx="83">
                  <c:v>8.1884882834730444E-3</c:v>
                </c:pt>
                <c:pt idx="84">
                  <c:v>6.008841325208264E-3</c:v>
                </c:pt>
                <c:pt idx="85">
                  <c:v>9.9390111287176175E-3</c:v>
                </c:pt>
                <c:pt idx="86">
                  <c:v>-9.1414520424983881E-3</c:v>
                </c:pt>
                <c:pt idx="87">
                  <c:v>-8.1414520422946612E-3</c:v>
                </c:pt>
                <c:pt idx="88">
                  <c:v>-1.0996168501310466E-3</c:v>
                </c:pt>
                <c:pt idx="89">
                  <c:v>-1.1158728772522969E-2</c:v>
                </c:pt>
                <c:pt idx="90">
                  <c:v>-1.4343247312808644E-2</c:v>
                </c:pt>
                <c:pt idx="91">
                  <c:v>-1.9848614097391915E-2</c:v>
                </c:pt>
                <c:pt idx="92">
                  <c:v>-1.5057114232527008E-2</c:v>
                </c:pt>
                <c:pt idx="93">
                  <c:v>-1.7135362206478572E-2</c:v>
                </c:pt>
                <c:pt idx="94">
                  <c:v>-1.7006509454917246E-2</c:v>
                </c:pt>
                <c:pt idx="95">
                  <c:v>-2.0024808598054528E-2</c:v>
                </c:pt>
                <c:pt idx="96">
                  <c:v>-1.9024808597850801E-2</c:v>
                </c:pt>
                <c:pt idx="97">
                  <c:v>-1.5244746299843515E-2</c:v>
                </c:pt>
                <c:pt idx="98">
                  <c:v>-1.4244746299639788E-2</c:v>
                </c:pt>
                <c:pt idx="99">
                  <c:v>-2.237070538342037E-2</c:v>
                </c:pt>
                <c:pt idx="100">
                  <c:v>-2.1370705383216643E-2</c:v>
                </c:pt>
                <c:pt idx="101">
                  <c:v>-2.423480235767897E-2</c:v>
                </c:pt>
                <c:pt idx="102">
                  <c:v>-2.3234802357475243E-2</c:v>
                </c:pt>
                <c:pt idx="103">
                  <c:v>-2.7271073527598833E-2</c:v>
                </c:pt>
                <c:pt idx="104">
                  <c:v>-2.6271073527395106E-2</c:v>
                </c:pt>
                <c:pt idx="105">
                  <c:v>-2.0958057217368292E-2</c:v>
                </c:pt>
                <c:pt idx="106">
                  <c:v>-1.7958057220395091E-2</c:v>
                </c:pt>
                <c:pt idx="107">
                  <c:v>-3.3701455747643841E-2</c:v>
                </c:pt>
                <c:pt idx="108">
                  <c:v>-3.4853613296111072E-2</c:v>
                </c:pt>
                <c:pt idx="109">
                  <c:v>-3.3853613295907345E-2</c:v>
                </c:pt>
                <c:pt idx="110">
                  <c:v>-3.1487253740275965E-2</c:v>
                </c:pt>
                <c:pt idx="111">
                  <c:v>-2.457956148004465E-2</c:v>
                </c:pt>
                <c:pt idx="112">
                  <c:v>-7.0346227547549711E-3</c:v>
                </c:pt>
                <c:pt idx="113">
                  <c:v>-2.9858295168672624E-2</c:v>
                </c:pt>
                <c:pt idx="114">
                  <c:v>-5.2207656605365096E-2</c:v>
                </c:pt>
                <c:pt idx="115">
                  <c:v>-3.4207656605335993E-2</c:v>
                </c:pt>
                <c:pt idx="116">
                  <c:v>-3.3336608652120167E-2</c:v>
                </c:pt>
                <c:pt idx="117">
                  <c:v>-3.4852660977873873E-2</c:v>
                </c:pt>
                <c:pt idx="118">
                  <c:v>-3.001399482454626E-2</c:v>
                </c:pt>
                <c:pt idx="119">
                  <c:v>-2.1180134028578122E-2</c:v>
                </c:pt>
                <c:pt idx="120">
                  <c:v>-2.5705953847770531E-2</c:v>
                </c:pt>
                <c:pt idx="121">
                  <c:v>-2.0122964024997816E-2</c:v>
                </c:pt>
                <c:pt idx="122">
                  <c:v>-2.580416090623603E-2</c:v>
                </c:pt>
                <c:pt idx="123">
                  <c:v>-2.3804160905828577E-2</c:v>
                </c:pt>
                <c:pt idx="124">
                  <c:v>-2.5111991590755445E-2</c:v>
                </c:pt>
                <c:pt idx="125">
                  <c:v>-2.6586394146401765E-2</c:v>
                </c:pt>
                <c:pt idx="126">
                  <c:v>-2.275832706827581E-2</c:v>
                </c:pt>
                <c:pt idx="127">
                  <c:v>-2.3233452658611389E-2</c:v>
                </c:pt>
                <c:pt idx="128">
                  <c:v>-2.0446237877100266E-2</c:v>
                </c:pt>
                <c:pt idx="129">
                  <c:v>-2.76591392929715E-2</c:v>
                </c:pt>
                <c:pt idx="130">
                  <c:v>-2.5872156920544176E-2</c:v>
                </c:pt>
                <c:pt idx="131">
                  <c:v>-2.60906515368136E-2</c:v>
                </c:pt>
                <c:pt idx="132">
                  <c:v>-4.4542223492787497E-2</c:v>
                </c:pt>
                <c:pt idx="133">
                  <c:v>-2.5145058699133638E-2</c:v>
                </c:pt>
                <c:pt idx="134">
                  <c:v>-2.0011150985495527E-2</c:v>
                </c:pt>
                <c:pt idx="135">
                  <c:v>-2.1750075935734619E-2</c:v>
                </c:pt>
                <c:pt idx="136">
                  <c:v>-2.4966928254458468E-2</c:v>
                </c:pt>
                <c:pt idx="137">
                  <c:v>-2.4966928254458468E-2</c:v>
                </c:pt>
                <c:pt idx="138">
                  <c:v>-0.14557463105890417</c:v>
                </c:pt>
                <c:pt idx="139">
                  <c:v>-1.6227395840195551E-2</c:v>
                </c:pt>
                <c:pt idx="140">
                  <c:v>-5.0370299128650292E-2</c:v>
                </c:pt>
                <c:pt idx="141">
                  <c:v>-1.8660876110869147E-2</c:v>
                </c:pt>
                <c:pt idx="142">
                  <c:v>-5.0882802598430234E-2</c:v>
                </c:pt>
                <c:pt idx="143">
                  <c:v>-1.9845552024597791E-2</c:v>
                </c:pt>
                <c:pt idx="144">
                  <c:v>-5.1327004197480867E-2</c:v>
                </c:pt>
                <c:pt idx="145">
                  <c:v>-7.6733319895031134E-3</c:v>
                </c:pt>
                <c:pt idx="146">
                  <c:v>-1.6435353630580102E-2</c:v>
                </c:pt>
                <c:pt idx="147">
                  <c:v>0.13666353836096354</c:v>
                </c:pt>
                <c:pt idx="148">
                  <c:v>0.10501857324203455</c:v>
                </c:pt>
                <c:pt idx="149">
                  <c:v>-1.9402115499555818E-2</c:v>
                </c:pt>
                <c:pt idx="150">
                  <c:v>-8.0612507921444698E-2</c:v>
                </c:pt>
                <c:pt idx="151">
                  <c:v>-6.2068484726471237E-2</c:v>
                </c:pt>
                <c:pt idx="152">
                  <c:v>-2.2966474244468585E-3</c:v>
                </c:pt>
                <c:pt idx="153">
                  <c:v>-1.1098436184726654E-2</c:v>
                </c:pt>
                <c:pt idx="154">
                  <c:v>-2.1070946613949121E-2</c:v>
                </c:pt>
                <c:pt idx="155">
                  <c:v>-2.0989717426509E-2</c:v>
                </c:pt>
                <c:pt idx="156">
                  <c:v>-1.9680015658647777E-2</c:v>
                </c:pt>
                <c:pt idx="157">
                  <c:v>-2.0884303992528712E-2</c:v>
                </c:pt>
                <c:pt idx="158">
                  <c:v>-3.3984411823924573E-2</c:v>
                </c:pt>
                <c:pt idx="159">
                  <c:v>-1.9984411821072398E-2</c:v>
                </c:pt>
                <c:pt idx="160">
                  <c:v>-1.0151370919545415E-2</c:v>
                </c:pt>
                <c:pt idx="161">
                  <c:v>-1.6597624242830216E-2</c:v>
                </c:pt>
                <c:pt idx="162">
                  <c:v>-1.2065995982402041E-2</c:v>
                </c:pt>
                <c:pt idx="163">
                  <c:v>-4.3003561568180186E-3</c:v>
                </c:pt>
                <c:pt idx="164">
                  <c:v>-1.4045168700877355E-2</c:v>
                </c:pt>
                <c:pt idx="165">
                  <c:v>-1.627968381415866E-2</c:v>
                </c:pt>
                <c:pt idx="166">
                  <c:v>-6.7694251099042375E-3</c:v>
                </c:pt>
                <c:pt idx="167">
                  <c:v>-1.4705603284946498E-2</c:v>
                </c:pt>
                <c:pt idx="168">
                  <c:v>-1.3942907256883779E-2</c:v>
                </c:pt>
                <c:pt idx="169">
                  <c:v>-9.8932851742776218E-3</c:v>
                </c:pt>
                <c:pt idx="170">
                  <c:v>-2.4115197571361179E-2</c:v>
                </c:pt>
                <c:pt idx="171">
                  <c:v>-8.3533537037108405E-3</c:v>
                </c:pt>
                <c:pt idx="172">
                  <c:v>-1.0830014561372139E-2</c:v>
                </c:pt>
                <c:pt idx="173">
                  <c:v>-1.3576169900762535E-2</c:v>
                </c:pt>
                <c:pt idx="174">
                  <c:v>-1.0068519293726905E-2</c:v>
                </c:pt>
                <c:pt idx="175">
                  <c:v>-1.571338928225444E-2</c:v>
                </c:pt>
                <c:pt idx="176">
                  <c:v>-9.0146051269532866E-3</c:v>
                </c:pt>
                <c:pt idx="177">
                  <c:v>-1.0246820816816597E-2</c:v>
                </c:pt>
                <c:pt idx="178">
                  <c:v>-1.3741855786531457E-2</c:v>
                </c:pt>
                <c:pt idx="179">
                  <c:v>-1.5984505083286065E-2</c:v>
                </c:pt>
                <c:pt idx="180">
                  <c:v>-2.2272705794020922E-3</c:v>
                </c:pt>
                <c:pt idx="181">
                  <c:v>-8.1820101801795483E-3</c:v>
                </c:pt>
                <c:pt idx="182">
                  <c:v>-1.1323196786857075E-2</c:v>
                </c:pt>
                <c:pt idx="183">
                  <c:v>-9.7761146229847131E-3</c:v>
                </c:pt>
                <c:pt idx="184">
                  <c:v>-1.2255705051790616E-2</c:v>
                </c:pt>
                <c:pt idx="185">
                  <c:v>-4.0134570554680223E-3</c:v>
                </c:pt>
                <c:pt idx="186">
                  <c:v>-1.0339168676053443E-2</c:v>
                </c:pt>
                <c:pt idx="187">
                  <c:v>-1.3177850735867476E-2</c:v>
                </c:pt>
                <c:pt idx="188">
                  <c:v>2.6514813525873933E-2</c:v>
                </c:pt>
                <c:pt idx="189">
                  <c:v>2.0139339469999375E-3</c:v>
                </c:pt>
                <c:pt idx="190">
                  <c:v>2.2399554126505791E-2</c:v>
                </c:pt>
                <c:pt idx="191">
                  <c:v>9.2342200014506465E-3</c:v>
                </c:pt>
                <c:pt idx="192">
                  <c:v>1.5234220002673007E-2</c:v>
                </c:pt>
                <c:pt idx="193">
                  <c:v>1.534265882703886E-2</c:v>
                </c:pt>
                <c:pt idx="194">
                  <c:v>-2.6783862815025067E-2</c:v>
                </c:pt>
                <c:pt idx="195">
                  <c:v>-2.6783862815025067E-2</c:v>
                </c:pt>
                <c:pt idx="196">
                  <c:v>-2.4783862814617613E-2</c:v>
                </c:pt>
                <c:pt idx="197">
                  <c:v>6.1126610092745483E-4</c:v>
                </c:pt>
                <c:pt idx="198">
                  <c:v>1.3632450857259728E-2</c:v>
                </c:pt>
                <c:pt idx="199">
                  <c:v>1.3632450857259728E-2</c:v>
                </c:pt>
                <c:pt idx="200">
                  <c:v>1.0242667091272259E-2</c:v>
                </c:pt>
                <c:pt idx="201">
                  <c:v>1.0242667091272259E-2</c:v>
                </c:pt>
                <c:pt idx="202">
                  <c:v>1.0242667091272259E-2</c:v>
                </c:pt>
                <c:pt idx="203">
                  <c:v>1.0945038193693378E-2</c:v>
                </c:pt>
                <c:pt idx="204">
                  <c:v>1.0945038193693378E-2</c:v>
                </c:pt>
                <c:pt idx="205">
                  <c:v>1.0945038193693378E-2</c:v>
                </c:pt>
                <c:pt idx="206">
                  <c:v>9.4162341921630588E-3</c:v>
                </c:pt>
                <c:pt idx="207">
                  <c:v>9.4162341921630588E-3</c:v>
                </c:pt>
                <c:pt idx="208">
                  <c:v>9.4162341921630588E-3</c:v>
                </c:pt>
                <c:pt idx="209">
                  <c:v>1.0099924614347267E-2</c:v>
                </c:pt>
                <c:pt idx="210">
                  <c:v>1.030936348216409E-2</c:v>
                </c:pt>
                <c:pt idx="211">
                  <c:v>9.0521948752310226E-3</c:v>
                </c:pt>
                <c:pt idx="212">
                  <c:v>5.4883395829149195E-3</c:v>
                </c:pt>
                <c:pt idx="213">
                  <c:v>7.1744968072043717E-3</c:v>
                </c:pt>
                <c:pt idx="214">
                  <c:v>7.0179637214931381E-3</c:v>
                </c:pt>
                <c:pt idx="215">
                  <c:v>6.8320395168642595E-3</c:v>
                </c:pt>
                <c:pt idx="216">
                  <c:v>1.6832039518901526E-2</c:v>
                </c:pt>
                <c:pt idx="217">
                  <c:v>8.9091225662438593E-3</c:v>
                </c:pt>
                <c:pt idx="218">
                  <c:v>1.842706620605275E-3</c:v>
                </c:pt>
                <c:pt idx="219">
                  <c:v>8.5714545292664319E-3</c:v>
                </c:pt>
                <c:pt idx="220">
                  <c:v>4.8797748543818187E-3</c:v>
                </c:pt>
                <c:pt idx="221">
                  <c:v>-3.1794104076082082E-3</c:v>
                </c:pt>
                <c:pt idx="222">
                  <c:v>-1.7941040335904893E-4</c:v>
                </c:pt>
                <c:pt idx="223">
                  <c:v>-3.0146419850774799E-3</c:v>
                </c:pt>
                <c:pt idx="224">
                  <c:v>-1.5146419793149214E-3</c:v>
                </c:pt>
                <c:pt idx="225">
                  <c:v>-8.8894417438313902E-4</c:v>
                </c:pt>
                <c:pt idx="226">
                  <c:v>7.8807179160252094E-4</c:v>
                </c:pt>
                <c:pt idx="227">
                  <c:v>3.2000161828713344E-3</c:v>
                </c:pt>
                <c:pt idx="228">
                  <c:v>-4.2229009280310113E-3</c:v>
                </c:pt>
                <c:pt idx="229">
                  <c:v>-4.4868682294532548E-3</c:v>
                </c:pt>
                <c:pt idx="230">
                  <c:v>-5.0410092257793283E-3</c:v>
                </c:pt>
                <c:pt idx="231">
                  <c:v>-4.1410092266873678E-3</c:v>
                </c:pt>
                <c:pt idx="232">
                  <c:v>-9.1674458033711576E-4</c:v>
                </c:pt>
                <c:pt idx="233">
                  <c:v>2.0832554166360859E-3</c:v>
                </c:pt>
                <c:pt idx="234">
                  <c:v>2.5263348092372916E-3</c:v>
                </c:pt>
                <c:pt idx="235">
                  <c:v>4.113360270658009E-3</c:v>
                </c:pt>
                <c:pt idx="236">
                  <c:v>-5.9950297713275069E-3</c:v>
                </c:pt>
                <c:pt idx="237">
                  <c:v>-5.9950297713275069E-3</c:v>
                </c:pt>
                <c:pt idx="238">
                  <c:v>3.050697746867624E-3</c:v>
                </c:pt>
                <c:pt idx="239">
                  <c:v>2.4045567495496918E-4</c:v>
                </c:pt>
                <c:pt idx="240">
                  <c:v>-1.107221478229831E-3</c:v>
                </c:pt>
                <c:pt idx="241">
                  <c:v>-2.8856811351536714E-3</c:v>
                </c:pt>
                <c:pt idx="242">
                  <c:v>-2.8856811351536714E-3</c:v>
                </c:pt>
                <c:pt idx="243">
                  <c:v>-2.4138232449637271E-3</c:v>
                </c:pt>
                <c:pt idx="244">
                  <c:v>-4.8236316575263713E-2</c:v>
                </c:pt>
                <c:pt idx="245">
                  <c:v>-9.2363165709563461E-3</c:v>
                </c:pt>
                <c:pt idx="246">
                  <c:v>9.1027479051589665E-5</c:v>
                </c:pt>
                <c:pt idx="247">
                  <c:v>-2.0460210435690827E-3</c:v>
                </c:pt>
                <c:pt idx="248">
                  <c:v>-1.3118538778406314E-2</c:v>
                </c:pt>
                <c:pt idx="249">
                  <c:v>-3.475625868242827E-3</c:v>
                </c:pt>
                <c:pt idx="250">
                  <c:v>1.9250973214069433E-3</c:v>
                </c:pt>
                <c:pt idx="251">
                  <c:v>-1.6351144000370729E-3</c:v>
                </c:pt>
                <c:pt idx="252">
                  <c:v>-6.3511440347132492E-4</c:v>
                </c:pt>
                <c:pt idx="253">
                  <c:v>6.038570399324119E-3</c:v>
                </c:pt>
                <c:pt idx="254">
                  <c:v>-8.5051066712973408E-3</c:v>
                </c:pt>
                <c:pt idx="255">
                  <c:v>3.4724093416244779E-3</c:v>
                </c:pt>
                <c:pt idx="256">
                  <c:v>-3.007808569014744E-3</c:v>
                </c:pt>
                <c:pt idx="257">
                  <c:v>1.8129654058643523E-3</c:v>
                </c:pt>
                <c:pt idx="258">
                  <c:v>3.4148200404094473E-3</c:v>
                </c:pt>
                <c:pt idx="259">
                  <c:v>1.4983774093773501E-3</c:v>
                </c:pt>
                <c:pt idx="260">
                  <c:v>-1.3657118731491957E-3</c:v>
                </c:pt>
                <c:pt idx="261">
                  <c:v>2.6342881276657116E-3</c:v>
                </c:pt>
                <c:pt idx="262">
                  <c:v>1.9287081069489769E-3</c:v>
                </c:pt>
                <c:pt idx="263">
                  <c:v>3.1443995817389651E-3</c:v>
                </c:pt>
                <c:pt idx="264">
                  <c:v>7.3169016090720261E-4</c:v>
                </c:pt>
                <c:pt idx="265">
                  <c:v>6.7316901621295635E-3</c:v>
                </c:pt>
                <c:pt idx="266">
                  <c:v>1.2731690163351924E-2</c:v>
                </c:pt>
                <c:pt idx="267">
                  <c:v>1.2731690163351924E-2</c:v>
                </c:pt>
                <c:pt idx="268">
                  <c:v>5.9370719407490259E-4</c:v>
                </c:pt>
                <c:pt idx="269">
                  <c:v>2.0246382407313242E-3</c:v>
                </c:pt>
                <c:pt idx="270">
                  <c:v>4.9631888373753985E-3</c:v>
                </c:pt>
                <c:pt idx="271">
                  <c:v>1.1785187882432917E-3</c:v>
                </c:pt>
                <c:pt idx="272">
                  <c:v>5.6091399654927456E-3</c:v>
                </c:pt>
                <c:pt idx="273">
                  <c:v>3.1487850858959963E-3</c:v>
                </c:pt>
                <c:pt idx="274">
                  <c:v>4.1487850824617444E-3</c:v>
                </c:pt>
                <c:pt idx="275">
                  <c:v>4.5773662573267964E-3</c:v>
                </c:pt>
                <c:pt idx="276">
                  <c:v>-6.9726704480318688E-5</c:v>
                </c:pt>
                <c:pt idx="277">
                  <c:v>9.3027329936138693E-4</c:v>
                </c:pt>
                <c:pt idx="278">
                  <c:v>3.9302732963345886E-3</c:v>
                </c:pt>
                <c:pt idx="279">
                  <c:v>3.1535567494391167E-3</c:v>
                </c:pt>
                <c:pt idx="280">
                  <c:v>4.6440557726498705E-3</c:v>
                </c:pt>
                <c:pt idx="281">
                  <c:v>5.5594820472981109E-3</c:v>
                </c:pt>
                <c:pt idx="282">
                  <c:v>5.7495351214445784E-3</c:v>
                </c:pt>
                <c:pt idx="283">
                  <c:v>-2.862856748471105E-3</c:v>
                </c:pt>
                <c:pt idx="284">
                  <c:v>9.8309849372636357E-4</c:v>
                </c:pt>
                <c:pt idx="285">
                  <c:v>1.0970828118538473E-3</c:v>
                </c:pt>
                <c:pt idx="286">
                  <c:v>-4.9861802978964399E-3</c:v>
                </c:pt>
                <c:pt idx="287">
                  <c:v>-4.9442250524492116E-3</c:v>
                </c:pt>
                <c:pt idx="288">
                  <c:v>-9.7633888043683129E-4</c:v>
                </c:pt>
                <c:pt idx="289">
                  <c:v>-9.0270967758460663E-3</c:v>
                </c:pt>
                <c:pt idx="290">
                  <c:v>-8.3474589336140215E-3</c:v>
                </c:pt>
                <c:pt idx="291">
                  <c:v>-1.9595972780779177E-2</c:v>
                </c:pt>
                <c:pt idx="292">
                  <c:v>-6.346407010367934E-3</c:v>
                </c:pt>
                <c:pt idx="293">
                  <c:v>-1.0929988381162437E-2</c:v>
                </c:pt>
                <c:pt idx="294">
                  <c:v>-1.5097306062198834E-2</c:v>
                </c:pt>
                <c:pt idx="295">
                  <c:v>-9.8891677642379619E-3</c:v>
                </c:pt>
                <c:pt idx="296">
                  <c:v>-6.4729298857594299E-3</c:v>
                </c:pt>
                <c:pt idx="297">
                  <c:v>-9.6941602000506812E-3</c:v>
                </c:pt>
                <c:pt idx="298">
                  <c:v>-1.1899728266559609E-2</c:v>
                </c:pt>
                <c:pt idx="299">
                  <c:v>-9.2794966514932464E-3</c:v>
                </c:pt>
                <c:pt idx="300">
                  <c:v>-7.7533382306113514E-3</c:v>
                </c:pt>
                <c:pt idx="301">
                  <c:v>-1.8223010301908139E-2</c:v>
                </c:pt>
                <c:pt idx="302">
                  <c:v>-1.3223010304527483E-2</c:v>
                </c:pt>
                <c:pt idx="303">
                  <c:v>-1.2223010300685778E-2</c:v>
                </c:pt>
                <c:pt idx="304">
                  <c:v>-1.3017234790575226E-2</c:v>
                </c:pt>
                <c:pt idx="305">
                  <c:v>-1.1605722493036024E-2</c:v>
                </c:pt>
                <c:pt idx="306">
                  <c:v>-1.3877043097819459E-2</c:v>
                </c:pt>
                <c:pt idx="307">
                  <c:v>-2.1260762373905968E-2</c:v>
                </c:pt>
                <c:pt idx="308">
                  <c:v>-1.2849973117109607E-2</c:v>
                </c:pt>
                <c:pt idx="309">
                  <c:v>-8.2338860617864745E-3</c:v>
                </c:pt>
                <c:pt idx="310">
                  <c:v>-1.6235328816782277E-2</c:v>
                </c:pt>
                <c:pt idx="311">
                  <c:v>1.5108489862545003E-2</c:v>
                </c:pt>
                <c:pt idx="312">
                  <c:v>-1.3278250675053054E-2</c:v>
                </c:pt>
                <c:pt idx="313">
                  <c:v>-1.2278250671211348E-2</c:v>
                </c:pt>
                <c:pt idx="314">
                  <c:v>-1.4052080375807439E-2</c:v>
                </c:pt>
                <c:pt idx="315">
                  <c:v>-1.494804061687563E-2</c:v>
                </c:pt>
                <c:pt idx="316">
                  <c:v>-1.2872315003604532E-2</c:v>
                </c:pt>
                <c:pt idx="317">
                  <c:v>-1.1872314999762826E-2</c:v>
                </c:pt>
                <c:pt idx="318">
                  <c:v>-2.4626284507882644E-2</c:v>
                </c:pt>
                <c:pt idx="319">
                  <c:v>-1.4018021761154326E-2</c:v>
                </c:pt>
                <c:pt idx="320">
                  <c:v>-1.2409875229794521E-2</c:v>
                </c:pt>
                <c:pt idx="321">
                  <c:v>-9.5256690355882481E-3</c:v>
                </c:pt>
                <c:pt idx="322">
                  <c:v>-1.6227345222002615E-2</c:v>
                </c:pt>
                <c:pt idx="323">
                  <c:v>-1.4227345221595161E-2</c:v>
                </c:pt>
                <c:pt idx="324">
                  <c:v>-1.44210538081967E-2</c:v>
                </c:pt>
                <c:pt idx="325">
                  <c:v>-1.6191413106565074E-2</c:v>
                </c:pt>
                <c:pt idx="326">
                  <c:v>-1.5587643537163798E-2</c:v>
                </c:pt>
                <c:pt idx="327">
                  <c:v>-2.457591752375337E-2</c:v>
                </c:pt>
                <c:pt idx="328">
                  <c:v>-1.9330907670808209E-2</c:v>
                </c:pt>
                <c:pt idx="329">
                  <c:v>-1.8928402619377893E-2</c:v>
                </c:pt>
                <c:pt idx="330">
                  <c:v>-1.2328545196386889E-2</c:v>
                </c:pt>
                <c:pt idx="331">
                  <c:v>-1.8728803982303355E-2</c:v>
                </c:pt>
                <c:pt idx="332">
                  <c:v>-1.5728803985330154E-2</c:v>
                </c:pt>
                <c:pt idx="333">
                  <c:v>-1.6129178972645312E-2</c:v>
                </c:pt>
                <c:pt idx="334">
                  <c:v>-2.038087361250044E-2</c:v>
                </c:pt>
                <c:pt idx="335">
                  <c:v>-2.3605327013320632E-2</c:v>
                </c:pt>
                <c:pt idx="336">
                  <c:v>-2.2605327016754884E-2</c:v>
                </c:pt>
                <c:pt idx="337">
                  <c:v>-1.3414017501786144E-2</c:v>
                </c:pt>
                <c:pt idx="338">
                  <c:v>-2.7613559263027929E-2</c:v>
                </c:pt>
                <c:pt idx="339">
                  <c:v>-1.9641342148224113E-2</c:v>
                </c:pt>
                <c:pt idx="340">
                  <c:v>-2.6897686720911446E-2</c:v>
                </c:pt>
                <c:pt idx="341">
                  <c:v>-2.3503888866973306E-2</c:v>
                </c:pt>
                <c:pt idx="342">
                  <c:v>-2.3815220005092848E-2</c:v>
                </c:pt>
                <c:pt idx="343">
                  <c:v>-2.0815220000843689E-2</c:v>
                </c:pt>
                <c:pt idx="344">
                  <c:v>-2.3619437916550641E-2</c:v>
                </c:pt>
                <c:pt idx="345">
                  <c:v>-2.668425592881675E-2</c:v>
                </c:pt>
                <c:pt idx="346">
                  <c:v>-2.7156597166684809E-2</c:v>
                </c:pt>
                <c:pt idx="347">
                  <c:v>-2.8248353911630927E-2</c:v>
                </c:pt>
                <c:pt idx="348">
                  <c:v>-2.7248353915065179E-2</c:v>
                </c:pt>
                <c:pt idx="349">
                  <c:v>-2.0598193266414183E-2</c:v>
                </c:pt>
                <c:pt idx="350">
                  <c:v>-2.6182506953615528E-2</c:v>
                </c:pt>
                <c:pt idx="351">
                  <c:v>-2.4041910884577244E-2</c:v>
                </c:pt>
                <c:pt idx="352">
                  <c:v>-1.7041910886789136E-2</c:v>
                </c:pt>
                <c:pt idx="353">
                  <c:v>-2.5422933176307394E-2</c:v>
                </c:pt>
                <c:pt idx="354">
                  <c:v>-2.5091107044063393E-2</c:v>
                </c:pt>
                <c:pt idx="355">
                  <c:v>-2.7967647503028839E-2</c:v>
                </c:pt>
                <c:pt idx="356">
                  <c:v>-1.6845233782731554E-2</c:v>
                </c:pt>
                <c:pt idx="357">
                  <c:v>-2.7342110642020162E-2</c:v>
                </c:pt>
                <c:pt idx="358">
                  <c:v>-2.4134526822623653E-2</c:v>
                </c:pt>
                <c:pt idx="359">
                  <c:v>-2.8916130919987751E-2</c:v>
                </c:pt>
                <c:pt idx="360">
                  <c:v>-3.161786754036057E-2</c:v>
                </c:pt>
                <c:pt idx="361">
                  <c:v>-2.0657918238576323E-2</c:v>
                </c:pt>
                <c:pt idx="362">
                  <c:v>-1.6347726944774599E-2</c:v>
                </c:pt>
                <c:pt idx="363">
                  <c:v>-1.9791253813449594E-2</c:v>
                </c:pt>
                <c:pt idx="364">
                  <c:v>-2.4257344105601916E-2</c:v>
                </c:pt>
                <c:pt idx="365">
                  <c:v>-2.2387209438227362E-2</c:v>
                </c:pt>
                <c:pt idx="366">
                  <c:v>-2.2087209431254085E-2</c:v>
                </c:pt>
                <c:pt idx="367">
                  <c:v>-2.2650484660629133E-2</c:v>
                </c:pt>
                <c:pt idx="368">
                  <c:v>-2.0242500257856816E-2</c:v>
                </c:pt>
                <c:pt idx="369">
                  <c:v>-2.0043920427929518E-2</c:v>
                </c:pt>
                <c:pt idx="370">
                  <c:v>-2.1750969815709481E-2</c:v>
                </c:pt>
                <c:pt idx="371">
                  <c:v>-1.9723360406096499E-2</c:v>
                </c:pt>
                <c:pt idx="372">
                  <c:v>-1.6712318930097142E-2</c:v>
                </c:pt>
                <c:pt idx="373">
                  <c:v>-1.9345475714346749E-2</c:v>
                </c:pt>
                <c:pt idx="374">
                  <c:v>-1.882434790915534E-2</c:v>
                </c:pt>
                <c:pt idx="375">
                  <c:v>-1.8983637625644076E-2</c:v>
                </c:pt>
                <c:pt idx="376">
                  <c:v>-1.9602565658906071E-2</c:v>
                </c:pt>
                <c:pt idx="377">
                  <c:v>-2.0847535345567159E-2</c:v>
                </c:pt>
                <c:pt idx="378">
                  <c:v>-2.0674287701580071E-2</c:v>
                </c:pt>
                <c:pt idx="379">
                  <c:v>-2.0657333598064972E-2</c:v>
                </c:pt>
                <c:pt idx="380">
                  <c:v>-2.1543023007045192E-2</c:v>
                </c:pt>
                <c:pt idx="381">
                  <c:v>-2.1607425641386208E-2</c:v>
                </c:pt>
                <c:pt idx="382">
                  <c:v>-2.1770449361104602E-2</c:v>
                </c:pt>
                <c:pt idx="383">
                  <c:v>-2.1590221222922687E-2</c:v>
                </c:pt>
                <c:pt idx="384">
                  <c:v>-2.1652397623618619E-2</c:v>
                </c:pt>
                <c:pt idx="385">
                  <c:v>-2.1652397623618619E-2</c:v>
                </c:pt>
                <c:pt idx="386">
                  <c:v>-2.1143458182234787E-2</c:v>
                </c:pt>
                <c:pt idx="387">
                  <c:v>-2.0889065929956929E-2</c:v>
                </c:pt>
                <c:pt idx="388">
                  <c:v>-2.1026199038595442E-2</c:v>
                </c:pt>
                <c:pt idx="389">
                  <c:v>-1.9931881950040059E-2</c:v>
                </c:pt>
                <c:pt idx="390">
                  <c:v>-1.962733238039896E-2</c:v>
                </c:pt>
                <c:pt idx="391">
                  <c:v>-1.4521305155766634E-2</c:v>
                </c:pt>
                <c:pt idx="392">
                  <c:v>-1.3801619763285505E-2</c:v>
                </c:pt>
                <c:pt idx="393">
                  <c:v>-1.3801619763285505E-2</c:v>
                </c:pt>
                <c:pt idx="394">
                  <c:v>-1.1729361676964117E-2</c:v>
                </c:pt>
                <c:pt idx="395">
                  <c:v>-9.1511183166955723E-3</c:v>
                </c:pt>
                <c:pt idx="396">
                  <c:v>-8.5505582818871106E-3</c:v>
                </c:pt>
                <c:pt idx="397">
                  <c:v>-9.1879572233747042E-3</c:v>
                </c:pt>
                <c:pt idx="398">
                  <c:v>-1.5420536072520474E-2</c:v>
                </c:pt>
                <c:pt idx="399">
                  <c:v>-1.794010854599512E-2</c:v>
                </c:pt>
                <c:pt idx="400">
                  <c:v>-1.8961914632788152E-2</c:v>
                </c:pt>
                <c:pt idx="401">
                  <c:v>-1.8384185534105035E-2</c:v>
                </c:pt>
                <c:pt idx="402">
                  <c:v>-1.8918463406750963E-2</c:v>
                </c:pt>
                <c:pt idx="403">
                  <c:v>-1.9415317451300346E-2</c:v>
                </c:pt>
                <c:pt idx="404">
                  <c:v>-1.9910734365121141E-2</c:v>
                </c:pt>
                <c:pt idx="405">
                  <c:v>-1.9726072474714529E-2</c:v>
                </c:pt>
                <c:pt idx="406">
                  <c:v>-2.0004506075338546E-2</c:v>
                </c:pt>
                <c:pt idx="407">
                  <c:v>-2.2438548592093127E-2</c:v>
                </c:pt>
                <c:pt idx="408">
                  <c:v>-2.3396299384085772E-2</c:v>
                </c:pt>
                <c:pt idx="409">
                  <c:v>-2.4174927291826964E-2</c:v>
                </c:pt>
                <c:pt idx="410">
                  <c:v>-2.4014874749722137E-2</c:v>
                </c:pt>
                <c:pt idx="411">
                  <c:v>-2.4314938464101432E-2</c:v>
                </c:pt>
                <c:pt idx="412">
                  <c:v>-2.6495538956300468E-2</c:v>
                </c:pt>
                <c:pt idx="413">
                  <c:v>-2.7659502579216427E-2</c:v>
                </c:pt>
                <c:pt idx="414">
                  <c:v>-2.9482781201655511E-2</c:v>
                </c:pt>
                <c:pt idx="415">
                  <c:v>-2.7700917366589362E-2</c:v>
                </c:pt>
                <c:pt idx="416">
                  <c:v>-2.7455702399344584E-2</c:v>
                </c:pt>
                <c:pt idx="417">
                  <c:v>-2.7322681761124373E-2</c:v>
                </c:pt>
                <c:pt idx="418">
                  <c:v>-2.5979212945786173E-2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E7-4CDB-8DF4-1383BDE6A28C}"/>
            </c:ext>
          </c:extLst>
        </c:ser>
        <c:ser>
          <c:idx val="8"/>
          <c:order val="1"/>
          <c:tx>
            <c:strRef>
              <c:f>'Active 2'!$AZ$1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2'!$AW$2:$AW$81</c:f>
              <c:numCache>
                <c:formatCode>General</c:formatCode>
                <c:ptCount val="80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</c:numCache>
            </c:numRef>
          </c:xVal>
          <c:yVal>
            <c:numRef>
              <c:f>'Active 2'!$AZ$2:$AZ$81</c:f>
              <c:numCache>
                <c:formatCode>General</c:formatCode>
                <c:ptCount val="80"/>
                <c:pt idx="0">
                  <c:v>-1.7198014260898089E-2</c:v>
                </c:pt>
                <c:pt idx="1">
                  <c:v>-1.8983390474629002E-2</c:v>
                </c:pt>
                <c:pt idx="2">
                  <c:v>-2.0496828218952507E-2</c:v>
                </c:pt>
                <c:pt idx="3">
                  <c:v>-2.179661736011608E-2</c:v>
                </c:pt>
                <c:pt idx="4">
                  <c:v>-2.2897006717865234E-2</c:v>
                </c:pt>
                <c:pt idx="5">
                  <c:v>-2.3756346888679402E-2</c:v>
                </c:pt>
                <c:pt idx="6">
                  <c:v>-2.429701740891407E-2</c:v>
                </c:pt>
                <c:pt idx="7">
                  <c:v>-2.4441629844699581E-2</c:v>
                </c:pt>
                <c:pt idx="8">
                  <c:v>-2.4137574060312725E-2</c:v>
                </c:pt>
                <c:pt idx="9">
                  <c:v>-2.3351376563717035E-2</c:v>
                </c:pt>
                <c:pt idx="10">
                  <c:v>-2.2039191789647822E-2</c:v>
                </c:pt>
                <c:pt idx="11">
                  <c:v>-2.0118003520956444E-2</c:v>
                </c:pt>
                <c:pt idx="12">
                  <c:v>-1.7453222306236815E-2</c:v>
                </c:pt>
                <c:pt idx="13">
                  <c:v>-1.3843693242989693E-2</c:v>
                </c:pt>
                <c:pt idx="14">
                  <c:v>-8.9625577772367484E-3</c:v>
                </c:pt>
                <c:pt idx="15">
                  <c:v>-2.1695429430346035E-3</c:v>
                </c:pt>
                <c:pt idx="16">
                  <c:v>8.1504093147750107E-3</c:v>
                </c:pt>
                <c:pt idx="17">
                  <c:v>2.0959896565998198E-2</c:v>
                </c:pt>
                <c:pt idx="18">
                  <c:v>2.4294529774963346E-2</c:v>
                </c:pt>
                <c:pt idx="19">
                  <c:v>2.1363273123456115E-2</c:v>
                </c:pt>
                <c:pt idx="20">
                  <c:v>1.7355370190663563E-2</c:v>
                </c:pt>
                <c:pt idx="21">
                  <c:v>1.3178747841719702E-2</c:v>
                </c:pt>
                <c:pt idx="22">
                  <c:v>9.0753761189170598E-3</c:v>
                </c:pt>
                <c:pt idx="23">
                  <c:v>5.135611103632913E-3</c:v>
                </c:pt>
                <c:pt idx="24">
                  <c:v>1.3884221149717353E-3</c:v>
                </c:pt>
                <c:pt idx="25">
                  <c:v>-2.1735985638348851E-3</c:v>
                </c:pt>
                <c:pt idx="26">
                  <c:v>-5.5615671730885885E-3</c:v>
                </c:pt>
                <c:pt idx="27">
                  <c:v>-8.7540830479776229E-3</c:v>
                </c:pt>
                <c:pt idx="28">
                  <c:v>-1.1690411085204841E-2</c:v>
                </c:pt>
                <c:pt idx="29">
                  <c:v>-1.4299640471981179E-2</c:v>
                </c:pt>
                <c:pt idx="30">
                  <c:v>-1.6541956464668439E-2</c:v>
                </c:pt>
                <c:pt idx="31">
                  <c:v>-1.8431575517130271E-2</c:v>
                </c:pt>
                <c:pt idx="32">
                  <c:v>-2.0026496097792609E-2</c:v>
                </c:pt>
                <c:pt idx="33">
                  <c:v>-2.1392049044513067E-2</c:v>
                </c:pt>
                <c:pt idx="34">
                  <c:v>-2.2559789687021933E-2</c:v>
                </c:pt>
                <c:pt idx="35">
                  <c:v>-2.3505636335284061E-2</c:v>
                </c:pt>
                <c:pt idx="36">
                  <c:v>-2.4160032127240261E-2</c:v>
                </c:pt>
                <c:pt idx="37">
                  <c:v>-2.4441674645548517E-2</c:v>
                </c:pt>
                <c:pt idx="38">
                  <c:v>-2.4288850054265461E-2</c:v>
                </c:pt>
                <c:pt idx="39">
                  <c:v>-2.3664311407295687E-2</c:v>
                </c:pt>
                <c:pt idx="40">
                  <c:v>-2.2531366880449811E-2</c:v>
                </c:pt>
                <c:pt idx="41">
                  <c:v>-2.0822007175994386E-2</c:v>
                </c:pt>
                <c:pt idx="42">
                  <c:v>-1.8419267024508534E-2</c:v>
                </c:pt>
                <c:pt idx="43">
                  <c:v>-1.5147375436419971E-2</c:v>
                </c:pt>
                <c:pt idx="44">
                  <c:v>-1.0731505265523543E-2</c:v>
                </c:pt>
                <c:pt idx="45">
                  <c:v>-4.6750540240962828E-3</c:v>
                </c:pt>
                <c:pt idx="46">
                  <c:v>4.2314371511392558E-3</c:v>
                </c:pt>
                <c:pt idx="47">
                  <c:v>1.7218191573337257E-2</c:v>
                </c:pt>
                <c:pt idx="48">
                  <c:v>2.4387198612795345E-2</c:v>
                </c:pt>
                <c:pt idx="49">
                  <c:v>2.2540647660537424E-2</c:v>
                </c:pt>
                <c:pt idx="50">
                  <c:v>1.8707644604366098E-2</c:v>
                </c:pt>
                <c:pt idx="51">
                  <c:v>1.4546909021816832E-2</c:v>
                </c:pt>
                <c:pt idx="52">
                  <c:v>1.04052029556002E-2</c:v>
                </c:pt>
                <c:pt idx="53">
                  <c:v>6.4063033116708397E-3</c:v>
                </c:pt>
                <c:pt idx="54">
                  <c:v>2.5954951433652417E-3</c:v>
                </c:pt>
                <c:pt idx="55">
                  <c:v>-1.0253188452490139E-3</c:v>
                </c:pt>
                <c:pt idx="56">
                  <c:v>-4.4705893532174463E-3</c:v>
                </c:pt>
                <c:pt idx="57">
                  <c:v>-7.7322564536315671E-3</c:v>
                </c:pt>
                <c:pt idx="58">
                  <c:v>-1.0760745397207025E-2</c:v>
                </c:pt>
                <c:pt idx="59">
                  <c:v>-1.3483848086972944E-2</c:v>
                </c:pt>
                <c:pt idx="60">
                  <c:v>-1.584762218885968E-2</c:v>
                </c:pt>
                <c:pt idx="61">
                  <c:v>-1.7848031647284573E-2</c:v>
                </c:pt>
                <c:pt idx="62">
                  <c:v>-1.9531810408937318E-2</c:v>
                </c:pt>
                <c:pt idx="63">
                  <c:v>-2.0966707814024786E-2</c:v>
                </c:pt>
                <c:pt idx="64">
                  <c:v>-2.2199121717634215E-2</c:v>
                </c:pt>
                <c:pt idx="65">
                  <c:v>-2.3223700790799166E-2</c:v>
                </c:pt>
                <c:pt idx="66">
                  <c:v>-2.3982806693201866E-2</c:v>
                </c:pt>
                <c:pt idx="67">
                  <c:v>-2.4394806403525038E-2</c:v>
                </c:pt>
                <c:pt idx="68">
                  <c:v>-2.4389427587865754E-2</c:v>
                </c:pt>
                <c:pt idx="69">
                  <c:v>-2.3922889017722292E-2</c:v>
                </c:pt>
                <c:pt idx="70">
                  <c:v>-2.2962013451149559E-2</c:v>
                </c:pt>
                <c:pt idx="71">
                  <c:v>-2.1451943815594149E-2</c:v>
                </c:pt>
                <c:pt idx="72">
                  <c:v>-1.9292645206860741E-2</c:v>
                </c:pt>
                <c:pt idx="73">
                  <c:v>-1.6329678061516945E-2</c:v>
                </c:pt>
                <c:pt idx="74">
                  <c:v>-1.2328620375690751E-2</c:v>
                </c:pt>
                <c:pt idx="75">
                  <c:v>-6.8898398196931693E-3</c:v>
                </c:pt>
                <c:pt idx="76">
                  <c:v>8.6214215761220366E-4</c:v>
                </c:pt>
                <c:pt idx="77">
                  <c:v>1.2772785532230132E-2</c:v>
                </c:pt>
                <c:pt idx="78">
                  <c:v>2.3453844439017806E-2</c:v>
                </c:pt>
                <c:pt idx="79">
                  <c:v>2.3557798362184031E-2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E7-4CDB-8DF4-1383BDE6A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041704"/>
        <c:axId val="1"/>
      </c:scatterChart>
      <c:valAx>
        <c:axId val="50804170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6115068949716"/>
              <c:y val="0.855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93650793650794E-2"/>
              <c:y val="0.38947368421052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041704"/>
        <c:crosses val="autoZero"/>
        <c:crossBetween val="midCat"/>
        <c:majorUnit val="0.1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809523809523809"/>
          <c:y val="0.93157894736842106"/>
          <c:w val="0.20158730158730154"/>
          <c:h val="5.2631578947368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18</xdr:col>
      <xdr:colOff>657224</xdr:colOff>
      <xdr:row>18</xdr:row>
      <xdr:rowOff>142875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539451B8-5F01-3153-0215-29988619B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10</xdr:col>
      <xdr:colOff>66675</xdr:colOff>
      <xdr:row>20</xdr:row>
      <xdr:rowOff>38100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16E9360-6A11-2DCB-B061-5D3474DDDC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171449</xdr:colOff>
      <xdr:row>0</xdr:row>
      <xdr:rowOff>0</xdr:rowOff>
    </xdr:from>
    <xdr:to>
      <xdr:col>19</xdr:col>
      <xdr:colOff>295274</xdr:colOff>
      <xdr:row>19</xdr:row>
      <xdr:rowOff>9525</xdr:rowOff>
    </xdr:to>
    <xdr:graphicFrame macro="">
      <xdr:nvGraphicFramePr>
        <xdr:cNvPr id="50191" name="Chart 6">
          <a:extLst>
            <a:ext uri="{FF2B5EF4-FFF2-40B4-BE49-F238E27FC236}">
              <a16:creationId xmlns:a16="http://schemas.microsoft.com/office/drawing/2014/main" id="{E870176A-DB1C-CA69-84BA-B3F604AB1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13</xdr:col>
      <xdr:colOff>76200</xdr:colOff>
      <xdr:row>20</xdr:row>
      <xdr:rowOff>152401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3A401B1-51D6-82C6-1265-09DB307A3C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21</xdr:row>
      <xdr:rowOff>47625</xdr:rowOff>
    </xdr:from>
    <xdr:to>
      <xdr:col>12</xdr:col>
      <xdr:colOff>590550</xdr:colOff>
      <xdr:row>43</xdr:row>
      <xdr:rowOff>104775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F887F407-A83B-008E-11E7-62EBD09C1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13" Type="http://schemas.openxmlformats.org/officeDocument/2006/relationships/hyperlink" Target="http://www.bav-astro.de/sfs/BAVM_link.php?BAVMnr=203" TargetMode="External"/><Relationship Id="rId18" Type="http://schemas.openxmlformats.org/officeDocument/2006/relationships/hyperlink" Target="http://www.konkoly.hu/cgi-bin/IBVS?5924" TargetMode="External"/><Relationship Id="rId3" Type="http://schemas.openxmlformats.org/officeDocument/2006/relationships/hyperlink" Target="http://www.konkoly.hu/cgi-bin/IBVS?5745" TargetMode="External"/><Relationship Id="rId21" Type="http://schemas.openxmlformats.org/officeDocument/2006/relationships/hyperlink" Target="http://www.konkoly.hu/cgi-bin/IBVS?5988" TargetMode="External"/><Relationship Id="rId7" Type="http://schemas.openxmlformats.org/officeDocument/2006/relationships/hyperlink" Target="http://www.konkoly.hu/cgi-bin/IBVS?5636" TargetMode="External"/><Relationship Id="rId12" Type="http://schemas.openxmlformats.org/officeDocument/2006/relationships/hyperlink" Target="http://www.aavso.org/sites/default/files/jaavso/v36n2/186.pdf" TargetMode="External"/><Relationship Id="rId17" Type="http://schemas.openxmlformats.org/officeDocument/2006/relationships/hyperlink" Target="http://www.konkoly.hu/cgi-bin/IBVS?5924" TargetMode="External"/><Relationship Id="rId2" Type="http://schemas.openxmlformats.org/officeDocument/2006/relationships/hyperlink" Target="http://www.konkoly.hu/cgi-bin/IBVS?4559" TargetMode="External"/><Relationship Id="rId16" Type="http://schemas.openxmlformats.org/officeDocument/2006/relationships/hyperlink" Target="http://www.konkoly.hu/cgi-bin/IBVS?5893" TargetMode="External"/><Relationship Id="rId20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sfs/BAVM_link.php?BAVMnr=68" TargetMode="External"/><Relationship Id="rId6" Type="http://schemas.openxmlformats.org/officeDocument/2006/relationships/hyperlink" Target="http://www.konkoly.hu/cgi-bin/IBVS?5636" TargetMode="External"/><Relationship Id="rId11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www.konkoly.hu/cgi-bin/IBVS?5924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www.bav-astro.de/sfs/BAVM_link.php?BAVMnr=186" TargetMode="External"/><Relationship Id="rId14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H4721"/>
  <sheetViews>
    <sheetView tabSelected="1" workbookViewId="0">
      <pane xSplit="14" ySplit="21" topLeftCell="O420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6.42578125" customWidth="1"/>
    <col min="2" max="2" width="5.140625" style="35" customWidth="1"/>
    <col min="3" max="3" width="13.28515625" customWidth="1"/>
    <col min="4" max="4" width="9.42578125" customWidth="1"/>
    <col min="5" max="5" width="10.42578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35" customWidth="1"/>
  </cols>
  <sheetData>
    <row r="1" spans="1:26" ht="21" thickBot="1" x14ac:dyDescent="0.35">
      <c r="A1" s="1" t="s">
        <v>137</v>
      </c>
      <c r="Y1" s="5" t="s">
        <v>10</v>
      </c>
      <c r="Z1" s="7" t="s">
        <v>22</v>
      </c>
    </row>
    <row r="2" spans="1:26" x14ac:dyDescent="0.2">
      <c r="A2" t="s">
        <v>24</v>
      </c>
      <c r="B2" s="35" t="s">
        <v>25</v>
      </c>
      <c r="D2" t="s">
        <v>58</v>
      </c>
      <c r="Y2" s="51">
        <v>-10000</v>
      </c>
      <c r="Z2" s="51">
        <f>+D$11+D$12*Y2+D$13*Y2^2</f>
        <v>0.67904682082274326</v>
      </c>
    </row>
    <row r="3" spans="1:26" ht="13.5" thickBot="1" x14ac:dyDescent="0.25">
      <c r="A3" t="s">
        <v>26</v>
      </c>
      <c r="Y3" s="51">
        <v>-9000</v>
      </c>
      <c r="Z3" s="51">
        <f>+D$11+D$12*Y3+D$13*Y3^2</f>
        <v>0.55160892655501781</v>
      </c>
    </row>
    <row r="4" spans="1:26" ht="14.25" thickTop="1" thickBot="1" x14ac:dyDescent="0.25">
      <c r="A4" s="6" t="s">
        <v>1</v>
      </c>
      <c r="C4" s="3">
        <v>40377.885999999999</v>
      </c>
      <c r="D4" s="4">
        <v>3.3177690000000002</v>
      </c>
      <c r="Y4" s="51">
        <v>-8000</v>
      </c>
      <c r="Z4" s="51">
        <f>+D$11+D$12*Y4+D$13*Y4^2</f>
        <v>0.43700442515341625</v>
      </c>
    </row>
    <row r="5" spans="1:26" ht="13.5" thickTop="1" x14ac:dyDescent="0.2">
      <c r="A5" s="13" t="s">
        <v>141</v>
      </c>
      <c r="B5" s="70"/>
      <c r="C5" s="14">
        <v>-9.5</v>
      </c>
      <c r="D5" s="9" t="s">
        <v>142</v>
      </c>
      <c r="E5" s="9"/>
      <c r="Y5" s="51">
        <v>-7000</v>
      </c>
      <c r="Z5" s="51">
        <f>+D$11+D$12*Y5+D$13*Y5^2</f>
        <v>0.33523331661793887</v>
      </c>
    </row>
    <row r="6" spans="1:26" x14ac:dyDescent="0.2">
      <c r="A6" s="6" t="s">
        <v>2</v>
      </c>
      <c r="Y6" s="51">
        <v>-6000</v>
      </c>
      <c r="Z6" s="51">
        <f>+D$11+D$12*Y6+D$13*Y6^2</f>
        <v>0.24629560094858549</v>
      </c>
    </row>
    <row r="7" spans="1:26" x14ac:dyDescent="0.2">
      <c r="A7" t="s">
        <v>3</v>
      </c>
      <c r="C7">
        <v>40377.885999999999</v>
      </c>
      <c r="Y7" s="51">
        <v>-5000</v>
      </c>
      <c r="Z7" s="51">
        <f>+D$11+D$12*Y7+D$13*Y7^2</f>
        <v>0.17019127814535615</v>
      </c>
    </row>
    <row r="8" spans="1:26" x14ac:dyDescent="0.2">
      <c r="A8" t="s">
        <v>4</v>
      </c>
      <c r="C8">
        <v>3.3177690000000002</v>
      </c>
      <c r="Y8" s="51">
        <v>-4000</v>
      </c>
      <c r="Z8" s="51">
        <f>+D$11+D$12*Y8+D$13*Y8^2</f>
        <v>0.10692034820825085</v>
      </c>
    </row>
    <row r="9" spans="1:26" x14ac:dyDescent="0.2">
      <c r="A9" s="20" t="s">
        <v>148</v>
      </c>
      <c r="B9" s="21">
        <v>418</v>
      </c>
      <c r="C9" s="18" t="str">
        <f>"F"&amp;B9</f>
        <v>F418</v>
      </c>
      <c r="D9" s="19" t="str">
        <f>"G"&amp;B9</f>
        <v>G418</v>
      </c>
      <c r="Y9" s="51">
        <v>-3000</v>
      </c>
      <c r="Z9" s="51">
        <f>+D$11+D$12*Y9+D$13*Y9^2</f>
        <v>5.6482811137269606E-2</v>
      </c>
    </row>
    <row r="10" spans="1:26" ht="13.5" thickBot="1" x14ac:dyDescent="0.25">
      <c r="A10" s="9"/>
      <c r="B10" s="70"/>
      <c r="C10" s="5" t="s">
        <v>20</v>
      </c>
      <c r="D10" s="5" t="s">
        <v>21</v>
      </c>
      <c r="E10" s="9"/>
      <c r="Y10" s="51">
        <v>-2000</v>
      </c>
      <c r="Z10" s="51">
        <f>+D$11+D$12*Y10+D$13*Y10^2</f>
        <v>1.8878666932412407E-2</v>
      </c>
    </row>
    <row r="11" spans="1:26" x14ac:dyDescent="0.2">
      <c r="A11" t="s">
        <v>16</v>
      </c>
      <c r="C11" s="34">
        <f ca="1">INTERCEPT(INDIRECT(D9):G997,INDIRECT(C9):$F997)</f>
        <v>-9.3622565940692348E-2</v>
      </c>
      <c r="D11" s="35">
        <f>+E11*F11</f>
        <v>-1.782944287892986E-2</v>
      </c>
      <c r="E11" s="36">
        <v>-1.782944287892986E-2</v>
      </c>
      <c r="F11">
        <v>1</v>
      </c>
      <c r="Y11" s="51">
        <v>-1000</v>
      </c>
      <c r="Z11" s="51">
        <f>+D$11+D$12*Y11+D$13*Y11^2</f>
        <v>-5.892084406320751E-3</v>
      </c>
    </row>
    <row r="12" spans="1:26" x14ac:dyDescent="0.2">
      <c r="A12" t="s">
        <v>17</v>
      </c>
      <c r="C12" s="34">
        <f ca="1">SLOPE(INDIRECT(D9):G997,INDIRECT(C9):$F997)</f>
        <v>4.4383765285619352E-5</v>
      </c>
      <c r="D12" s="35">
        <f>+E12*F12</f>
        <v>-5.520662039547088E-6</v>
      </c>
      <c r="E12" s="37">
        <v>-5.5206620395470876E-2</v>
      </c>
      <c r="F12" s="38">
        <v>1E-4</v>
      </c>
      <c r="Y12" s="51">
        <v>0</v>
      </c>
      <c r="Z12" s="51">
        <f>+D$11+D$12*Y12+D$13*Y12^2</f>
        <v>-1.782944287892986E-2</v>
      </c>
    </row>
    <row r="13" spans="1:26" ht="13.5" thickBot="1" x14ac:dyDescent="0.25">
      <c r="A13" t="s">
        <v>19</v>
      </c>
      <c r="C13" s="35" t="s">
        <v>14</v>
      </c>
      <c r="D13" s="35">
        <f>+E13*F13</f>
        <v>6.4166964330620224E-9</v>
      </c>
      <c r="E13" s="39">
        <v>0.64166964330620224</v>
      </c>
      <c r="F13" s="38">
        <v>1E-8</v>
      </c>
      <c r="Y13" s="51">
        <v>1000</v>
      </c>
      <c r="Z13" s="51">
        <f>+D$11+D$12*Y13+D$13*Y13^2</f>
        <v>-1.6933408485414924E-2</v>
      </c>
    </row>
    <row r="14" spans="1:26" x14ac:dyDescent="0.2">
      <c r="A14" t="s">
        <v>158</v>
      </c>
      <c r="E14">
        <f>SUM(T21:T942)</f>
        <v>2.5936830113094524E-2</v>
      </c>
      <c r="Y14" s="51">
        <v>2000</v>
      </c>
      <c r="Z14" s="51">
        <f>+D$11+D$12*Y14+D$13*Y14^2</f>
        <v>-3.2039812257759447E-3</v>
      </c>
    </row>
    <row r="15" spans="1:26" x14ac:dyDescent="0.2">
      <c r="A15" s="40" t="s">
        <v>18</v>
      </c>
      <c r="C15" s="41">
        <f ca="1">(C7+C11)+(C8+C12)*INT(MAX(F21:F3525))</f>
        <v>60221.634225734233</v>
      </c>
      <c r="D15" s="19">
        <f>+C7+INT(MAX(F21:F1580))*C8+D11+D12*INT(MAX(F21:F4015))+D13*INT(MAX(F21:F4042)^2)</f>
        <v>60221.641080858695</v>
      </c>
      <c r="E15" s="15" t="s">
        <v>151</v>
      </c>
      <c r="F15" s="14">
        <v>1</v>
      </c>
      <c r="R15" t="s">
        <v>173</v>
      </c>
      <c r="S15" s="35">
        <v>0.2</v>
      </c>
      <c r="Y15" s="51">
        <v>3000</v>
      </c>
      <c r="Z15" s="51">
        <f>+D$11+D$12*Y15+D$13*Y15^2</f>
        <v>2.3358838899987078E-2</v>
      </c>
    </row>
    <row r="16" spans="1:26" x14ac:dyDescent="0.2">
      <c r="A16" s="6" t="s">
        <v>5</v>
      </c>
      <c r="C16" s="42">
        <f ca="1">+C8+C12</f>
        <v>3.3178133837652859</v>
      </c>
      <c r="D16" s="19">
        <f>+C8+D12+2*D13*MAX(F21:F888)</f>
        <v>3.3178402358606931</v>
      </c>
      <c r="E16" s="15" t="s">
        <v>143</v>
      </c>
      <c r="F16" s="16">
        <f ca="1">NOW()+15018.5+$C$5/24</f>
        <v>60577.598030208334</v>
      </c>
      <c r="R16" t="s">
        <v>176</v>
      </c>
      <c r="S16" s="35">
        <v>0.1</v>
      </c>
      <c r="Y16" s="51">
        <v>4000</v>
      </c>
      <c r="Z16" s="51">
        <f>+D$11+D$12*Y16+D$13*Y16^2</f>
        <v>6.275505189187415E-2</v>
      </c>
    </row>
    <row r="17" spans="1:26" ht="13.5" thickBot="1" x14ac:dyDescent="0.25">
      <c r="A17" s="34" t="s">
        <v>139</v>
      </c>
      <c r="C17">
        <f>COUNT(C21:C4731)</f>
        <v>419</v>
      </c>
      <c r="E17" s="15" t="s">
        <v>152</v>
      </c>
      <c r="F17" s="16">
        <f ca="1">ROUND(2*(F16-$C$7)/$C$8,0)/2+F15</f>
        <v>6089.5</v>
      </c>
      <c r="R17" t="s">
        <v>170</v>
      </c>
      <c r="S17" s="35">
        <v>1</v>
      </c>
      <c r="Y17" s="51">
        <f>Y16+1000</f>
        <v>5000</v>
      </c>
      <c r="Z17" s="51">
        <f>+D$11+D$12*Y17+D$13*Y17^2</f>
        <v>0.11498465774988526</v>
      </c>
    </row>
    <row r="18" spans="1:26" ht="14.25" thickTop="1" thickBot="1" x14ac:dyDescent="0.25">
      <c r="A18" s="6" t="s">
        <v>159</v>
      </c>
      <c r="C18" s="43">
        <f ca="1">+C15</f>
        <v>60221.634225734233</v>
      </c>
      <c r="D18" s="44">
        <f ca="1">C16</f>
        <v>3.3178133837652859</v>
      </c>
      <c r="E18" s="15" t="s">
        <v>144</v>
      </c>
      <c r="F18" s="19">
        <f ca="1">ROUND(2*(F16-$C$15)/$C$16,0)/2+F15</f>
        <v>108.5</v>
      </c>
      <c r="R18" t="s">
        <v>168</v>
      </c>
      <c r="S18" s="35">
        <v>1</v>
      </c>
      <c r="Y18" s="51">
        <f t="shared" ref="Y18:Y20" si="0">Y17+1000</f>
        <v>6000</v>
      </c>
      <c r="Z18" s="51">
        <f t="shared" ref="Z18:Z20" si="1">+D$11+D$12*Y18+D$13*Y18^2</f>
        <v>0.18004765647402043</v>
      </c>
    </row>
    <row r="19" spans="1:26" ht="13.5" thickBot="1" x14ac:dyDescent="0.25">
      <c r="A19" s="6" t="s">
        <v>160</v>
      </c>
      <c r="C19" s="45">
        <f>+D15</f>
        <v>60221.641080858695</v>
      </c>
      <c r="D19" s="46">
        <f>+D16</f>
        <v>3.3178402358606931</v>
      </c>
      <c r="E19" s="15" t="s">
        <v>145</v>
      </c>
      <c r="F19" s="17">
        <f ca="1">+$C$15+$C$16*F18-15018.5-$C$5/24</f>
        <v>45563.512811206099</v>
      </c>
      <c r="Y19" s="51">
        <f t="shared" si="0"/>
        <v>7000</v>
      </c>
      <c r="Z19" s="51">
        <f t="shared" si="1"/>
        <v>0.25794404806427962</v>
      </c>
    </row>
    <row r="20" spans="1:26" ht="1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173</v>
      </c>
      <c r="I20" s="8" t="s">
        <v>176</v>
      </c>
      <c r="J20" s="8" t="s">
        <v>170</v>
      </c>
      <c r="K20" s="8" t="s">
        <v>168</v>
      </c>
      <c r="L20" s="8" t="s">
        <v>132</v>
      </c>
      <c r="M20" s="8" t="s">
        <v>136</v>
      </c>
      <c r="N20" s="8" t="s">
        <v>32</v>
      </c>
      <c r="O20" s="8" t="s">
        <v>23</v>
      </c>
      <c r="P20" s="47" t="s">
        <v>22</v>
      </c>
      <c r="Q20" s="5" t="s">
        <v>15</v>
      </c>
      <c r="R20" s="8" t="s">
        <v>161</v>
      </c>
      <c r="S20" s="7" t="s">
        <v>162</v>
      </c>
      <c r="T20" s="8" t="s">
        <v>163</v>
      </c>
      <c r="U20" s="48" t="s">
        <v>1260</v>
      </c>
      <c r="V20" t="s">
        <v>164</v>
      </c>
      <c r="Y20" s="51">
        <f t="shared" si="0"/>
        <v>8000</v>
      </c>
      <c r="Z20" s="51">
        <f t="shared" si="1"/>
        <v>0.34867383252066286</v>
      </c>
    </row>
    <row r="21" spans="1:26" x14ac:dyDescent="0.2">
      <c r="A21" t="s">
        <v>31</v>
      </c>
      <c r="C21" s="10">
        <v>12217.084000000001</v>
      </c>
      <c r="D21" s="10"/>
      <c r="E21">
        <f t="shared" ref="E21:E84" si="2">+(C21-C$7)/C$8</f>
        <v>-8487.873025518049</v>
      </c>
      <c r="F21">
        <f t="shared" ref="F21:F84" si="3">ROUND(2*E21,0)/2</f>
        <v>-8488</v>
      </c>
      <c r="G21">
        <f t="shared" ref="G21:G84" si="4">+C21-(C$7+F21*C$8)</f>
        <v>0.42127200000504672</v>
      </c>
      <c r="H21">
        <f>+G21</f>
        <v>0.42127200000504672</v>
      </c>
      <c r="P21" s="49">
        <f t="shared" ref="P21:P84" si="5">+D$11+D$12*F21+D$13*F21^2</f>
        <v>0.49132817173341864</v>
      </c>
      <c r="Q21" s="121" t="s">
        <v>1334</v>
      </c>
      <c r="R21" s="51">
        <f t="shared" ref="R21:R84" si="6">+(P21-G21)^2</f>
        <v>4.9078671972351369E-3</v>
      </c>
      <c r="S21" s="72">
        <f>S$15</f>
        <v>0.2</v>
      </c>
      <c r="T21" s="51">
        <f t="shared" ref="T21:T84" si="7">+S21*R21</f>
        <v>9.815734394470275E-4</v>
      </c>
      <c r="U21" s="52"/>
      <c r="V21">
        <f>+G21-P21</f>
        <v>-7.0056171728371919E-2</v>
      </c>
    </row>
    <row r="22" spans="1:26" x14ac:dyDescent="0.2">
      <c r="A22" s="69" t="s">
        <v>183</v>
      </c>
      <c r="B22" s="71" t="s">
        <v>134</v>
      </c>
      <c r="C22" s="69">
        <v>12217.084999999999</v>
      </c>
      <c r="D22" s="69" t="s">
        <v>176</v>
      </c>
      <c r="E22">
        <f t="shared" si="2"/>
        <v>-8487.8727241106899</v>
      </c>
      <c r="F22">
        <f t="shared" si="3"/>
        <v>-8488</v>
      </c>
      <c r="G22">
        <f t="shared" si="4"/>
        <v>0.42227200000343146</v>
      </c>
      <c r="I22">
        <f>+G22</f>
        <v>0.42227200000343146</v>
      </c>
      <c r="P22" s="49">
        <f t="shared" si="5"/>
        <v>0.49132817173341864</v>
      </c>
      <c r="Q22" s="121" t="s">
        <v>1334</v>
      </c>
      <c r="R22" s="51">
        <f t="shared" si="6"/>
        <v>4.7687548540014807E-3</v>
      </c>
      <c r="S22" s="72">
        <f>S$16</f>
        <v>0.1</v>
      </c>
      <c r="T22" s="51">
        <f t="shared" si="7"/>
        <v>4.7687548540014811E-4</v>
      </c>
    </row>
    <row r="23" spans="1:26" x14ac:dyDescent="0.2">
      <c r="A23" t="s">
        <v>31</v>
      </c>
      <c r="C23" s="10">
        <v>13305.290999999999</v>
      </c>
      <c r="D23" s="10"/>
      <c r="E23">
        <f t="shared" si="2"/>
        <v>-8159.8794249991488</v>
      </c>
      <c r="F23">
        <f t="shared" si="3"/>
        <v>-8160</v>
      </c>
      <c r="G23">
        <f t="shared" si="4"/>
        <v>0.4000400000022637</v>
      </c>
      <c r="H23">
        <f>+G23</f>
        <v>0.4000400000022637</v>
      </c>
      <c r="P23" s="49">
        <f t="shared" si="5"/>
        <v>0.45447874137706901</v>
      </c>
      <c r="Q23" s="121" t="s">
        <v>1335</v>
      </c>
      <c r="R23" s="51">
        <f t="shared" si="6"/>
        <v>2.9635765624729396E-3</v>
      </c>
      <c r="S23" s="72">
        <f>S$15</f>
        <v>0.2</v>
      </c>
      <c r="T23" s="51">
        <f t="shared" si="7"/>
        <v>5.9271531249458799E-4</v>
      </c>
      <c r="V23">
        <f>+G23-P23</f>
        <v>-5.4438741374805311E-2</v>
      </c>
    </row>
    <row r="24" spans="1:26" x14ac:dyDescent="0.2">
      <c r="A24" s="69" t="s">
        <v>183</v>
      </c>
      <c r="B24" s="71" t="s">
        <v>134</v>
      </c>
      <c r="C24" s="69">
        <v>13305.291999999999</v>
      </c>
      <c r="D24" s="69" t="s">
        <v>176</v>
      </c>
      <c r="E24">
        <f t="shared" si="2"/>
        <v>-8159.8791235917861</v>
      </c>
      <c r="F24">
        <f t="shared" si="3"/>
        <v>-8160</v>
      </c>
      <c r="G24">
        <f t="shared" si="4"/>
        <v>0.40104000000246742</v>
      </c>
      <c r="I24">
        <f>+G24</f>
        <v>0.40104000000246742</v>
      </c>
      <c r="P24" s="49">
        <f t="shared" si="5"/>
        <v>0.45447874137706901</v>
      </c>
      <c r="Q24" s="121" t="s">
        <v>1337</v>
      </c>
      <c r="R24" s="51">
        <f t="shared" si="6"/>
        <v>2.855699079701555E-3</v>
      </c>
      <c r="S24" s="72">
        <f>S$16</f>
        <v>0.1</v>
      </c>
      <c r="T24" s="51">
        <f t="shared" si="7"/>
        <v>2.855699079701555E-4</v>
      </c>
    </row>
    <row r="25" spans="1:26" x14ac:dyDescent="0.2">
      <c r="A25" t="s">
        <v>31</v>
      </c>
      <c r="C25" s="10">
        <v>14874.572</v>
      </c>
      <c r="D25" s="10"/>
      <c r="E25">
        <f t="shared" si="2"/>
        <v>-7686.8865795056854</v>
      </c>
      <c r="F25">
        <f t="shared" si="3"/>
        <v>-7687</v>
      </c>
      <c r="G25">
        <f t="shared" si="4"/>
        <v>0.37630300000455463</v>
      </c>
      <c r="H25">
        <f>+G25</f>
        <v>0.37630300000455463</v>
      </c>
      <c r="P25" s="49">
        <f t="shared" si="5"/>
        <v>0.40377027953111411</v>
      </c>
      <c r="Q25" s="121" t="s">
        <v>1336</v>
      </c>
      <c r="R25" s="51">
        <f t="shared" si="6"/>
        <v>7.5445144459015327E-4</v>
      </c>
      <c r="S25" s="72">
        <f>S$15</f>
        <v>0.2</v>
      </c>
      <c r="T25" s="51">
        <f t="shared" si="7"/>
        <v>1.5089028891803065E-4</v>
      </c>
      <c r="V25">
        <f>+G25-P25</f>
        <v>-2.7467279526559474E-2</v>
      </c>
    </row>
    <row r="26" spans="1:26" x14ac:dyDescent="0.2">
      <c r="A26" s="69" t="s">
        <v>195</v>
      </c>
      <c r="B26" s="71" t="s">
        <v>134</v>
      </c>
      <c r="C26" s="69">
        <v>15614.437</v>
      </c>
      <c r="D26" s="69" t="s">
        <v>176</v>
      </c>
      <c r="E26">
        <f t="shared" si="2"/>
        <v>-7463.8858220689863</v>
      </c>
      <c r="F26">
        <f t="shared" si="3"/>
        <v>-7464</v>
      </c>
      <c r="G26">
        <f t="shared" si="4"/>
        <v>0.37881600000218896</v>
      </c>
      <c r="H26">
        <f>+G26</f>
        <v>0.37881600000218896</v>
      </c>
      <c r="P26" s="49">
        <f t="shared" si="5"/>
        <v>0.38085925290871209</v>
      </c>
      <c r="Q26" s="2">
        <f t="shared" ref="Q26:Q84" si="8">+C26-15018.5</f>
        <v>595.9369999999999</v>
      </c>
      <c r="R26" s="51">
        <f t="shared" si="6"/>
        <v>4.1748824400152172E-6</v>
      </c>
      <c r="S26" s="72">
        <f>S$15</f>
        <v>0.2</v>
      </c>
      <c r="T26" s="51">
        <f t="shared" si="7"/>
        <v>8.3497648800304349E-7</v>
      </c>
    </row>
    <row r="27" spans="1:26" x14ac:dyDescent="0.2">
      <c r="A27" t="s">
        <v>31</v>
      </c>
      <c r="C27" s="10">
        <v>16105.442999999999</v>
      </c>
      <c r="D27" s="10"/>
      <c r="E27">
        <f t="shared" si="2"/>
        <v>-7315.8929991810755</v>
      </c>
      <c r="F27">
        <f t="shared" si="3"/>
        <v>-7316</v>
      </c>
      <c r="G27">
        <f t="shared" si="4"/>
        <v>0.35500400000091759</v>
      </c>
      <c r="H27">
        <f>+G27</f>
        <v>0.35500400000091759</v>
      </c>
      <c r="P27" s="49">
        <f t="shared" si="5"/>
        <v>0.36600605648132195</v>
      </c>
      <c r="Q27" s="2">
        <f t="shared" si="8"/>
        <v>1086.9429999999993</v>
      </c>
      <c r="R27" s="51">
        <f t="shared" si="6"/>
        <v>1.2104524679800769E-4</v>
      </c>
      <c r="S27" s="72">
        <f>S$15</f>
        <v>0.2</v>
      </c>
      <c r="T27" s="51">
        <f t="shared" si="7"/>
        <v>2.4209049359601541E-5</v>
      </c>
      <c r="V27">
        <f>+G27-P27</f>
        <v>-1.1002056480404365E-2</v>
      </c>
    </row>
    <row r="28" spans="1:26" x14ac:dyDescent="0.2">
      <c r="A28" t="s">
        <v>31</v>
      </c>
      <c r="C28" s="10">
        <v>16400.717000000001</v>
      </c>
      <c r="D28" s="10"/>
      <c r="E28">
        <f t="shared" si="2"/>
        <v>-7226.8952419532516</v>
      </c>
      <c r="F28">
        <f t="shared" si="3"/>
        <v>-7227</v>
      </c>
      <c r="G28">
        <f t="shared" si="4"/>
        <v>0.34756300000299234</v>
      </c>
      <c r="H28">
        <f>+G28</f>
        <v>0.34756300000299234</v>
      </c>
      <c r="P28" s="49">
        <f t="shared" si="5"/>
        <v>0.35720941411568641</v>
      </c>
      <c r="Q28" s="2">
        <f t="shared" si="8"/>
        <v>1382.2170000000006</v>
      </c>
      <c r="R28" s="51">
        <f t="shared" si="6"/>
        <v>9.3053305233583287E-5</v>
      </c>
      <c r="S28" s="72">
        <f>S$15</f>
        <v>0.2</v>
      </c>
      <c r="T28" s="51">
        <f t="shared" si="7"/>
        <v>1.861066104671666E-5</v>
      </c>
      <c r="V28">
        <f>+G28-P28</f>
        <v>-9.6464141126940683E-3</v>
      </c>
    </row>
    <row r="29" spans="1:26" x14ac:dyDescent="0.2">
      <c r="A29" s="69" t="s">
        <v>183</v>
      </c>
      <c r="B29" s="71" t="s">
        <v>134</v>
      </c>
      <c r="C29" s="69">
        <v>16400.718000000001</v>
      </c>
      <c r="D29" s="69" t="s">
        <v>176</v>
      </c>
      <c r="E29">
        <f t="shared" si="2"/>
        <v>-7226.8949405458898</v>
      </c>
      <c r="F29">
        <f t="shared" si="3"/>
        <v>-7227</v>
      </c>
      <c r="G29">
        <f t="shared" si="4"/>
        <v>0.34856300000319607</v>
      </c>
      <c r="I29">
        <f>+G29</f>
        <v>0.34856300000319607</v>
      </c>
      <c r="P29" s="49">
        <f t="shared" si="5"/>
        <v>0.35720941411568641</v>
      </c>
      <c r="Q29" s="2">
        <f t="shared" si="8"/>
        <v>1382.2180000000008</v>
      </c>
      <c r="R29" s="51">
        <f t="shared" si="6"/>
        <v>7.476047700467214E-5</v>
      </c>
      <c r="S29" s="72">
        <f>S$16</f>
        <v>0.1</v>
      </c>
      <c r="T29" s="51">
        <f t="shared" si="7"/>
        <v>7.476047700467214E-6</v>
      </c>
    </row>
    <row r="30" spans="1:26" x14ac:dyDescent="0.2">
      <c r="A30" s="69" t="s">
        <v>207</v>
      </c>
      <c r="B30" s="71" t="s">
        <v>134</v>
      </c>
      <c r="C30" s="69">
        <v>16699.312999999998</v>
      </c>
      <c r="D30" s="69" t="s">
        <v>176</v>
      </c>
      <c r="E30">
        <f t="shared" si="2"/>
        <v>-7136.8962094708822</v>
      </c>
      <c r="F30">
        <f t="shared" si="3"/>
        <v>-7137</v>
      </c>
      <c r="G30">
        <f t="shared" si="4"/>
        <v>0.34435300000041025</v>
      </c>
      <c r="H30">
        <f>+G30</f>
        <v>0.34435300000041025</v>
      </c>
      <c r="P30" s="49">
        <f t="shared" si="5"/>
        <v>0.34841730605132193</v>
      </c>
      <c r="Q30" s="2">
        <f t="shared" si="8"/>
        <v>1680.8129999999983</v>
      </c>
      <c r="R30" s="51">
        <f t="shared" si="6"/>
        <v>1.6518583675477305E-5</v>
      </c>
      <c r="S30" s="72">
        <f>S$15</f>
        <v>0.2</v>
      </c>
      <c r="T30" s="51">
        <f t="shared" si="7"/>
        <v>3.3037167350954611E-6</v>
      </c>
    </row>
    <row r="31" spans="1:26" x14ac:dyDescent="0.2">
      <c r="A31" s="69" t="s">
        <v>213</v>
      </c>
      <c r="B31" s="71" t="s">
        <v>134</v>
      </c>
      <c r="C31" s="69">
        <v>16722.526000000002</v>
      </c>
      <c r="D31" s="69" t="s">
        <v>176</v>
      </c>
      <c r="E31">
        <f t="shared" si="2"/>
        <v>-7129.8996403908759</v>
      </c>
      <c r="F31">
        <f t="shared" si="3"/>
        <v>-7130</v>
      </c>
      <c r="G31">
        <f t="shared" si="4"/>
        <v>0.33297000000311527</v>
      </c>
      <c r="H31">
        <f>+G31</f>
        <v>0.33297000000311527</v>
      </c>
      <c r="P31" s="49">
        <f t="shared" si="5"/>
        <v>0.34773783236097161</v>
      </c>
      <c r="Q31" s="2">
        <f t="shared" si="8"/>
        <v>1704.0260000000017</v>
      </c>
      <c r="R31" s="51">
        <f t="shared" si="6"/>
        <v>2.1808887254974864E-4</v>
      </c>
      <c r="S31" s="72">
        <f>S$15</f>
        <v>0.2</v>
      </c>
      <c r="T31" s="51">
        <f t="shared" si="7"/>
        <v>4.3617774509949731E-5</v>
      </c>
    </row>
    <row r="32" spans="1:26" x14ac:dyDescent="0.2">
      <c r="A32" t="s">
        <v>31</v>
      </c>
      <c r="C32" s="10">
        <v>16722.530999999999</v>
      </c>
      <c r="D32" s="10"/>
      <c r="E32">
        <f t="shared" si="2"/>
        <v>-7129.8981333540696</v>
      </c>
      <c r="F32">
        <f t="shared" si="3"/>
        <v>-7130</v>
      </c>
      <c r="G32">
        <f t="shared" si="4"/>
        <v>0.33797000000049593</v>
      </c>
      <c r="H32">
        <f>+G32</f>
        <v>0.33797000000049593</v>
      </c>
      <c r="P32" s="49">
        <f t="shared" si="5"/>
        <v>0.34773783236097161</v>
      </c>
      <c r="Q32" s="2">
        <f t="shared" si="8"/>
        <v>1704.030999999999</v>
      </c>
      <c r="R32" s="51">
        <f t="shared" si="6"/>
        <v>9.5410549022355922E-5</v>
      </c>
      <c r="S32" s="72">
        <f>S$15</f>
        <v>0.2</v>
      </c>
      <c r="T32" s="51">
        <f t="shared" si="7"/>
        <v>1.9082109804471184E-5</v>
      </c>
      <c r="V32">
        <f>+G32-P32</f>
        <v>-9.7678323604756812E-3</v>
      </c>
    </row>
    <row r="33" spans="1:23" x14ac:dyDescent="0.2">
      <c r="A33" t="s">
        <v>31</v>
      </c>
      <c r="C33" s="10">
        <v>16729.161</v>
      </c>
      <c r="D33" s="10"/>
      <c r="E33">
        <f t="shared" si="2"/>
        <v>-7127.8998025480369</v>
      </c>
      <c r="F33">
        <f t="shared" si="3"/>
        <v>-7128</v>
      </c>
      <c r="G33">
        <f t="shared" si="4"/>
        <v>0.33243200000288198</v>
      </c>
      <c r="H33">
        <f>+G33</f>
        <v>0.33243200000288198</v>
      </c>
      <c r="P33" s="49">
        <f t="shared" si="5"/>
        <v>0.34754381252140731</v>
      </c>
      <c r="Q33" s="2">
        <f t="shared" si="8"/>
        <v>1710.6610000000001</v>
      </c>
      <c r="R33" s="51">
        <f t="shared" si="6"/>
        <v>2.2836687759505907E-4</v>
      </c>
      <c r="S33" s="72">
        <f>S$15</f>
        <v>0.2</v>
      </c>
      <c r="T33" s="51">
        <f t="shared" si="7"/>
        <v>4.5673375519011816E-5</v>
      </c>
      <c r="V33">
        <f>+G33-P33</f>
        <v>-1.5111812518525336E-2</v>
      </c>
    </row>
    <row r="34" spans="1:23" x14ac:dyDescent="0.2">
      <c r="A34" t="s">
        <v>31</v>
      </c>
      <c r="C34" s="10">
        <v>16752.384999999998</v>
      </c>
      <c r="D34" s="10"/>
      <c r="E34">
        <f t="shared" si="2"/>
        <v>-7120.8999179870571</v>
      </c>
      <c r="F34">
        <f t="shared" si="3"/>
        <v>-7121</v>
      </c>
      <c r="G34">
        <f t="shared" si="4"/>
        <v>0.33204900000055204</v>
      </c>
      <c r="H34">
        <f>+G34</f>
        <v>0.33204900000055204</v>
      </c>
      <c r="P34" s="49">
        <f t="shared" si="5"/>
        <v>0.34686514733480761</v>
      </c>
      <c r="Q34" s="2">
        <f t="shared" si="8"/>
        <v>1733.8849999999984</v>
      </c>
      <c r="R34" s="51">
        <f t="shared" si="6"/>
        <v>2.1951822183036843E-4</v>
      </c>
      <c r="S34" s="72">
        <f>S$15</f>
        <v>0.2</v>
      </c>
      <c r="T34" s="51">
        <f t="shared" si="7"/>
        <v>4.3903644366073685E-5</v>
      </c>
      <c r="V34">
        <f>+G34-P34</f>
        <v>-1.4816147334255569E-2</v>
      </c>
    </row>
    <row r="35" spans="1:23" x14ac:dyDescent="0.2">
      <c r="A35" s="69" t="s">
        <v>183</v>
      </c>
      <c r="B35" s="71" t="s">
        <v>134</v>
      </c>
      <c r="C35" s="69">
        <v>16855.239000000001</v>
      </c>
      <c r="D35" s="69" t="s">
        <v>176</v>
      </c>
      <c r="E35">
        <f t="shared" si="2"/>
        <v>-7089.8989652383862</v>
      </c>
      <c r="F35">
        <f t="shared" si="3"/>
        <v>-7090</v>
      </c>
      <c r="G35">
        <f t="shared" si="4"/>
        <v>0.33521000000473578</v>
      </c>
      <c r="I35">
        <f>+G35</f>
        <v>0.33521000000473578</v>
      </c>
      <c r="P35" s="49">
        <f t="shared" si="5"/>
        <v>0.34386718894826407</v>
      </c>
      <c r="Q35" s="2">
        <f t="shared" si="8"/>
        <v>1836.7390000000014</v>
      </c>
      <c r="R35" s="51">
        <f t="shared" si="6"/>
        <v>7.4946920403948529E-5</v>
      </c>
      <c r="S35" s="72">
        <f>S$16</f>
        <v>0.1</v>
      </c>
      <c r="T35" s="51">
        <f t="shared" si="7"/>
        <v>7.4946920403948532E-6</v>
      </c>
    </row>
    <row r="36" spans="1:23" x14ac:dyDescent="0.2">
      <c r="A36" t="s">
        <v>39</v>
      </c>
      <c r="C36" s="10">
        <v>16981.298999999999</v>
      </c>
      <c r="D36" s="10"/>
      <c r="E36">
        <f t="shared" si="2"/>
        <v>-7051.9035532612425</v>
      </c>
      <c r="F36">
        <f t="shared" si="3"/>
        <v>-7052</v>
      </c>
      <c r="G36">
        <f t="shared" si="4"/>
        <v>0.31998800000292249</v>
      </c>
      <c r="H36">
        <f t="shared" ref="H36:H46" si="9">+G36</f>
        <v>0.31998800000292249</v>
      </c>
      <c r="P36" s="49">
        <f t="shared" si="5"/>
        <v>0.34020909679441946</v>
      </c>
      <c r="Q36" s="2">
        <f t="shared" si="8"/>
        <v>1962.7989999999991</v>
      </c>
      <c r="R36" s="51">
        <f t="shared" si="6"/>
        <v>4.0889275545108916E-4</v>
      </c>
      <c r="S36" s="72">
        <f t="shared" ref="S36:S46" si="10">S$15</f>
        <v>0.2</v>
      </c>
      <c r="T36" s="51">
        <f t="shared" si="7"/>
        <v>8.1778551090217841E-5</v>
      </c>
      <c r="V36">
        <f t="shared" ref="V36:V42" si="11">+G36-P36</f>
        <v>-2.0221096791496973E-2</v>
      </c>
      <c r="W36" t="s">
        <v>40</v>
      </c>
    </row>
    <row r="37" spans="1:23" x14ac:dyDescent="0.2">
      <c r="A37" t="s">
        <v>31</v>
      </c>
      <c r="C37" s="10">
        <v>16981.313999999998</v>
      </c>
      <c r="D37" s="10"/>
      <c r="E37">
        <f t="shared" si="2"/>
        <v>-7051.8990321508218</v>
      </c>
      <c r="F37">
        <f t="shared" si="3"/>
        <v>-7052</v>
      </c>
      <c r="G37">
        <f t="shared" si="4"/>
        <v>0.33498800000234041</v>
      </c>
      <c r="H37">
        <f t="shared" si="9"/>
        <v>0.33498800000234041</v>
      </c>
      <c r="P37" s="49">
        <f t="shared" si="5"/>
        <v>0.34020909679441946</v>
      </c>
      <c r="Q37" s="2">
        <f t="shared" si="8"/>
        <v>1962.8139999999985</v>
      </c>
      <c r="R37" s="51">
        <f t="shared" si="6"/>
        <v>2.7259851712258142E-5</v>
      </c>
      <c r="S37" s="72">
        <f t="shared" si="10"/>
        <v>0.2</v>
      </c>
      <c r="T37" s="51">
        <f t="shared" si="7"/>
        <v>5.4519703424516285E-6</v>
      </c>
      <c r="V37">
        <f t="shared" si="11"/>
        <v>-5.2210967920790496E-3</v>
      </c>
    </row>
    <row r="38" spans="1:23" x14ac:dyDescent="0.2">
      <c r="A38" t="s">
        <v>31</v>
      </c>
      <c r="C38" s="10">
        <v>16991.272000000001</v>
      </c>
      <c r="D38" s="10"/>
      <c r="E38">
        <f t="shared" si="2"/>
        <v>-7048.8976176460737</v>
      </c>
      <c r="F38">
        <f t="shared" si="3"/>
        <v>-7049</v>
      </c>
      <c r="G38">
        <f t="shared" si="4"/>
        <v>0.33968100000492996</v>
      </c>
      <c r="H38">
        <f t="shared" si="9"/>
        <v>0.33968100000492996</v>
      </c>
      <c r="P38" s="49">
        <f t="shared" si="5"/>
        <v>0.33992108929909304</v>
      </c>
      <c r="Q38" s="2">
        <f t="shared" si="8"/>
        <v>1972.7720000000008</v>
      </c>
      <c r="R38" s="51">
        <f t="shared" si="6"/>
        <v>5.7642869171726762E-8</v>
      </c>
      <c r="S38" s="72">
        <f t="shared" si="10"/>
        <v>0.2</v>
      </c>
      <c r="T38" s="51">
        <f t="shared" si="7"/>
        <v>1.1528573834345353E-8</v>
      </c>
      <c r="V38">
        <f t="shared" si="11"/>
        <v>-2.4008929416308167E-4</v>
      </c>
    </row>
    <row r="39" spans="1:23" x14ac:dyDescent="0.2">
      <c r="A39" t="s">
        <v>31</v>
      </c>
      <c r="C39" s="10">
        <v>16994.59</v>
      </c>
      <c r="D39" s="10"/>
      <c r="E39">
        <f t="shared" si="2"/>
        <v>-7047.8975480209738</v>
      </c>
      <c r="F39">
        <f t="shared" si="3"/>
        <v>-7048</v>
      </c>
      <c r="G39">
        <f t="shared" si="4"/>
        <v>0.33991200000309618</v>
      </c>
      <c r="H39">
        <f t="shared" si="9"/>
        <v>0.33991200000309618</v>
      </c>
      <c r="P39" s="49">
        <f t="shared" si="5"/>
        <v>0.33982511246743657</v>
      </c>
      <c r="Q39" s="2">
        <f t="shared" si="8"/>
        <v>1976.0900000000001</v>
      </c>
      <c r="R39" s="51">
        <f t="shared" si="6"/>
        <v>7.5494438529996021E-9</v>
      </c>
      <c r="S39" s="72">
        <f t="shared" si="10"/>
        <v>0.2</v>
      </c>
      <c r="T39" s="51">
        <f t="shared" si="7"/>
        <v>1.5098887705999205E-9</v>
      </c>
      <c r="V39">
        <f t="shared" si="11"/>
        <v>8.6887535659607718E-5</v>
      </c>
    </row>
    <row r="40" spans="1:23" x14ac:dyDescent="0.2">
      <c r="A40" t="s">
        <v>31</v>
      </c>
      <c r="C40" s="10">
        <v>17064.244999999999</v>
      </c>
      <c r="D40" s="10"/>
      <c r="E40">
        <f t="shared" si="2"/>
        <v>-7026.9030182631759</v>
      </c>
      <c r="F40">
        <f t="shared" si="3"/>
        <v>-7027</v>
      </c>
      <c r="G40">
        <f t="shared" si="4"/>
        <v>0.32176299999991897</v>
      </c>
      <c r="H40">
        <f t="shared" si="9"/>
        <v>0.32176299999991897</v>
      </c>
      <c r="P40" s="49">
        <f t="shared" si="5"/>
        <v>0.33781256351640376</v>
      </c>
      <c r="Q40" s="2">
        <f t="shared" si="8"/>
        <v>2045.744999999999</v>
      </c>
      <c r="R40" s="51">
        <f t="shared" si="6"/>
        <v>2.5758848906967956E-4</v>
      </c>
      <c r="S40" s="72">
        <f t="shared" si="10"/>
        <v>0.2</v>
      </c>
      <c r="T40" s="51">
        <f t="shared" si="7"/>
        <v>5.1517697813935916E-5</v>
      </c>
      <c r="V40">
        <f t="shared" si="11"/>
        <v>-1.6049563516484788E-2</v>
      </c>
    </row>
    <row r="41" spans="1:23" x14ac:dyDescent="0.2">
      <c r="A41" t="s">
        <v>31</v>
      </c>
      <c r="C41" s="10">
        <v>17107.384999999998</v>
      </c>
      <c r="D41" s="10"/>
      <c r="E41">
        <f t="shared" si="2"/>
        <v>-7013.900304692701</v>
      </c>
      <c r="F41">
        <f t="shared" si="3"/>
        <v>-7014</v>
      </c>
      <c r="G41">
        <f t="shared" si="4"/>
        <v>0.33076600000276812</v>
      </c>
      <c r="H41">
        <f t="shared" si="9"/>
        <v>0.33076600000276812</v>
      </c>
      <c r="P41" s="49">
        <f t="shared" si="5"/>
        <v>0.3365695360598735</v>
      </c>
      <c r="Q41" s="2">
        <f t="shared" si="8"/>
        <v>2088.8849999999984</v>
      </c>
      <c r="R41" s="51">
        <f t="shared" si="6"/>
        <v>3.3681030766122192E-5</v>
      </c>
      <c r="S41" s="72">
        <f t="shared" si="10"/>
        <v>0.2</v>
      </c>
      <c r="T41" s="51">
        <f t="shared" si="7"/>
        <v>6.7362061532244389E-6</v>
      </c>
      <c r="V41">
        <f t="shared" si="11"/>
        <v>-5.803536057105374E-3</v>
      </c>
    </row>
    <row r="42" spans="1:23" x14ac:dyDescent="0.2">
      <c r="A42" t="s">
        <v>31</v>
      </c>
      <c r="C42" s="10">
        <v>17117.337</v>
      </c>
      <c r="D42" s="10"/>
      <c r="E42">
        <f t="shared" si="2"/>
        <v>-7010.9006986321219</v>
      </c>
      <c r="F42">
        <f t="shared" si="3"/>
        <v>-7011</v>
      </c>
      <c r="G42">
        <f t="shared" si="4"/>
        <v>0.32945900000049733</v>
      </c>
      <c r="H42">
        <f t="shared" si="9"/>
        <v>0.32945900000049733</v>
      </c>
      <c r="P42" s="49">
        <f t="shared" si="5"/>
        <v>0.33628299157133384</v>
      </c>
      <c r="Q42" s="2">
        <f t="shared" si="8"/>
        <v>2098.8369999999995</v>
      </c>
      <c r="R42" s="51">
        <f t="shared" si="6"/>
        <v>4.6566860958847856E-5</v>
      </c>
      <c r="S42" s="72">
        <f t="shared" si="10"/>
        <v>0.2</v>
      </c>
      <c r="T42" s="51">
        <f t="shared" si="7"/>
        <v>9.3133721917695719E-6</v>
      </c>
      <c r="V42">
        <f t="shared" si="11"/>
        <v>-6.8239915708365184E-3</v>
      </c>
    </row>
    <row r="43" spans="1:23" x14ac:dyDescent="0.2">
      <c r="A43" s="69" t="s">
        <v>233</v>
      </c>
      <c r="B43" s="71" t="s">
        <v>134</v>
      </c>
      <c r="C43" s="69">
        <v>17130.602999999999</v>
      </c>
      <c r="D43" s="69" t="s">
        <v>176</v>
      </c>
      <c r="E43">
        <f t="shared" si="2"/>
        <v>-7006.9022285758892</v>
      </c>
      <c r="F43">
        <f t="shared" si="3"/>
        <v>-7007</v>
      </c>
      <c r="G43">
        <f t="shared" si="4"/>
        <v>0.32438300000285381</v>
      </c>
      <c r="H43">
        <f t="shared" si="9"/>
        <v>0.32438300000285381</v>
      </c>
      <c r="P43" s="49">
        <f t="shared" si="5"/>
        <v>0.33590111192078098</v>
      </c>
      <c r="Q43" s="2">
        <f t="shared" si="8"/>
        <v>2112.1029999999992</v>
      </c>
      <c r="R43" s="51">
        <f t="shared" si="6"/>
        <v>1.3266690215389605E-4</v>
      </c>
      <c r="S43" s="72">
        <f t="shared" si="10"/>
        <v>0.2</v>
      </c>
      <c r="T43" s="51">
        <f t="shared" si="7"/>
        <v>2.6533380430779213E-5</v>
      </c>
    </row>
    <row r="44" spans="1:23" x14ac:dyDescent="0.2">
      <c r="A44" t="s">
        <v>31</v>
      </c>
      <c r="C44" s="10">
        <v>17130.63</v>
      </c>
      <c r="D44" s="10"/>
      <c r="E44">
        <f t="shared" si="2"/>
        <v>-7006.8940905771306</v>
      </c>
      <c r="F44">
        <f t="shared" si="3"/>
        <v>-7007</v>
      </c>
      <c r="G44">
        <f t="shared" si="4"/>
        <v>0.35138300000471645</v>
      </c>
      <c r="H44">
        <f t="shared" si="9"/>
        <v>0.35138300000471645</v>
      </c>
      <c r="P44" s="49">
        <f t="shared" si="5"/>
        <v>0.33590111192078098</v>
      </c>
      <c r="Q44" s="2">
        <f t="shared" si="8"/>
        <v>2112.130000000001</v>
      </c>
      <c r="R44" s="51">
        <f t="shared" si="6"/>
        <v>2.3968885864350306E-4</v>
      </c>
      <c r="S44" s="72">
        <f t="shared" si="10"/>
        <v>0.2</v>
      </c>
      <c r="T44" s="51">
        <f t="shared" si="7"/>
        <v>4.7937771728700616E-5</v>
      </c>
      <c r="V44">
        <f>+G44-P44</f>
        <v>1.5481888083935469E-2</v>
      </c>
    </row>
    <row r="45" spans="1:23" x14ac:dyDescent="0.2">
      <c r="A45" t="s">
        <v>31</v>
      </c>
      <c r="C45" s="10">
        <v>17137.244999999999</v>
      </c>
      <c r="D45" s="10"/>
      <c r="E45">
        <f t="shared" si="2"/>
        <v>-7004.9002808815194</v>
      </c>
      <c r="F45">
        <f t="shared" si="3"/>
        <v>-7005</v>
      </c>
      <c r="G45">
        <f t="shared" si="4"/>
        <v>0.33084500000040862</v>
      </c>
      <c r="H45">
        <f t="shared" si="9"/>
        <v>0.33084500000040862</v>
      </c>
      <c r="P45" s="49">
        <f t="shared" si="5"/>
        <v>0.33571024909586172</v>
      </c>
      <c r="Q45" s="2">
        <f t="shared" si="8"/>
        <v>2118.744999999999</v>
      </c>
      <c r="R45" s="51">
        <f t="shared" si="6"/>
        <v>2.3670648760807265E-5</v>
      </c>
      <c r="S45" s="72">
        <f t="shared" si="10"/>
        <v>0.2</v>
      </c>
      <c r="T45" s="51">
        <f t="shared" si="7"/>
        <v>4.7341297521614534E-6</v>
      </c>
      <c r="V45">
        <f>+G45-P45</f>
        <v>-4.8652490954531058E-3</v>
      </c>
    </row>
    <row r="46" spans="1:23" x14ac:dyDescent="0.2">
      <c r="A46" t="s">
        <v>31</v>
      </c>
      <c r="C46" s="10">
        <v>17160.464</v>
      </c>
      <c r="D46" s="10"/>
      <c r="E46">
        <f t="shared" si="2"/>
        <v>-6997.9019033573459</v>
      </c>
      <c r="F46">
        <f t="shared" si="3"/>
        <v>-6998</v>
      </c>
      <c r="G46">
        <f t="shared" si="4"/>
        <v>0.32546200000433601</v>
      </c>
      <c r="H46">
        <f t="shared" si="9"/>
        <v>0.32546200000433601</v>
      </c>
      <c r="P46" s="49">
        <f t="shared" si="5"/>
        <v>0.33504263346051971</v>
      </c>
      <c r="Q46" s="2">
        <f t="shared" si="8"/>
        <v>2141.9639999999999</v>
      </c>
      <c r="R46" s="51">
        <f t="shared" si="6"/>
        <v>9.1788537421746559E-5</v>
      </c>
      <c r="S46" s="72">
        <f t="shared" si="10"/>
        <v>0.2</v>
      </c>
      <c r="T46" s="51">
        <f t="shared" si="7"/>
        <v>1.8357707484349314E-5</v>
      </c>
      <c r="V46">
        <f>+G46-P46</f>
        <v>-9.580633456183707E-3</v>
      </c>
    </row>
    <row r="47" spans="1:23" x14ac:dyDescent="0.2">
      <c r="A47" s="69" t="s">
        <v>183</v>
      </c>
      <c r="B47" s="71" t="s">
        <v>134</v>
      </c>
      <c r="C47" s="69">
        <v>17445.786</v>
      </c>
      <c r="D47" s="69" t="s">
        <v>176</v>
      </c>
      <c r="E47">
        <f t="shared" si="2"/>
        <v>-6911.9037521901</v>
      </c>
      <c r="F47">
        <f t="shared" si="3"/>
        <v>-6912</v>
      </c>
      <c r="G47">
        <f t="shared" si="4"/>
        <v>0.3193280000014056</v>
      </c>
      <c r="I47">
        <f>+G47</f>
        <v>0.3193280000014056</v>
      </c>
      <c r="P47" s="49">
        <f t="shared" si="5"/>
        <v>0.32689181925010391</v>
      </c>
      <c r="Q47" s="2">
        <f t="shared" si="8"/>
        <v>2427.2860000000001</v>
      </c>
      <c r="R47" s="51">
        <f t="shared" si="6"/>
        <v>5.7211361626979086E-5</v>
      </c>
      <c r="S47" s="72">
        <f>S$16</f>
        <v>0.1</v>
      </c>
      <c r="T47" s="51">
        <f t="shared" si="7"/>
        <v>5.7211361626979092E-6</v>
      </c>
    </row>
    <row r="48" spans="1:23" x14ac:dyDescent="0.2">
      <c r="A48" t="s">
        <v>31</v>
      </c>
      <c r="C48" s="10">
        <v>17452.421999999999</v>
      </c>
      <c r="D48" s="10"/>
      <c r="E48">
        <f t="shared" si="2"/>
        <v>-6909.9036129399001</v>
      </c>
      <c r="F48">
        <f t="shared" si="3"/>
        <v>-6910</v>
      </c>
      <c r="G48">
        <f t="shared" si="4"/>
        <v>0.31979000000137603</v>
      </c>
      <c r="H48">
        <f t="shared" ref="H48:H55" si="12">+G48</f>
        <v>0.31979000000137603</v>
      </c>
      <c r="P48" s="49">
        <f t="shared" si="5"/>
        <v>0.32670339476982924</v>
      </c>
      <c r="Q48" s="2">
        <f t="shared" si="8"/>
        <v>2433.9219999999987</v>
      </c>
      <c r="R48" s="51">
        <f t="shared" si="6"/>
        <v>4.7795027224476172E-5</v>
      </c>
      <c r="S48" s="72">
        <f t="shared" ref="S48:S55" si="13">S$15</f>
        <v>0.2</v>
      </c>
      <c r="T48" s="51">
        <f t="shared" si="7"/>
        <v>9.5590054448952343E-6</v>
      </c>
      <c r="V48">
        <f t="shared" ref="V48:V55" si="14">+G48-P48</f>
        <v>-6.9133947684532071E-3</v>
      </c>
    </row>
    <row r="49" spans="1:22" x14ac:dyDescent="0.2">
      <c r="A49" t="s">
        <v>31</v>
      </c>
      <c r="C49" s="10">
        <v>17462.377</v>
      </c>
      <c r="D49" s="10"/>
      <c r="E49">
        <f t="shared" si="2"/>
        <v>-6906.9031026572366</v>
      </c>
      <c r="F49">
        <f t="shared" si="3"/>
        <v>-6907</v>
      </c>
      <c r="G49">
        <f t="shared" si="4"/>
        <v>0.32148300000335439</v>
      </c>
      <c r="H49">
        <f t="shared" si="12"/>
        <v>0.32148300000335439</v>
      </c>
      <c r="P49" s="49">
        <f t="shared" si="5"/>
        <v>0.32642085429986378</v>
      </c>
      <c r="Q49" s="2">
        <f t="shared" si="8"/>
        <v>2443.8770000000004</v>
      </c>
      <c r="R49" s="51">
        <f t="shared" si="6"/>
        <v>2.4382405053556263E-5</v>
      </c>
      <c r="S49" s="72">
        <f t="shared" si="13"/>
        <v>0.2</v>
      </c>
      <c r="T49" s="51">
        <f t="shared" si="7"/>
        <v>4.8764810107112529E-6</v>
      </c>
      <c r="V49">
        <f t="shared" si="14"/>
        <v>-4.9378542965093919E-3</v>
      </c>
    </row>
    <row r="50" spans="1:22" x14ac:dyDescent="0.2">
      <c r="A50" t="s">
        <v>31</v>
      </c>
      <c r="C50" s="10">
        <v>17462.383000000002</v>
      </c>
      <c r="D50" s="10"/>
      <c r="E50">
        <f t="shared" si="2"/>
        <v>-6906.9012942130676</v>
      </c>
      <c r="F50">
        <f t="shared" si="3"/>
        <v>-6907</v>
      </c>
      <c r="G50">
        <f t="shared" si="4"/>
        <v>0.32748300000457675</v>
      </c>
      <c r="H50">
        <f t="shared" si="12"/>
        <v>0.32748300000457675</v>
      </c>
      <c r="P50" s="49">
        <f t="shared" si="5"/>
        <v>0.32642085429986378</v>
      </c>
      <c r="Q50" s="2">
        <f t="shared" si="8"/>
        <v>2443.8830000000016</v>
      </c>
      <c r="R50" s="51">
        <f t="shared" si="6"/>
        <v>1.1281534980402094E-6</v>
      </c>
      <c r="S50" s="72">
        <f t="shared" si="13"/>
        <v>0.2</v>
      </c>
      <c r="T50" s="51">
        <f t="shared" si="7"/>
        <v>2.256306996080419E-7</v>
      </c>
      <c r="V50">
        <f t="shared" si="14"/>
        <v>1.062145704712969E-3</v>
      </c>
    </row>
    <row r="51" spans="1:22" x14ac:dyDescent="0.2">
      <c r="A51" t="s">
        <v>31</v>
      </c>
      <c r="C51" s="11">
        <v>17472.331999999999</v>
      </c>
      <c r="D51" s="10"/>
      <c r="E51">
        <f t="shared" si="2"/>
        <v>-6903.9025923745739</v>
      </c>
      <c r="F51">
        <f t="shared" si="3"/>
        <v>-6904</v>
      </c>
      <c r="G51">
        <f t="shared" si="4"/>
        <v>0.32317600000169477</v>
      </c>
      <c r="H51">
        <f t="shared" si="12"/>
        <v>0.32317600000169477</v>
      </c>
      <c r="P51" s="49">
        <f t="shared" si="5"/>
        <v>0.32613842933043408</v>
      </c>
      <c r="Q51" s="2">
        <f t="shared" si="8"/>
        <v>2453.8319999999985</v>
      </c>
      <c r="R51" s="51">
        <f t="shared" si="6"/>
        <v>8.7759875277747926E-6</v>
      </c>
      <c r="S51" s="72">
        <f t="shared" si="13"/>
        <v>0.2</v>
      </c>
      <c r="T51" s="51">
        <f t="shared" si="7"/>
        <v>1.7551975055549585E-6</v>
      </c>
      <c r="V51">
        <f t="shared" si="14"/>
        <v>-2.9624293287393022E-3</v>
      </c>
    </row>
    <row r="52" spans="1:22" x14ac:dyDescent="0.2">
      <c r="A52" t="s">
        <v>31</v>
      </c>
      <c r="C52" s="10">
        <v>17495.550999999999</v>
      </c>
      <c r="D52" s="10"/>
      <c r="E52">
        <f t="shared" si="2"/>
        <v>-6896.9042148504004</v>
      </c>
      <c r="F52">
        <f t="shared" si="3"/>
        <v>-6897</v>
      </c>
      <c r="G52">
        <f t="shared" si="4"/>
        <v>0.31779300000198418</v>
      </c>
      <c r="H52">
        <f t="shared" si="12"/>
        <v>0.31779300000198418</v>
      </c>
      <c r="P52" s="49">
        <f t="shared" si="5"/>
        <v>0.32547988690384844</v>
      </c>
      <c r="Q52" s="2">
        <f t="shared" si="8"/>
        <v>2477.0509999999995</v>
      </c>
      <c r="R52" s="51">
        <f t="shared" si="6"/>
        <v>5.9088230242052224E-5</v>
      </c>
      <c r="S52" s="72">
        <f t="shared" si="13"/>
        <v>0.2</v>
      </c>
      <c r="T52" s="51">
        <f t="shared" si="7"/>
        <v>1.1817646048410446E-5</v>
      </c>
      <c r="V52">
        <f t="shared" si="14"/>
        <v>-7.6868869018642538E-3</v>
      </c>
    </row>
    <row r="53" spans="1:22" x14ac:dyDescent="0.2">
      <c r="A53" t="s">
        <v>31</v>
      </c>
      <c r="C53" s="10">
        <v>17502.192999999999</v>
      </c>
      <c r="D53" s="10"/>
      <c r="E53">
        <f t="shared" si="2"/>
        <v>-6894.9022671560315</v>
      </c>
      <c r="F53">
        <f t="shared" si="3"/>
        <v>-6895</v>
      </c>
      <c r="G53">
        <f t="shared" si="4"/>
        <v>0.32425500000317697</v>
      </c>
      <c r="H53">
        <f t="shared" si="12"/>
        <v>0.32425500000317697</v>
      </c>
      <c r="P53" s="49">
        <f t="shared" si="5"/>
        <v>0.32529184742535977</v>
      </c>
      <c r="Q53" s="2">
        <f t="shared" si="8"/>
        <v>2483.6929999999993</v>
      </c>
      <c r="R53" s="51">
        <f t="shared" si="6"/>
        <v>1.0750525768871095E-6</v>
      </c>
      <c r="S53" s="72">
        <f t="shared" si="13"/>
        <v>0.2</v>
      </c>
      <c r="T53" s="51">
        <f t="shared" si="7"/>
        <v>2.150105153774219E-7</v>
      </c>
      <c r="V53">
        <f t="shared" si="14"/>
        <v>-1.0368474221827961E-3</v>
      </c>
    </row>
    <row r="54" spans="1:22" x14ac:dyDescent="0.2">
      <c r="A54" t="s">
        <v>31</v>
      </c>
      <c r="C54" s="10">
        <v>17827.328000000001</v>
      </c>
      <c r="D54" s="10"/>
      <c r="E54">
        <f t="shared" si="2"/>
        <v>-6796.9041847096632</v>
      </c>
      <c r="F54">
        <f t="shared" si="3"/>
        <v>-6797</v>
      </c>
      <c r="G54">
        <f t="shared" si="4"/>
        <v>0.31789300000309595</v>
      </c>
      <c r="H54">
        <f t="shared" si="12"/>
        <v>0.31789300000309595</v>
      </c>
      <c r="P54" s="49">
        <f t="shared" si="5"/>
        <v>0.3161407966044586</v>
      </c>
      <c r="Q54" s="2">
        <f t="shared" si="8"/>
        <v>2808.8280000000013</v>
      </c>
      <c r="R54" s="51">
        <f t="shared" si="6"/>
        <v>3.0702167501962908E-6</v>
      </c>
      <c r="S54" s="72">
        <f t="shared" si="13"/>
        <v>0.2</v>
      </c>
      <c r="T54" s="51">
        <f t="shared" si="7"/>
        <v>6.1404335003925816E-7</v>
      </c>
      <c r="V54">
        <f t="shared" si="14"/>
        <v>1.7522033986373531E-3</v>
      </c>
    </row>
    <row r="55" spans="1:22" x14ac:dyDescent="0.2">
      <c r="A55" t="s">
        <v>31</v>
      </c>
      <c r="C55" s="10">
        <v>18507.456999999999</v>
      </c>
      <c r="D55" s="10"/>
      <c r="E55">
        <f t="shared" si="2"/>
        <v>-6591.9082974131106</v>
      </c>
      <c r="F55">
        <f t="shared" si="3"/>
        <v>-6592</v>
      </c>
      <c r="G55">
        <f t="shared" si="4"/>
        <v>0.30424800000037067</v>
      </c>
      <c r="H55">
        <f t="shared" si="12"/>
        <v>0.30424800000037067</v>
      </c>
      <c r="P55" s="49">
        <f t="shared" si="5"/>
        <v>0.29739686543518662</v>
      </c>
      <c r="Q55" s="2">
        <f t="shared" si="8"/>
        <v>3488.9569999999985</v>
      </c>
      <c r="R55" s="51">
        <f t="shared" si="6"/>
        <v>4.6938044830259605E-5</v>
      </c>
      <c r="S55" s="72">
        <f t="shared" si="13"/>
        <v>0.2</v>
      </c>
      <c r="T55" s="51">
        <f t="shared" si="7"/>
        <v>9.3876089660519217E-6</v>
      </c>
      <c r="V55">
        <f t="shared" si="14"/>
        <v>6.8511345651840472E-3</v>
      </c>
    </row>
    <row r="56" spans="1:22" x14ac:dyDescent="0.2">
      <c r="A56" s="69" t="s">
        <v>183</v>
      </c>
      <c r="B56" s="71" t="s">
        <v>134</v>
      </c>
      <c r="C56" s="69">
        <v>18507.457999999999</v>
      </c>
      <c r="D56" s="69" t="s">
        <v>176</v>
      </c>
      <c r="E56">
        <f t="shared" si="2"/>
        <v>-6591.9079960057488</v>
      </c>
      <c r="F56">
        <f t="shared" si="3"/>
        <v>-6592</v>
      </c>
      <c r="G56">
        <f t="shared" si="4"/>
        <v>0.30524800000057439</v>
      </c>
      <c r="I56">
        <f>+G56</f>
        <v>0.30524800000057439</v>
      </c>
      <c r="P56" s="49">
        <f t="shared" si="5"/>
        <v>0.29739686543518662</v>
      </c>
      <c r="Q56" s="2">
        <f t="shared" si="8"/>
        <v>3488.9579999999987</v>
      </c>
      <c r="R56" s="51">
        <f t="shared" si="6"/>
        <v>6.164031396382667E-5</v>
      </c>
      <c r="S56" s="72">
        <f>S$16</f>
        <v>0.1</v>
      </c>
      <c r="T56" s="51">
        <f t="shared" si="7"/>
        <v>6.1640313963826672E-6</v>
      </c>
    </row>
    <row r="57" spans="1:22" x14ac:dyDescent="0.2">
      <c r="A57" t="s">
        <v>31</v>
      </c>
      <c r="C57" s="10">
        <v>18789.48</v>
      </c>
      <c r="D57" s="10"/>
      <c r="E57">
        <f t="shared" si="2"/>
        <v>-6506.9044891310996</v>
      </c>
      <c r="F57">
        <f t="shared" si="3"/>
        <v>-6507</v>
      </c>
      <c r="G57">
        <f t="shared" si="4"/>
        <v>0.31688300000314484</v>
      </c>
      <c r="H57">
        <f t="shared" ref="H57:H100" si="15">+G57</f>
        <v>0.31688300000314484</v>
      </c>
      <c r="P57" s="49">
        <f t="shared" si="5"/>
        <v>0.28978316310280733</v>
      </c>
      <c r="Q57" s="2">
        <f t="shared" si="8"/>
        <v>3770.9799999999996</v>
      </c>
      <c r="R57" s="51">
        <f t="shared" si="6"/>
        <v>7.3440116002489479E-4</v>
      </c>
      <c r="S57" s="72">
        <f t="shared" ref="S57:S100" si="16">S$15</f>
        <v>0.2</v>
      </c>
      <c r="T57" s="51">
        <f t="shared" si="7"/>
        <v>1.4688023200497898E-4</v>
      </c>
      <c r="V57">
        <f t="shared" ref="V57:V100" si="17">+G57-P57</f>
        <v>2.7099836900337515E-2</v>
      </c>
    </row>
    <row r="58" spans="1:22" x14ac:dyDescent="0.2">
      <c r="A58" t="s">
        <v>31</v>
      </c>
      <c r="C58" s="10">
        <v>18799.428</v>
      </c>
      <c r="D58" s="10"/>
      <c r="E58">
        <f t="shared" si="2"/>
        <v>-6503.9060886999659</v>
      </c>
      <c r="F58">
        <f t="shared" si="3"/>
        <v>-6504</v>
      </c>
      <c r="G58">
        <f t="shared" si="4"/>
        <v>0.31157600000369712</v>
      </c>
      <c r="H58">
        <f t="shared" si="15"/>
        <v>0.31157600000369712</v>
      </c>
      <c r="P58" s="49">
        <f t="shared" si="5"/>
        <v>0.28951613820481698</v>
      </c>
      <c r="Q58" s="2">
        <f t="shared" si="8"/>
        <v>3780.9279999999999</v>
      </c>
      <c r="R58" s="51">
        <f t="shared" si="6"/>
        <v>4.8663750258569143E-4</v>
      </c>
      <c r="S58" s="72">
        <f t="shared" si="16"/>
        <v>0.2</v>
      </c>
      <c r="T58" s="51">
        <f t="shared" si="7"/>
        <v>9.7327500517138286E-5</v>
      </c>
      <c r="V58">
        <f t="shared" si="17"/>
        <v>2.2059861798880143E-2</v>
      </c>
    </row>
    <row r="59" spans="1:22" x14ac:dyDescent="0.2">
      <c r="A59" t="s">
        <v>31</v>
      </c>
      <c r="C59" s="10">
        <v>18832.593000000001</v>
      </c>
      <c r="D59" s="10"/>
      <c r="E59">
        <f t="shared" si="2"/>
        <v>-6493.9099135593815</v>
      </c>
      <c r="F59">
        <f t="shared" si="3"/>
        <v>-6494</v>
      </c>
      <c r="G59">
        <f t="shared" si="4"/>
        <v>0.29888600000413135</v>
      </c>
      <c r="H59">
        <f t="shared" si="15"/>
        <v>0.29888600000413135</v>
      </c>
      <c r="P59" s="49">
        <f t="shared" si="5"/>
        <v>0.28862688938205217</v>
      </c>
      <c r="Q59" s="2">
        <f t="shared" si="8"/>
        <v>3814.0930000000008</v>
      </c>
      <c r="R59" s="51">
        <f t="shared" si="6"/>
        <v>1.0524935075605789E-4</v>
      </c>
      <c r="S59" s="72">
        <f t="shared" si="16"/>
        <v>0.2</v>
      </c>
      <c r="T59" s="51">
        <f t="shared" si="7"/>
        <v>2.1049870151211577E-5</v>
      </c>
      <c r="V59">
        <f t="shared" si="17"/>
        <v>1.0259110622079182E-2</v>
      </c>
    </row>
    <row r="60" spans="1:22" x14ac:dyDescent="0.2">
      <c r="A60" t="s">
        <v>31</v>
      </c>
      <c r="C60" s="10">
        <v>18842.560000000001</v>
      </c>
      <c r="D60" s="10"/>
      <c r="E60">
        <f t="shared" si="2"/>
        <v>-6490.9057863883818</v>
      </c>
      <c r="F60">
        <f t="shared" si="3"/>
        <v>-6491</v>
      </c>
      <c r="G60">
        <f t="shared" si="4"/>
        <v>0.31257900000491645</v>
      </c>
      <c r="H60">
        <f t="shared" si="15"/>
        <v>0.31257900000491645</v>
      </c>
      <c r="P60" s="49">
        <f t="shared" si="5"/>
        <v>0.28836036498638357</v>
      </c>
      <c r="Q60" s="2">
        <f t="shared" si="8"/>
        <v>3824.0600000000013</v>
      </c>
      <c r="R60" s="51">
        <f t="shared" si="6"/>
        <v>5.8654228216090739E-4</v>
      </c>
      <c r="S60" s="72">
        <f t="shared" si="16"/>
        <v>0.2</v>
      </c>
      <c r="T60" s="51">
        <f t="shared" si="7"/>
        <v>1.1730845643218149E-4</v>
      </c>
      <c r="V60">
        <f t="shared" si="17"/>
        <v>2.4218635018532886E-2</v>
      </c>
    </row>
    <row r="61" spans="1:22" x14ac:dyDescent="0.2">
      <c r="A61" t="s">
        <v>31</v>
      </c>
      <c r="C61" s="10">
        <v>18872.417000000001</v>
      </c>
      <c r="D61" s="10"/>
      <c r="E61">
        <f t="shared" si="2"/>
        <v>-6481.9066667992847</v>
      </c>
      <c r="F61">
        <f t="shared" si="3"/>
        <v>-6482</v>
      </c>
      <c r="G61">
        <f t="shared" si="4"/>
        <v>0.30965800000558374</v>
      </c>
      <c r="H61">
        <f t="shared" si="15"/>
        <v>0.30965800000558374</v>
      </c>
      <c r="P61" s="49">
        <f t="shared" si="5"/>
        <v>0.28756148480259264</v>
      </c>
      <c r="Q61" s="2">
        <f t="shared" si="8"/>
        <v>3853.9170000000013</v>
      </c>
      <c r="R61" s="51">
        <f t="shared" si="6"/>
        <v>4.8825598411601713E-4</v>
      </c>
      <c r="S61" s="72">
        <f t="shared" si="16"/>
        <v>0.2</v>
      </c>
      <c r="T61" s="51">
        <f t="shared" si="7"/>
        <v>9.7651196823203437E-5</v>
      </c>
      <c r="V61">
        <f t="shared" si="17"/>
        <v>2.2096515202991107E-2</v>
      </c>
    </row>
    <row r="62" spans="1:22" x14ac:dyDescent="0.2">
      <c r="A62" t="s">
        <v>31</v>
      </c>
      <c r="C62" s="10">
        <v>18882.381000000001</v>
      </c>
      <c r="D62" s="10"/>
      <c r="E62">
        <f t="shared" si="2"/>
        <v>-6478.9034438503695</v>
      </c>
      <c r="F62">
        <f t="shared" si="3"/>
        <v>-6479</v>
      </c>
      <c r="G62">
        <f t="shared" si="4"/>
        <v>0.32035100000211969</v>
      </c>
      <c r="H62">
        <f t="shared" si="15"/>
        <v>0.32035100000211969</v>
      </c>
      <c r="P62" s="49">
        <f t="shared" si="5"/>
        <v>0.28729542240906719</v>
      </c>
      <c r="Q62" s="2">
        <f t="shared" si="8"/>
        <v>3863.8810000000012</v>
      </c>
      <c r="R62" s="51">
        <f t="shared" si="6"/>
        <v>1.0926712100103144E-3</v>
      </c>
      <c r="S62" s="72">
        <f t="shared" si="16"/>
        <v>0.2</v>
      </c>
      <c r="T62" s="51">
        <f t="shared" si="7"/>
        <v>2.1853424200206288E-4</v>
      </c>
      <c r="V62">
        <f t="shared" si="17"/>
        <v>3.3055577593052499E-2</v>
      </c>
    </row>
    <row r="63" spans="1:22" x14ac:dyDescent="0.2">
      <c r="A63" t="s">
        <v>31</v>
      </c>
      <c r="C63" s="10">
        <v>18895.634999999998</v>
      </c>
      <c r="D63" s="10"/>
      <c r="E63">
        <f t="shared" si="2"/>
        <v>-6474.908590682473</v>
      </c>
      <c r="F63">
        <f t="shared" si="3"/>
        <v>-6475</v>
      </c>
      <c r="G63">
        <f t="shared" si="4"/>
        <v>0.30327500000203145</v>
      </c>
      <c r="H63">
        <f t="shared" si="15"/>
        <v>0.30327500000203145</v>
      </c>
      <c r="P63" s="49">
        <f t="shared" si="5"/>
        <v>0.28694085221853349</v>
      </c>
      <c r="Q63" s="2">
        <f t="shared" si="8"/>
        <v>3877.1349999999984</v>
      </c>
      <c r="R63" s="51">
        <f t="shared" si="6"/>
        <v>2.6680438381315112E-4</v>
      </c>
      <c r="S63" s="72">
        <f t="shared" si="16"/>
        <v>0.2</v>
      </c>
      <c r="T63" s="51">
        <f t="shared" si="7"/>
        <v>5.3360876762630228E-5</v>
      </c>
      <c r="V63">
        <f t="shared" si="17"/>
        <v>1.6334147783497954E-2</v>
      </c>
    </row>
    <row r="64" spans="1:22" x14ac:dyDescent="0.2">
      <c r="A64" t="s">
        <v>31</v>
      </c>
      <c r="C64" s="10">
        <v>18935.447</v>
      </c>
      <c r="D64" s="10"/>
      <c r="E64">
        <f t="shared" si="2"/>
        <v>-6462.9089608107124</v>
      </c>
      <c r="F64">
        <f t="shared" si="3"/>
        <v>-6463</v>
      </c>
      <c r="G64">
        <f t="shared" si="4"/>
        <v>0.30204700000103912</v>
      </c>
      <c r="H64">
        <f t="shared" si="15"/>
        <v>0.30204700000103912</v>
      </c>
      <c r="P64" s="49">
        <f t="shared" si="5"/>
        <v>0.28587837365264746</v>
      </c>
      <c r="Q64" s="2">
        <f t="shared" si="8"/>
        <v>3916.9470000000001</v>
      </c>
      <c r="R64" s="51">
        <f t="shared" si="6"/>
        <v>2.6142447799390526E-4</v>
      </c>
      <c r="S64" s="72">
        <f t="shared" si="16"/>
        <v>0.2</v>
      </c>
      <c r="T64" s="51">
        <f t="shared" si="7"/>
        <v>5.2284895598781053E-5</v>
      </c>
      <c r="V64">
        <f t="shared" si="17"/>
        <v>1.6168626348391668E-2</v>
      </c>
    </row>
    <row r="65" spans="1:22" x14ac:dyDescent="0.2">
      <c r="A65" t="s">
        <v>31</v>
      </c>
      <c r="C65" s="10">
        <v>18935.451000000001</v>
      </c>
      <c r="D65" s="10"/>
      <c r="E65">
        <f t="shared" si="2"/>
        <v>-6462.907755181267</v>
      </c>
      <c r="F65">
        <f t="shared" si="3"/>
        <v>-6463</v>
      </c>
      <c r="G65">
        <f t="shared" si="4"/>
        <v>0.30604700000185403</v>
      </c>
      <c r="H65">
        <f t="shared" si="15"/>
        <v>0.30604700000185403</v>
      </c>
      <c r="P65" s="49">
        <f t="shared" si="5"/>
        <v>0.28587837365264746</v>
      </c>
      <c r="Q65" s="2">
        <f t="shared" si="8"/>
        <v>3916.9510000000009</v>
      </c>
      <c r="R65" s="51">
        <f t="shared" si="6"/>
        <v>4.0677348881390974E-4</v>
      </c>
      <c r="S65" s="72">
        <f t="shared" si="16"/>
        <v>0.2</v>
      </c>
      <c r="T65" s="51">
        <f t="shared" si="7"/>
        <v>8.1354697762781955E-5</v>
      </c>
      <c r="V65">
        <f t="shared" si="17"/>
        <v>2.0168626349206575E-2</v>
      </c>
    </row>
    <row r="66" spans="1:22" x14ac:dyDescent="0.2">
      <c r="A66" t="s">
        <v>31</v>
      </c>
      <c r="C66" s="10">
        <v>18945.400000000001</v>
      </c>
      <c r="D66" s="10"/>
      <c r="E66">
        <f t="shared" si="2"/>
        <v>-6459.9090533427725</v>
      </c>
      <c r="F66">
        <f t="shared" si="3"/>
        <v>-6460</v>
      </c>
      <c r="G66">
        <f t="shared" si="4"/>
        <v>0.30174000000261003</v>
      </c>
      <c r="H66">
        <f t="shared" si="15"/>
        <v>0.30174000000261003</v>
      </c>
      <c r="P66" s="49">
        <f t="shared" si="5"/>
        <v>0.28561304276251542</v>
      </c>
      <c r="Q66" s="2">
        <f t="shared" si="8"/>
        <v>3926.9000000000015</v>
      </c>
      <c r="R66" s="51">
        <f t="shared" si="6"/>
        <v>2.6007874982383991E-4</v>
      </c>
      <c r="S66" s="72">
        <f t="shared" si="16"/>
        <v>0.2</v>
      </c>
      <c r="T66" s="51">
        <f t="shared" si="7"/>
        <v>5.2015749964767984E-5</v>
      </c>
      <c r="V66">
        <f t="shared" si="17"/>
        <v>1.6126957240094608E-2</v>
      </c>
    </row>
    <row r="67" spans="1:22" x14ac:dyDescent="0.2">
      <c r="A67" t="s">
        <v>31</v>
      </c>
      <c r="C67" s="10">
        <v>18945.405999999999</v>
      </c>
      <c r="D67" s="10"/>
      <c r="E67">
        <f t="shared" si="2"/>
        <v>-6459.9072448986044</v>
      </c>
      <c r="F67">
        <f t="shared" si="3"/>
        <v>-6460</v>
      </c>
      <c r="G67">
        <f t="shared" si="4"/>
        <v>0.30774000000019441</v>
      </c>
      <c r="H67">
        <f t="shared" si="15"/>
        <v>0.30774000000019441</v>
      </c>
      <c r="P67" s="49">
        <f t="shared" si="5"/>
        <v>0.28561304276251542</v>
      </c>
      <c r="Q67" s="2">
        <f t="shared" si="8"/>
        <v>3926.905999999999</v>
      </c>
      <c r="R67" s="51">
        <f t="shared" si="6"/>
        <v>4.8960223659807469E-4</v>
      </c>
      <c r="S67" s="72">
        <f t="shared" si="16"/>
        <v>0.2</v>
      </c>
      <c r="T67" s="51">
        <f t="shared" si="7"/>
        <v>9.792044731961494E-5</v>
      </c>
      <c r="V67">
        <f t="shared" si="17"/>
        <v>2.212695723767899E-2</v>
      </c>
    </row>
    <row r="68" spans="1:22" x14ac:dyDescent="0.2">
      <c r="A68" t="s">
        <v>31</v>
      </c>
      <c r="C68" s="10">
        <v>18958.673999999999</v>
      </c>
      <c r="D68" s="10"/>
      <c r="E68">
        <f t="shared" si="2"/>
        <v>-6455.9081720276481</v>
      </c>
      <c r="F68">
        <f t="shared" si="3"/>
        <v>-6456</v>
      </c>
      <c r="G68">
        <f t="shared" si="4"/>
        <v>0.30466400000295835</v>
      </c>
      <c r="H68">
        <f t="shared" si="15"/>
        <v>0.30466400000295835</v>
      </c>
      <c r="P68" s="49">
        <f t="shared" si="5"/>
        <v>0.28525944790983954</v>
      </c>
      <c r="Q68" s="2">
        <f t="shared" si="8"/>
        <v>3940.1739999999991</v>
      </c>
      <c r="R68" s="51">
        <f t="shared" si="6"/>
        <v>3.7653664193456157E-4</v>
      </c>
      <c r="S68" s="72">
        <f t="shared" si="16"/>
        <v>0.2</v>
      </c>
      <c r="T68" s="51">
        <f t="shared" si="7"/>
        <v>7.5307328386912324E-5</v>
      </c>
      <c r="V68">
        <f t="shared" si="17"/>
        <v>1.940455209311881E-2</v>
      </c>
    </row>
    <row r="69" spans="1:22" x14ac:dyDescent="0.2">
      <c r="A69" t="s">
        <v>31</v>
      </c>
      <c r="C69" s="10">
        <v>18995.169999999998</v>
      </c>
      <c r="D69" s="10"/>
      <c r="E69">
        <f t="shared" si="2"/>
        <v>-6444.9080089662657</v>
      </c>
      <c r="F69">
        <f t="shared" si="3"/>
        <v>-6445</v>
      </c>
      <c r="G69">
        <f t="shared" si="4"/>
        <v>0.30520500000056927</v>
      </c>
      <c r="H69">
        <f t="shared" si="15"/>
        <v>0.30520500000056927</v>
      </c>
      <c r="P69" s="49">
        <f t="shared" si="5"/>
        <v>0.28428812081989224</v>
      </c>
      <c r="Q69" s="2">
        <f t="shared" si="8"/>
        <v>3976.6699999999983</v>
      </c>
      <c r="R69" s="51">
        <f t="shared" si="6"/>
        <v>4.375158346590401E-4</v>
      </c>
      <c r="S69" s="72">
        <f t="shared" si="16"/>
        <v>0.2</v>
      </c>
      <c r="T69" s="51">
        <f t="shared" si="7"/>
        <v>8.7503166931808023E-5</v>
      </c>
      <c r="V69">
        <f t="shared" si="17"/>
        <v>2.0916879180677028E-2</v>
      </c>
    </row>
    <row r="70" spans="1:22" x14ac:dyDescent="0.2">
      <c r="A70" t="s">
        <v>31</v>
      </c>
      <c r="C70" s="10">
        <v>19144.468000000001</v>
      </c>
      <c r="D70" s="10"/>
      <c r="E70">
        <f t="shared" si="2"/>
        <v>-6399.9084927250806</v>
      </c>
      <c r="F70">
        <f t="shared" si="3"/>
        <v>-6400</v>
      </c>
      <c r="G70">
        <f t="shared" si="4"/>
        <v>0.3036000000029162</v>
      </c>
      <c r="H70">
        <f t="shared" si="15"/>
        <v>0.3036000000029162</v>
      </c>
      <c r="P70" s="49">
        <f t="shared" si="5"/>
        <v>0.28033068007239192</v>
      </c>
      <c r="Q70" s="2">
        <f t="shared" si="8"/>
        <v>4125.9680000000008</v>
      </c>
      <c r="R70" s="51">
        <f t="shared" si="6"/>
        <v>5.4146125002909446E-4</v>
      </c>
      <c r="S70" s="72">
        <f t="shared" si="16"/>
        <v>0.2</v>
      </c>
      <c r="T70" s="51">
        <f t="shared" si="7"/>
        <v>1.082922500058189E-4</v>
      </c>
      <c r="V70">
        <f t="shared" si="17"/>
        <v>2.3269319930524279E-2</v>
      </c>
    </row>
    <row r="71" spans="1:22" x14ac:dyDescent="0.2">
      <c r="A71" t="s">
        <v>31</v>
      </c>
      <c r="C71" s="10">
        <v>19164.376</v>
      </c>
      <c r="D71" s="10"/>
      <c r="E71">
        <f t="shared" si="2"/>
        <v>-6393.9080749744771</v>
      </c>
      <c r="F71">
        <f t="shared" si="3"/>
        <v>-6394</v>
      </c>
      <c r="G71">
        <f t="shared" si="4"/>
        <v>0.3049860000028275</v>
      </c>
      <c r="H71">
        <f t="shared" si="15"/>
        <v>0.3049860000028275</v>
      </c>
      <c r="P71" s="49">
        <f t="shared" si="5"/>
        <v>0.27980498481516708</v>
      </c>
      <c r="Q71" s="2">
        <f t="shared" si="8"/>
        <v>4145.8760000000002</v>
      </c>
      <c r="R71" s="51">
        <f t="shared" si="6"/>
        <v>6.3408352588118454E-4</v>
      </c>
      <c r="S71" s="72">
        <f t="shared" si="16"/>
        <v>0.2</v>
      </c>
      <c r="T71" s="51">
        <f t="shared" si="7"/>
        <v>1.268167051762369E-4</v>
      </c>
      <c r="V71">
        <f t="shared" si="17"/>
        <v>2.5181015187660416E-2</v>
      </c>
    </row>
    <row r="72" spans="1:22" x14ac:dyDescent="0.2">
      <c r="A72" t="s">
        <v>31</v>
      </c>
      <c r="C72" s="10">
        <v>19237.366999999998</v>
      </c>
      <c r="D72" s="10"/>
      <c r="E72">
        <f t="shared" si="2"/>
        <v>-6371.9080502590741</v>
      </c>
      <c r="F72">
        <f t="shared" si="3"/>
        <v>-6372</v>
      </c>
      <c r="G72">
        <f t="shared" si="4"/>
        <v>0.3050680000014836</v>
      </c>
      <c r="H72">
        <f t="shared" si="15"/>
        <v>0.3050680000014836</v>
      </c>
      <c r="P72" s="49">
        <f t="shared" si="5"/>
        <v>0.27788138822367869</v>
      </c>
      <c r="Q72" s="2">
        <f t="shared" si="8"/>
        <v>4218.8669999999984</v>
      </c>
      <c r="R72" s="51">
        <f t="shared" si="6"/>
        <v>7.3911185995708024E-4</v>
      </c>
      <c r="S72" s="72">
        <f t="shared" si="16"/>
        <v>0.2</v>
      </c>
      <c r="T72" s="51">
        <f t="shared" si="7"/>
        <v>1.4782237199141606E-4</v>
      </c>
      <c r="V72">
        <f t="shared" si="17"/>
        <v>2.7186611777804903E-2</v>
      </c>
    </row>
    <row r="73" spans="1:22" x14ac:dyDescent="0.2">
      <c r="A73" t="s">
        <v>31</v>
      </c>
      <c r="C73" s="10">
        <v>19260.591</v>
      </c>
      <c r="D73" s="10"/>
      <c r="E73">
        <f t="shared" si="2"/>
        <v>-6364.9081656980934</v>
      </c>
      <c r="F73">
        <f t="shared" si="3"/>
        <v>-6365</v>
      </c>
      <c r="G73">
        <f t="shared" si="4"/>
        <v>0.30468500000279164</v>
      </c>
      <c r="H73">
        <f t="shared" si="15"/>
        <v>0.30468500000279164</v>
      </c>
      <c r="P73" s="49">
        <f t="shared" si="5"/>
        <v>0.27727063735212648</v>
      </c>
      <c r="Q73" s="2">
        <f t="shared" si="8"/>
        <v>4242.0910000000003</v>
      </c>
      <c r="R73" s="51">
        <f t="shared" si="6"/>
        <v>7.5154727954218484E-4</v>
      </c>
      <c r="S73" s="72">
        <f t="shared" si="16"/>
        <v>0.2</v>
      </c>
      <c r="T73" s="51">
        <f t="shared" si="7"/>
        <v>1.5030945590843698E-4</v>
      </c>
      <c r="V73">
        <f t="shared" si="17"/>
        <v>2.7414362650665158E-2</v>
      </c>
    </row>
    <row r="74" spans="1:22" x14ac:dyDescent="0.2">
      <c r="A74" t="s">
        <v>31</v>
      </c>
      <c r="C74" s="10">
        <v>19320.297999999999</v>
      </c>
      <c r="D74" s="10"/>
      <c r="E74">
        <f t="shared" si="2"/>
        <v>-6346.9120363714283</v>
      </c>
      <c r="F74">
        <f t="shared" si="3"/>
        <v>-6347</v>
      </c>
      <c r="G74">
        <f t="shared" si="4"/>
        <v>0.29184300000270014</v>
      </c>
      <c r="H74">
        <f t="shared" si="15"/>
        <v>0.29184300000270014</v>
      </c>
      <c r="P74" s="49">
        <f t="shared" si="5"/>
        <v>0.27570302262438717</v>
      </c>
      <c r="Q74" s="2">
        <f t="shared" si="8"/>
        <v>4301.7979999999989</v>
      </c>
      <c r="R74" s="51">
        <f t="shared" si="6"/>
        <v>2.6049886977245421E-4</v>
      </c>
      <c r="S74" s="72">
        <f t="shared" si="16"/>
        <v>0.2</v>
      </c>
      <c r="T74" s="51">
        <f t="shared" si="7"/>
        <v>5.2099773954490845E-5</v>
      </c>
      <c r="V74">
        <f t="shared" si="17"/>
        <v>1.6139977378312964E-2</v>
      </c>
    </row>
    <row r="75" spans="1:22" x14ac:dyDescent="0.2">
      <c r="A75" t="s">
        <v>31</v>
      </c>
      <c r="C75" s="10">
        <v>19363.433000000001</v>
      </c>
      <c r="D75" s="10"/>
      <c r="E75">
        <f t="shared" si="2"/>
        <v>-6333.9108298377605</v>
      </c>
      <c r="F75">
        <f t="shared" si="3"/>
        <v>-6334</v>
      </c>
      <c r="G75">
        <f t="shared" si="4"/>
        <v>0.29584600000453065</v>
      </c>
      <c r="H75">
        <f t="shared" si="15"/>
        <v>0.29584600000453065</v>
      </c>
      <c r="P75" s="49">
        <f t="shared" si="5"/>
        <v>0.27457344236079345</v>
      </c>
      <c r="Q75" s="2">
        <f t="shared" si="8"/>
        <v>4344.9330000000009</v>
      </c>
      <c r="R75" s="51">
        <f t="shared" si="6"/>
        <v>4.5252170870612195E-4</v>
      </c>
      <c r="S75" s="72">
        <f t="shared" si="16"/>
        <v>0.2</v>
      </c>
      <c r="T75" s="51">
        <f t="shared" si="7"/>
        <v>9.0504341741224389E-5</v>
      </c>
      <c r="V75">
        <f t="shared" si="17"/>
        <v>2.12725576437372E-2</v>
      </c>
    </row>
    <row r="76" spans="1:22" x14ac:dyDescent="0.2">
      <c r="A76" t="s">
        <v>31</v>
      </c>
      <c r="C76" s="10">
        <v>19519.366000000002</v>
      </c>
      <c r="D76" s="10"/>
      <c r="E76">
        <f t="shared" si="2"/>
        <v>-6286.9114757537354</v>
      </c>
      <c r="F76">
        <f t="shared" si="3"/>
        <v>-6287</v>
      </c>
      <c r="G76">
        <f t="shared" si="4"/>
        <v>0.29370300000300631</v>
      </c>
      <c r="H76">
        <f t="shared" si="15"/>
        <v>0.29370300000300631</v>
      </c>
      <c r="P76" s="49">
        <f t="shared" si="5"/>
        <v>0.27050767033789602</v>
      </c>
      <c r="Q76" s="2">
        <f t="shared" si="8"/>
        <v>4500.8660000000018</v>
      </c>
      <c r="R76" s="51">
        <f t="shared" si="6"/>
        <v>5.3802331827314525E-4</v>
      </c>
      <c r="S76" s="72">
        <f t="shared" si="16"/>
        <v>0.2</v>
      </c>
      <c r="T76" s="51">
        <f t="shared" si="7"/>
        <v>1.0760466365462905E-4</v>
      </c>
      <c r="V76">
        <f t="shared" si="17"/>
        <v>2.3195329665110287E-2</v>
      </c>
    </row>
    <row r="77" spans="1:22" x14ac:dyDescent="0.2">
      <c r="A77" t="s">
        <v>31</v>
      </c>
      <c r="C77" s="10">
        <v>19522.68</v>
      </c>
      <c r="D77" s="10"/>
      <c r="E77">
        <f t="shared" si="2"/>
        <v>-6285.9126117580809</v>
      </c>
      <c r="F77">
        <f t="shared" si="3"/>
        <v>-6286</v>
      </c>
      <c r="G77">
        <f t="shared" si="4"/>
        <v>0.28993400000399561</v>
      </c>
      <c r="H77">
        <f t="shared" si="15"/>
        <v>0.28993400000399561</v>
      </c>
      <c r="P77" s="49">
        <f t="shared" si="5"/>
        <v>0.27042147255160354</v>
      </c>
      <c r="Q77" s="2">
        <f t="shared" si="8"/>
        <v>4504.18</v>
      </c>
      <c r="R77" s="51">
        <f t="shared" si="6"/>
        <v>3.8073872758035419E-4</v>
      </c>
      <c r="S77" s="72">
        <f t="shared" si="16"/>
        <v>0.2</v>
      </c>
      <c r="T77" s="51">
        <f t="shared" si="7"/>
        <v>7.6147745516070848E-5</v>
      </c>
      <c r="V77">
        <f t="shared" si="17"/>
        <v>1.951252745239207E-2</v>
      </c>
    </row>
    <row r="78" spans="1:22" x14ac:dyDescent="0.2">
      <c r="A78" t="s">
        <v>31</v>
      </c>
      <c r="C78" s="10">
        <v>19572.445</v>
      </c>
      <c r="D78" s="10"/>
      <c r="E78">
        <f t="shared" si="2"/>
        <v>-6270.9130744183813</v>
      </c>
      <c r="F78">
        <f t="shared" si="3"/>
        <v>-6271</v>
      </c>
      <c r="G78">
        <f t="shared" si="4"/>
        <v>0.28839900000093621</v>
      </c>
      <c r="H78">
        <f t="shared" si="15"/>
        <v>0.28839900000093621</v>
      </c>
      <c r="P78" s="49">
        <f t="shared" si="5"/>
        <v>0.26913004576436089</v>
      </c>
      <c r="Q78" s="2">
        <f t="shared" si="8"/>
        <v>4553.9449999999997</v>
      </c>
      <c r="R78" s="51">
        <f t="shared" si="6"/>
        <v>3.7129259737123398E-4</v>
      </c>
      <c r="S78" s="72">
        <f t="shared" si="16"/>
        <v>0.2</v>
      </c>
      <c r="T78" s="51">
        <f t="shared" si="7"/>
        <v>7.4258519474246801E-5</v>
      </c>
      <c r="V78">
        <f t="shared" si="17"/>
        <v>1.926895423657532E-2</v>
      </c>
    </row>
    <row r="79" spans="1:22" x14ac:dyDescent="0.2">
      <c r="A79" t="s">
        <v>31</v>
      </c>
      <c r="C79" s="10">
        <v>19635.486000000001</v>
      </c>
      <c r="D79" s="10"/>
      <c r="E79">
        <f t="shared" si="2"/>
        <v>-6251.9120529488328</v>
      </c>
      <c r="F79">
        <f t="shared" si="3"/>
        <v>-6252</v>
      </c>
      <c r="G79">
        <f t="shared" si="4"/>
        <v>0.29178800000227056</v>
      </c>
      <c r="H79">
        <f t="shared" si="15"/>
        <v>0.29178800000227056</v>
      </c>
      <c r="P79" s="49">
        <f t="shared" si="5"/>
        <v>0.2674983836864161</v>
      </c>
      <c r="Q79" s="2">
        <f t="shared" si="8"/>
        <v>4616.9860000000008</v>
      </c>
      <c r="R79" s="51">
        <f t="shared" si="6"/>
        <v>5.8998546077142352E-4</v>
      </c>
      <c r="S79" s="72">
        <f t="shared" si="16"/>
        <v>0.2</v>
      </c>
      <c r="T79" s="51">
        <f t="shared" si="7"/>
        <v>1.1799709215428471E-4</v>
      </c>
      <c r="V79">
        <f t="shared" si="17"/>
        <v>2.4289616315854468E-2</v>
      </c>
    </row>
    <row r="80" spans="1:22" x14ac:dyDescent="0.2">
      <c r="A80" t="s">
        <v>31</v>
      </c>
      <c r="C80" s="10">
        <v>19658.707999999999</v>
      </c>
      <c r="D80" s="10"/>
      <c r="E80">
        <f t="shared" si="2"/>
        <v>-6244.9127712025756</v>
      </c>
      <c r="F80">
        <f t="shared" si="3"/>
        <v>-6245</v>
      </c>
      <c r="G80">
        <f t="shared" si="4"/>
        <v>0.28940499999953317</v>
      </c>
      <c r="H80">
        <f t="shared" si="15"/>
        <v>0.28940499999953317</v>
      </c>
      <c r="P80" s="49">
        <f t="shared" si="5"/>
        <v>0.26689841286487143</v>
      </c>
      <c r="Q80" s="2">
        <f t="shared" si="8"/>
        <v>4640.2079999999987</v>
      </c>
      <c r="R80" s="51">
        <f t="shared" si="6"/>
        <v>5.0654646445012178E-4</v>
      </c>
      <c r="S80" s="72">
        <f t="shared" si="16"/>
        <v>0.2</v>
      </c>
      <c r="T80" s="51">
        <f t="shared" si="7"/>
        <v>1.0130929289002436E-4</v>
      </c>
      <c r="V80">
        <f t="shared" si="17"/>
        <v>2.2506587134661749E-2</v>
      </c>
    </row>
    <row r="81" spans="1:22" x14ac:dyDescent="0.2">
      <c r="A81" t="s">
        <v>31</v>
      </c>
      <c r="C81" s="10">
        <v>19665.353999999999</v>
      </c>
      <c r="D81" s="10"/>
      <c r="E81">
        <f t="shared" si="2"/>
        <v>-6242.9096178787604</v>
      </c>
      <c r="F81">
        <f t="shared" si="3"/>
        <v>-6243</v>
      </c>
      <c r="G81">
        <f t="shared" si="4"/>
        <v>0.29986700000154087</v>
      </c>
      <c r="H81">
        <f t="shared" si="15"/>
        <v>0.29986700000154087</v>
      </c>
      <c r="P81" s="49">
        <f t="shared" si="5"/>
        <v>0.26672710813068012</v>
      </c>
      <c r="Q81" s="2">
        <f t="shared" si="8"/>
        <v>4646.8539999999994</v>
      </c>
      <c r="R81" s="51">
        <f t="shared" si="6"/>
        <v>1.0982524332123424E-3</v>
      </c>
      <c r="S81" s="72">
        <f t="shared" si="16"/>
        <v>0.2</v>
      </c>
      <c r="T81" s="51">
        <f t="shared" si="7"/>
        <v>2.1965048664246848E-4</v>
      </c>
      <c r="V81">
        <f t="shared" si="17"/>
        <v>3.3139891870860749E-2</v>
      </c>
    </row>
    <row r="82" spans="1:22" x14ac:dyDescent="0.2">
      <c r="A82" t="s">
        <v>31</v>
      </c>
      <c r="C82" s="10">
        <v>19668.668000000001</v>
      </c>
      <c r="D82" s="10"/>
      <c r="E82">
        <f t="shared" si="2"/>
        <v>-6241.9107538831049</v>
      </c>
      <c r="F82">
        <f t="shared" si="3"/>
        <v>-6242</v>
      </c>
      <c r="G82">
        <f t="shared" si="4"/>
        <v>0.29609800000253017</v>
      </c>
      <c r="H82">
        <f t="shared" si="15"/>
        <v>0.29609800000253017</v>
      </c>
      <c r="P82" s="49">
        <f t="shared" si="5"/>
        <v>0.26664147501367386</v>
      </c>
      <c r="Q82" s="2">
        <f t="shared" si="8"/>
        <v>4650.1680000000015</v>
      </c>
      <c r="R82" s="51">
        <f t="shared" si="6"/>
        <v>8.6768686441911647E-4</v>
      </c>
      <c r="S82" s="72">
        <f t="shared" si="16"/>
        <v>0.2</v>
      </c>
      <c r="T82" s="51">
        <f t="shared" si="7"/>
        <v>1.7353737288382329E-4</v>
      </c>
      <c r="V82">
        <f t="shared" si="17"/>
        <v>2.9456524988856314E-2</v>
      </c>
    </row>
    <row r="83" spans="1:22" x14ac:dyDescent="0.2">
      <c r="A83" t="s">
        <v>31</v>
      </c>
      <c r="C83" s="10">
        <v>19678.615000000002</v>
      </c>
      <c r="D83" s="10"/>
      <c r="E83">
        <f t="shared" si="2"/>
        <v>-6238.9126548593331</v>
      </c>
      <c r="F83">
        <f t="shared" si="3"/>
        <v>-6239</v>
      </c>
      <c r="G83">
        <f t="shared" si="4"/>
        <v>0.28979100000287872</v>
      </c>
      <c r="H83">
        <f t="shared" si="15"/>
        <v>0.28979100000287872</v>
      </c>
      <c r="P83" s="49">
        <f t="shared" si="5"/>
        <v>0.26638465266301203</v>
      </c>
      <c r="Q83" s="2">
        <f t="shared" si="8"/>
        <v>4660.1150000000016</v>
      </c>
      <c r="R83" s="51">
        <f t="shared" si="6"/>
        <v>5.4785709579448423E-4</v>
      </c>
      <c r="S83" s="72">
        <f t="shared" si="16"/>
        <v>0.2</v>
      </c>
      <c r="T83" s="51">
        <f t="shared" si="7"/>
        <v>1.0957141915889685E-4</v>
      </c>
      <c r="V83">
        <f t="shared" si="17"/>
        <v>2.3406347339866684E-2</v>
      </c>
    </row>
    <row r="84" spans="1:22" x14ac:dyDescent="0.2">
      <c r="A84" t="s">
        <v>31</v>
      </c>
      <c r="C84" s="10">
        <v>19685.251</v>
      </c>
      <c r="D84" s="10"/>
      <c r="E84">
        <f t="shared" si="2"/>
        <v>-6236.9125156091332</v>
      </c>
      <c r="F84">
        <f t="shared" si="3"/>
        <v>-6237</v>
      </c>
      <c r="G84">
        <f t="shared" si="4"/>
        <v>0.29025300000284915</v>
      </c>
      <c r="H84">
        <f t="shared" si="15"/>
        <v>0.29025300000284915</v>
      </c>
      <c r="P84" s="49">
        <f t="shared" si="5"/>
        <v>0.26621350192953519</v>
      </c>
      <c r="Q84" s="2">
        <f t="shared" si="8"/>
        <v>4666.7510000000002</v>
      </c>
      <c r="R84" s="51">
        <f t="shared" si="6"/>
        <v>5.7789746761686554E-4</v>
      </c>
      <c r="S84" s="72">
        <f t="shared" si="16"/>
        <v>0.2</v>
      </c>
      <c r="T84" s="51">
        <f t="shared" si="7"/>
        <v>1.1557949352337311E-4</v>
      </c>
      <c r="V84">
        <f t="shared" si="17"/>
        <v>2.4039498073313958E-2</v>
      </c>
    </row>
    <row r="85" spans="1:22" x14ac:dyDescent="0.2">
      <c r="A85" t="s">
        <v>31</v>
      </c>
      <c r="C85" s="10">
        <v>19927.438999999998</v>
      </c>
      <c r="D85" s="10"/>
      <c r="E85">
        <f t="shared" ref="E85:E148" si="18">+(C85-C$7)/C$8</f>
        <v>-6163.9152695681942</v>
      </c>
      <c r="F85">
        <f t="shared" ref="F85:F148" si="19">ROUND(2*E85,0)/2</f>
        <v>-6164</v>
      </c>
      <c r="G85">
        <f t="shared" ref="G85:G148" si="20">+C85-(C$7+F85*C$8)</f>
        <v>0.28111600000192993</v>
      </c>
      <c r="H85">
        <f t="shared" si="15"/>
        <v>0.28111600000192993</v>
      </c>
      <c r="P85" s="49">
        <f t="shared" ref="P85:P148" si="21">+D$11+D$12*F85+D$13*F85^2</f>
        <v>0.26000163157060091</v>
      </c>
      <c r="Q85" s="2">
        <f t="shared" ref="Q85:Q148" si="22">+C85-15018.5</f>
        <v>4908.9389999999985</v>
      </c>
      <c r="R85" s="51">
        <f t="shared" ref="R85:R148" si="23">+(P85-G85)^2</f>
        <v>4.458165542539036E-4</v>
      </c>
      <c r="S85" s="72">
        <f t="shared" si="16"/>
        <v>0.2</v>
      </c>
      <c r="T85" s="51">
        <f t="shared" ref="T85:T148" si="24">+S85*R85</f>
        <v>8.9163310850780731E-5</v>
      </c>
      <c r="V85">
        <f t="shared" si="17"/>
        <v>2.1114368431329023E-2</v>
      </c>
    </row>
    <row r="86" spans="1:22" x14ac:dyDescent="0.2">
      <c r="A86" t="s">
        <v>31</v>
      </c>
      <c r="C86" s="10">
        <v>19960.618999999999</v>
      </c>
      <c r="D86" s="10"/>
      <c r="E86">
        <f t="shared" si="18"/>
        <v>-6153.9145733171899</v>
      </c>
      <c r="F86">
        <f t="shared" si="19"/>
        <v>-6154</v>
      </c>
      <c r="G86">
        <f t="shared" si="20"/>
        <v>0.28342600000178209</v>
      </c>
      <c r="H86">
        <f t="shared" si="15"/>
        <v>0.28342600000178209</v>
      </c>
      <c r="P86" s="49">
        <f t="shared" si="21"/>
        <v>0.25915601628358087</v>
      </c>
      <c r="Q86" s="2">
        <f t="shared" si="22"/>
        <v>4942.1189999999988</v>
      </c>
      <c r="R86" s="51">
        <f t="shared" si="23"/>
        <v>5.8903210968175215E-4</v>
      </c>
      <c r="S86" s="72">
        <f t="shared" si="16"/>
        <v>0.2</v>
      </c>
      <c r="T86" s="51">
        <f t="shared" si="24"/>
        <v>1.1780642193635043E-4</v>
      </c>
      <c r="V86">
        <f t="shared" si="17"/>
        <v>2.4269983718201216E-2</v>
      </c>
    </row>
    <row r="87" spans="1:22" x14ac:dyDescent="0.2">
      <c r="A87" t="s">
        <v>31</v>
      </c>
      <c r="C87" s="10">
        <v>20010.381000000001</v>
      </c>
      <c r="D87" s="10"/>
      <c r="E87">
        <f t="shared" si="18"/>
        <v>-6138.915940199573</v>
      </c>
      <c r="F87">
        <f t="shared" si="19"/>
        <v>-6139</v>
      </c>
      <c r="G87">
        <f t="shared" si="20"/>
        <v>0.27889100000538747</v>
      </c>
      <c r="H87">
        <f t="shared" si="15"/>
        <v>0.27889100000538747</v>
      </c>
      <c r="P87" s="49">
        <f t="shared" si="21"/>
        <v>0.25788999961421316</v>
      </c>
      <c r="Q87" s="2">
        <f t="shared" si="22"/>
        <v>4991.8810000000012</v>
      </c>
      <c r="R87" s="51">
        <f t="shared" si="23"/>
        <v>4.4104201743010342E-4</v>
      </c>
      <c r="S87" s="72">
        <f t="shared" si="16"/>
        <v>0.2</v>
      </c>
      <c r="T87" s="51">
        <f t="shared" si="24"/>
        <v>8.8208403486020684E-5</v>
      </c>
      <c r="V87">
        <f t="shared" si="17"/>
        <v>2.1001000391174307E-2</v>
      </c>
    </row>
    <row r="88" spans="1:22" x14ac:dyDescent="0.2">
      <c r="A88" t="s">
        <v>31</v>
      </c>
      <c r="C88" s="10">
        <v>20023.653999999999</v>
      </c>
      <c r="D88" s="10"/>
      <c r="E88">
        <f t="shared" si="18"/>
        <v>-6134.9153602918104</v>
      </c>
      <c r="F88">
        <f t="shared" si="19"/>
        <v>-6135</v>
      </c>
      <c r="G88">
        <f t="shared" si="20"/>
        <v>0.28081500000189408</v>
      </c>
      <c r="H88">
        <f t="shared" si="15"/>
        <v>0.28081500000189408</v>
      </c>
      <c r="P88" s="49">
        <f t="shared" si="21"/>
        <v>0.25755288283797734</v>
      </c>
      <c r="Q88" s="2">
        <f t="shared" si="22"/>
        <v>5005.1539999999986</v>
      </c>
      <c r="R88" s="51">
        <f t="shared" si="23"/>
        <v>5.4112609494778982E-4</v>
      </c>
      <c r="S88" s="72">
        <f t="shared" si="16"/>
        <v>0.2</v>
      </c>
      <c r="T88" s="51">
        <f t="shared" si="24"/>
        <v>1.0822521898955797E-4</v>
      </c>
      <c r="V88">
        <f t="shared" si="17"/>
        <v>2.326211716391674E-2</v>
      </c>
    </row>
    <row r="89" spans="1:22" x14ac:dyDescent="0.2">
      <c r="A89" t="s">
        <v>31</v>
      </c>
      <c r="C89" s="10">
        <v>20053.511999999999</v>
      </c>
      <c r="D89" s="10"/>
      <c r="E89">
        <f t="shared" si="18"/>
        <v>-6125.9159392953516</v>
      </c>
      <c r="F89">
        <f t="shared" si="19"/>
        <v>-6126</v>
      </c>
      <c r="G89">
        <f t="shared" si="20"/>
        <v>0.2788940000027651</v>
      </c>
      <c r="H89">
        <f t="shared" si="15"/>
        <v>0.2788940000027651</v>
      </c>
      <c r="P89" s="49">
        <f t="shared" si="21"/>
        <v>0.2567951208449295</v>
      </c>
      <c r="Q89" s="2">
        <f t="shared" si="22"/>
        <v>5035.0119999999988</v>
      </c>
      <c r="R89" s="51">
        <f t="shared" si="23"/>
        <v>4.8836046003262036E-4</v>
      </c>
      <c r="S89" s="72">
        <f t="shared" si="16"/>
        <v>0.2</v>
      </c>
      <c r="T89" s="51">
        <f t="shared" si="24"/>
        <v>9.7672092006524072E-5</v>
      </c>
      <c r="V89">
        <f t="shared" si="17"/>
        <v>2.2098879157835594E-2</v>
      </c>
    </row>
    <row r="90" spans="1:22" x14ac:dyDescent="0.2">
      <c r="A90" t="s">
        <v>31</v>
      </c>
      <c r="C90" s="10">
        <v>20166.300999999999</v>
      </c>
      <c r="D90" s="10"/>
      <c r="E90">
        <f t="shared" si="18"/>
        <v>-6091.9205044112468</v>
      </c>
      <c r="F90">
        <f t="shared" si="19"/>
        <v>-6092</v>
      </c>
      <c r="G90">
        <f t="shared" si="20"/>
        <v>0.26374800000121468</v>
      </c>
      <c r="H90">
        <f t="shared" si="15"/>
        <v>0.26374800000121468</v>
      </c>
      <c r="P90" s="49">
        <f t="shared" si="21"/>
        <v>0.25394184563693373</v>
      </c>
      <c r="Q90" s="2">
        <f t="shared" si="22"/>
        <v>5147.8009999999995</v>
      </c>
      <c r="R90" s="51">
        <f t="shared" si="23"/>
        <v>9.6160663416106326E-5</v>
      </c>
      <c r="S90" s="72">
        <f t="shared" si="16"/>
        <v>0.2</v>
      </c>
      <c r="T90" s="51">
        <f t="shared" si="24"/>
        <v>1.9232132683221267E-5</v>
      </c>
      <c r="V90">
        <f t="shared" si="17"/>
        <v>9.8061543642809501E-3</v>
      </c>
    </row>
    <row r="91" spans="1:22" x14ac:dyDescent="0.2">
      <c r="A91" t="s">
        <v>31</v>
      </c>
      <c r="C91" s="10">
        <v>20242.617999999999</v>
      </c>
      <c r="D91" s="10"/>
      <c r="E91">
        <f t="shared" si="18"/>
        <v>-6068.9179988118522</v>
      </c>
      <c r="F91">
        <f t="shared" si="19"/>
        <v>-6069</v>
      </c>
      <c r="G91">
        <f t="shared" si="20"/>
        <v>0.27206099999966682</v>
      </c>
      <c r="H91">
        <f t="shared" si="15"/>
        <v>0.27206099999966682</v>
      </c>
      <c r="P91" s="49">
        <f t="shared" si="21"/>
        <v>0.25202010116760737</v>
      </c>
      <c r="Q91" s="2">
        <f t="shared" si="22"/>
        <v>5224.1179999999986</v>
      </c>
      <c r="R91" s="51">
        <f t="shared" si="23"/>
        <v>4.0163762599684186E-4</v>
      </c>
      <c r="S91" s="72">
        <f t="shared" si="16"/>
        <v>0.2</v>
      </c>
      <c r="T91" s="51">
        <f t="shared" si="24"/>
        <v>8.0327525199368376E-5</v>
      </c>
      <c r="V91">
        <f t="shared" si="17"/>
        <v>2.0040898832059451E-2</v>
      </c>
    </row>
    <row r="92" spans="1:22" x14ac:dyDescent="0.2">
      <c r="A92" t="s">
        <v>31</v>
      </c>
      <c r="C92" s="10">
        <v>20252.574000000001</v>
      </c>
      <c r="D92" s="10"/>
      <c r="E92">
        <f t="shared" si="18"/>
        <v>-6065.9171871218268</v>
      </c>
      <c r="F92">
        <f t="shared" si="19"/>
        <v>-6066</v>
      </c>
      <c r="G92">
        <f t="shared" si="20"/>
        <v>0.27475400000184891</v>
      </c>
      <c r="H92">
        <f t="shared" si="15"/>
        <v>0.27475400000184891</v>
      </c>
      <c r="P92" s="49">
        <f t="shared" si="21"/>
        <v>0.25176993934784314</v>
      </c>
      <c r="Q92" s="2">
        <f t="shared" si="22"/>
        <v>5234.0740000000005</v>
      </c>
      <c r="R92" s="51">
        <f t="shared" si="23"/>
        <v>5.2826704414701603E-4</v>
      </c>
      <c r="S92" s="72">
        <f t="shared" si="16"/>
        <v>0.2</v>
      </c>
      <c r="T92" s="51">
        <f t="shared" si="24"/>
        <v>1.0565340882940321E-4</v>
      </c>
      <c r="V92">
        <f t="shared" si="17"/>
        <v>2.2984060654005767E-2</v>
      </c>
    </row>
    <row r="93" spans="1:22" x14ac:dyDescent="0.2">
      <c r="A93" t="s">
        <v>31</v>
      </c>
      <c r="C93" s="10">
        <v>20315.62</v>
      </c>
      <c r="D93" s="10"/>
      <c r="E93">
        <f t="shared" si="18"/>
        <v>-6046.9146586154729</v>
      </c>
      <c r="F93">
        <f t="shared" si="19"/>
        <v>-6047</v>
      </c>
      <c r="G93">
        <f t="shared" si="20"/>
        <v>0.28314300000056392</v>
      </c>
      <c r="H93">
        <f t="shared" si="15"/>
        <v>0.28314300000056392</v>
      </c>
      <c r="P93" s="49">
        <f t="shared" si="21"/>
        <v>0.25018826333511179</v>
      </c>
      <c r="Q93" s="2">
        <f t="shared" si="22"/>
        <v>5297.119999999999</v>
      </c>
      <c r="R93" s="51">
        <f t="shared" si="23"/>
        <v>1.0860146686892944E-3</v>
      </c>
      <c r="S93" s="72">
        <f t="shared" si="16"/>
        <v>0.2</v>
      </c>
      <c r="T93" s="51">
        <f t="shared" si="24"/>
        <v>2.172029337378589E-4</v>
      </c>
      <c r="V93">
        <f t="shared" si="17"/>
        <v>3.2954736665452122E-2</v>
      </c>
    </row>
    <row r="94" spans="1:22" x14ac:dyDescent="0.2">
      <c r="A94" t="s">
        <v>31</v>
      </c>
      <c r="C94" s="10">
        <v>20325.562999999998</v>
      </c>
      <c r="D94" s="10"/>
      <c r="E94">
        <f t="shared" si="18"/>
        <v>-6043.9177652211465</v>
      </c>
      <c r="F94">
        <f t="shared" si="19"/>
        <v>-6044</v>
      </c>
      <c r="G94">
        <f t="shared" si="20"/>
        <v>0.27283600000009756</v>
      </c>
      <c r="H94">
        <f t="shared" si="15"/>
        <v>0.27283600000009756</v>
      </c>
      <c r="P94" s="49">
        <f t="shared" si="21"/>
        <v>0.2499389485192767</v>
      </c>
      <c r="Q94" s="2">
        <f t="shared" si="22"/>
        <v>5307.0629999999983</v>
      </c>
      <c r="R94" s="51">
        <f t="shared" si="23"/>
        <v>5.2427496651536061E-4</v>
      </c>
      <c r="S94" s="72">
        <f t="shared" si="16"/>
        <v>0.2</v>
      </c>
      <c r="T94" s="51">
        <f t="shared" si="24"/>
        <v>1.0485499330307213E-4</v>
      </c>
      <c r="V94">
        <f t="shared" si="17"/>
        <v>2.2897051480820857E-2</v>
      </c>
    </row>
    <row r="95" spans="1:22" x14ac:dyDescent="0.2">
      <c r="A95" t="s">
        <v>31</v>
      </c>
      <c r="C95" s="10">
        <v>20335.514999999999</v>
      </c>
      <c r="D95" s="10"/>
      <c r="E95">
        <f t="shared" si="18"/>
        <v>-6040.9181591605675</v>
      </c>
      <c r="F95">
        <f t="shared" si="19"/>
        <v>-6041</v>
      </c>
      <c r="G95">
        <f t="shared" si="20"/>
        <v>0.27152900000146474</v>
      </c>
      <c r="H95">
        <f t="shared" si="15"/>
        <v>0.27152900000146474</v>
      </c>
      <c r="P95" s="49">
        <f t="shared" si="21"/>
        <v>0.24968974920397738</v>
      </c>
      <c r="Q95" s="2">
        <f t="shared" si="22"/>
        <v>5317.0149999999994</v>
      </c>
      <c r="R95" s="51">
        <f t="shared" si="23"/>
        <v>4.7695287539555221E-4</v>
      </c>
      <c r="S95" s="72">
        <f t="shared" si="16"/>
        <v>0.2</v>
      </c>
      <c r="T95" s="51">
        <f t="shared" si="24"/>
        <v>9.5390575079110451E-5</v>
      </c>
      <c r="V95">
        <f t="shared" si="17"/>
        <v>2.1839250797487358E-2</v>
      </c>
    </row>
    <row r="96" spans="1:22" x14ac:dyDescent="0.2">
      <c r="A96" t="s">
        <v>31</v>
      </c>
      <c r="C96" s="10">
        <v>20355.416000000001</v>
      </c>
      <c r="D96" s="10"/>
      <c r="E96">
        <f t="shared" si="18"/>
        <v>-6034.9198512614939</v>
      </c>
      <c r="F96">
        <f t="shared" si="19"/>
        <v>-6035</v>
      </c>
      <c r="G96">
        <f t="shared" si="20"/>
        <v>0.26591500000358792</v>
      </c>
      <c r="H96">
        <f t="shared" si="15"/>
        <v>0.26591500000358792</v>
      </c>
      <c r="P96" s="49">
        <f t="shared" si="21"/>
        <v>0.24919169707498617</v>
      </c>
      <c r="Q96" s="2">
        <f t="shared" si="22"/>
        <v>5336.9160000000011</v>
      </c>
      <c r="R96" s="51">
        <f t="shared" si="23"/>
        <v>2.7966886084177976E-4</v>
      </c>
      <c r="S96" s="72">
        <f t="shared" si="16"/>
        <v>0.2</v>
      </c>
      <c r="T96" s="51">
        <f t="shared" si="24"/>
        <v>5.5933772168355957E-5</v>
      </c>
      <c r="V96">
        <f t="shared" si="17"/>
        <v>1.6723302928601746E-2</v>
      </c>
    </row>
    <row r="97" spans="1:22" x14ac:dyDescent="0.2">
      <c r="A97" t="s">
        <v>31</v>
      </c>
      <c r="C97" s="10">
        <v>21045.495999999999</v>
      </c>
      <c r="D97" s="10"/>
      <c r="E97">
        <f t="shared" si="18"/>
        <v>-5826.9246593117241</v>
      </c>
      <c r="F97">
        <f t="shared" si="19"/>
        <v>-5827</v>
      </c>
      <c r="G97">
        <f t="shared" si="20"/>
        <v>0.24996300000202609</v>
      </c>
      <c r="H97">
        <f t="shared" si="15"/>
        <v>0.24996300000202609</v>
      </c>
      <c r="P97" s="49">
        <f t="shared" si="21"/>
        <v>0.23221150992825218</v>
      </c>
      <c r="Q97" s="2">
        <f t="shared" si="22"/>
        <v>6026.9959999999992</v>
      </c>
      <c r="R97" s="51">
        <f t="shared" si="23"/>
        <v>3.1511539983929376E-4</v>
      </c>
      <c r="S97" s="72">
        <f t="shared" si="16"/>
        <v>0.2</v>
      </c>
      <c r="T97" s="51">
        <f t="shared" si="24"/>
        <v>6.3023079967858761E-5</v>
      </c>
      <c r="V97">
        <f t="shared" si="17"/>
        <v>1.7751490073773912E-2</v>
      </c>
    </row>
    <row r="98" spans="1:22" x14ac:dyDescent="0.2">
      <c r="A98" t="s">
        <v>31</v>
      </c>
      <c r="C98" s="10">
        <v>21888.185000000001</v>
      </c>
      <c r="D98" s="10"/>
      <c r="E98">
        <f t="shared" si="18"/>
        <v>-5572.9319913471963</v>
      </c>
      <c r="F98">
        <f t="shared" si="19"/>
        <v>-5573</v>
      </c>
      <c r="G98">
        <f t="shared" si="20"/>
        <v>0.22563700000318931</v>
      </c>
      <c r="H98">
        <f t="shared" si="15"/>
        <v>0.22563700000318931</v>
      </c>
      <c r="P98" s="49">
        <f t="shared" si="21"/>
        <v>0.21222907557863283</v>
      </c>
      <c r="Q98" s="2">
        <f t="shared" si="22"/>
        <v>6869.6850000000013</v>
      </c>
      <c r="R98" s="51">
        <f t="shared" si="23"/>
        <v>1.7977243737461846E-4</v>
      </c>
      <c r="S98" s="72">
        <f t="shared" si="16"/>
        <v>0.2</v>
      </c>
      <c r="T98" s="51">
        <f t="shared" si="24"/>
        <v>3.595448747492369E-5</v>
      </c>
      <c r="V98">
        <f t="shared" si="17"/>
        <v>1.3407924424556489E-2</v>
      </c>
    </row>
    <row r="99" spans="1:22" x14ac:dyDescent="0.2">
      <c r="A99" t="s">
        <v>31</v>
      </c>
      <c r="C99" s="10">
        <v>22100.514999999999</v>
      </c>
      <c r="D99" s="10"/>
      <c r="E99">
        <f t="shared" si="18"/>
        <v>-5508.9341663027171</v>
      </c>
      <c r="F99">
        <f t="shared" si="19"/>
        <v>-5509</v>
      </c>
      <c r="G99">
        <f t="shared" si="20"/>
        <v>0.21842100000139908</v>
      </c>
      <c r="H99">
        <f t="shared" si="15"/>
        <v>0.21842100000139908</v>
      </c>
      <c r="P99" s="49">
        <f t="shared" si="21"/>
        <v>0.20732472409634545</v>
      </c>
      <c r="Q99" s="2">
        <f t="shared" si="22"/>
        <v>7082.0149999999994</v>
      </c>
      <c r="R99" s="51">
        <f t="shared" si="23"/>
        <v>1.2312733896107381E-4</v>
      </c>
      <c r="S99" s="72">
        <f t="shared" si="16"/>
        <v>0.2</v>
      </c>
      <c r="T99" s="51">
        <f t="shared" si="24"/>
        <v>2.4625467792214764E-5</v>
      </c>
      <c r="V99">
        <f t="shared" si="17"/>
        <v>1.1096275905053632E-2</v>
      </c>
    </row>
    <row r="100" spans="1:22" x14ac:dyDescent="0.2">
      <c r="A100" t="s">
        <v>31</v>
      </c>
      <c r="C100" s="10">
        <v>22249.81</v>
      </c>
      <c r="D100" s="10"/>
      <c r="E100">
        <f t="shared" si="18"/>
        <v>-5463.9355542836156</v>
      </c>
      <c r="F100">
        <f t="shared" si="19"/>
        <v>-5464</v>
      </c>
      <c r="G100">
        <f t="shared" si="20"/>
        <v>0.21381600000313483</v>
      </c>
      <c r="H100">
        <f t="shared" si="15"/>
        <v>0.21381600000313483</v>
      </c>
      <c r="P100" s="49">
        <f t="shared" si="21"/>
        <v>0.2039078258563663</v>
      </c>
      <c r="Q100" s="2">
        <f t="shared" si="22"/>
        <v>7231.3100000000013</v>
      </c>
      <c r="R100" s="51">
        <f t="shared" si="23"/>
        <v>9.8171914922692355E-5</v>
      </c>
      <c r="S100" s="72">
        <f t="shared" si="16"/>
        <v>0.2</v>
      </c>
      <c r="T100" s="51">
        <f t="shared" si="24"/>
        <v>1.9634382984538474E-5</v>
      </c>
      <c r="V100">
        <f t="shared" si="17"/>
        <v>9.9081741467685336E-3</v>
      </c>
    </row>
    <row r="101" spans="1:22" x14ac:dyDescent="0.2">
      <c r="A101" s="69" t="s">
        <v>183</v>
      </c>
      <c r="B101" s="71" t="s">
        <v>134</v>
      </c>
      <c r="C101" s="69">
        <v>22249.811000000002</v>
      </c>
      <c r="D101" s="69" t="s">
        <v>176</v>
      </c>
      <c r="E101">
        <f t="shared" si="18"/>
        <v>-5463.9352528762538</v>
      </c>
      <c r="F101">
        <f t="shared" si="19"/>
        <v>-5464</v>
      </c>
      <c r="G101">
        <f t="shared" si="20"/>
        <v>0.21481600000333856</v>
      </c>
      <c r="I101">
        <f>+G101</f>
        <v>0.21481600000333856</v>
      </c>
      <c r="P101" s="49">
        <f t="shared" si="21"/>
        <v>0.2039078258563663</v>
      </c>
      <c r="Q101" s="2">
        <f t="shared" si="22"/>
        <v>7231.3110000000015</v>
      </c>
      <c r="R101" s="51">
        <f t="shared" si="23"/>
        <v>1.18988263220674E-4</v>
      </c>
      <c r="S101" s="72">
        <f>S$16</f>
        <v>0.1</v>
      </c>
      <c r="T101" s="51">
        <f t="shared" si="24"/>
        <v>1.18988263220674E-5</v>
      </c>
    </row>
    <row r="102" spans="1:22" x14ac:dyDescent="0.2">
      <c r="A102" s="69" t="s">
        <v>183</v>
      </c>
      <c r="B102" s="71" t="s">
        <v>134</v>
      </c>
      <c r="C102" s="69">
        <v>22581.579000000002</v>
      </c>
      <c r="D102" s="69" t="s">
        <v>176</v>
      </c>
      <c r="E102">
        <f t="shared" si="18"/>
        <v>-5363.9379354017701</v>
      </c>
      <c r="F102">
        <f t="shared" si="19"/>
        <v>-5364</v>
      </c>
      <c r="G102">
        <f t="shared" si="20"/>
        <v>0.20591600000261678</v>
      </c>
      <c r="I102">
        <f>+G102</f>
        <v>0.20591600000261678</v>
      </c>
      <c r="P102" s="49">
        <f t="shared" si="21"/>
        <v>0.19640776075469202</v>
      </c>
      <c r="Q102" s="2">
        <f t="shared" si="22"/>
        <v>7563.0790000000015</v>
      </c>
      <c r="R102" s="51">
        <f t="shared" si="23"/>
        <v>9.0406613595776919E-5</v>
      </c>
      <c r="S102" s="72">
        <f>S$16</f>
        <v>0.1</v>
      </c>
      <c r="T102" s="51">
        <f t="shared" si="24"/>
        <v>9.0406613595776915E-6</v>
      </c>
    </row>
    <row r="103" spans="1:22" x14ac:dyDescent="0.2">
      <c r="A103" t="s">
        <v>31</v>
      </c>
      <c r="C103" s="10">
        <v>22611.435000000001</v>
      </c>
      <c r="D103" s="10"/>
      <c r="E103">
        <f t="shared" si="18"/>
        <v>-5354.9391172200339</v>
      </c>
      <c r="F103">
        <f t="shared" si="19"/>
        <v>-5355</v>
      </c>
      <c r="G103">
        <f t="shared" si="20"/>
        <v>0.20199500000308035</v>
      </c>
      <c r="H103">
        <f>+G103</f>
        <v>0.20199500000308035</v>
      </c>
      <c r="P103" s="49">
        <f t="shared" si="21"/>
        <v>0.19573904967474218</v>
      </c>
      <c r="Q103" s="2">
        <f t="shared" si="22"/>
        <v>7592.9350000000013</v>
      </c>
      <c r="R103" s="51">
        <f t="shared" si="23"/>
        <v>3.9136914510634489E-5</v>
      </c>
      <c r="S103" s="72">
        <f>S$15</f>
        <v>0.2</v>
      </c>
      <c r="T103" s="51">
        <f t="shared" si="24"/>
        <v>7.8273829021268989E-6</v>
      </c>
      <c r="V103">
        <f>+G103-P103</f>
        <v>6.2559503283381723E-3</v>
      </c>
    </row>
    <row r="104" spans="1:22" x14ac:dyDescent="0.2">
      <c r="A104" t="s">
        <v>31</v>
      </c>
      <c r="C104" s="10">
        <v>22621.387999999999</v>
      </c>
      <c r="D104" s="10"/>
      <c r="E104">
        <f t="shared" si="18"/>
        <v>-5351.9392097520949</v>
      </c>
      <c r="F104">
        <f t="shared" si="19"/>
        <v>-5352</v>
      </c>
      <c r="G104">
        <f t="shared" si="20"/>
        <v>0.20168800000101328</v>
      </c>
      <c r="H104">
        <f>+G104</f>
        <v>0.20168800000101328</v>
      </c>
      <c r="P104" s="49">
        <f t="shared" si="21"/>
        <v>0.19551637698249716</v>
      </c>
      <c r="Q104" s="2">
        <f t="shared" si="22"/>
        <v>7602.887999999999</v>
      </c>
      <c r="R104" s="51">
        <f t="shared" si="23"/>
        <v>3.8088930682678031E-5</v>
      </c>
      <c r="S104" s="72">
        <f>S$15</f>
        <v>0.2</v>
      </c>
      <c r="T104" s="51">
        <f t="shared" si="24"/>
        <v>7.6177861365356067E-6</v>
      </c>
      <c r="V104">
        <f>+G104-P104</f>
        <v>6.1716230185161203E-3</v>
      </c>
    </row>
    <row r="105" spans="1:22" x14ac:dyDescent="0.2">
      <c r="A105" t="s">
        <v>31</v>
      </c>
      <c r="C105" s="10">
        <v>22641.292000000001</v>
      </c>
      <c r="D105" s="10"/>
      <c r="E105">
        <f t="shared" si="18"/>
        <v>-5345.9399976309369</v>
      </c>
      <c r="F105">
        <f t="shared" si="19"/>
        <v>-5346</v>
      </c>
      <c r="G105">
        <f t="shared" si="20"/>
        <v>0.19907400000374764</v>
      </c>
      <c r="H105">
        <f>+G105</f>
        <v>0.19907400000374764</v>
      </c>
      <c r="P105" s="49">
        <f t="shared" si="21"/>
        <v>0.1950713780996145</v>
      </c>
      <c r="Q105" s="2">
        <f t="shared" si="22"/>
        <v>7622.7920000000013</v>
      </c>
      <c r="R105" s="51">
        <f t="shared" si="23"/>
        <v>1.6020982107446413E-5</v>
      </c>
      <c r="S105" s="72">
        <f>S$15</f>
        <v>0.2</v>
      </c>
      <c r="T105" s="51">
        <f t="shared" si="24"/>
        <v>3.2041964214892829E-6</v>
      </c>
      <c r="V105">
        <f>+G105-P105</f>
        <v>4.0026219041331412E-3</v>
      </c>
    </row>
    <row r="106" spans="1:22" x14ac:dyDescent="0.2">
      <c r="A106" t="s">
        <v>31</v>
      </c>
      <c r="C106" s="10">
        <v>23079.232</v>
      </c>
      <c r="D106" s="10"/>
      <c r="E106">
        <f t="shared" si="18"/>
        <v>-5213.9416577826842</v>
      </c>
      <c r="F106">
        <f t="shared" si="19"/>
        <v>-5214</v>
      </c>
      <c r="G106">
        <f t="shared" si="20"/>
        <v>0.19356600000173785</v>
      </c>
      <c r="H106">
        <f>+G106</f>
        <v>0.19356600000173785</v>
      </c>
      <c r="P106" s="49">
        <f t="shared" si="21"/>
        <v>0.18539828921842044</v>
      </c>
      <c r="Q106" s="2">
        <f t="shared" si="22"/>
        <v>8060.732</v>
      </c>
      <c r="R106" s="51">
        <f t="shared" si="23"/>
        <v>6.6711499439919426E-5</v>
      </c>
      <c r="S106" s="72">
        <f>S$15</f>
        <v>0.2</v>
      </c>
      <c r="T106" s="51">
        <f t="shared" si="24"/>
        <v>1.3342299887983887E-5</v>
      </c>
      <c r="V106">
        <f>+G106-P106</f>
        <v>8.1677107833174056E-3</v>
      </c>
    </row>
    <row r="107" spans="1:22" x14ac:dyDescent="0.2">
      <c r="A107" t="s">
        <v>31</v>
      </c>
      <c r="C107" s="10">
        <v>23885.414000000001</v>
      </c>
      <c r="D107" s="10"/>
      <c r="E107">
        <f t="shared" si="18"/>
        <v>-4970.952468360515</v>
      </c>
      <c r="F107">
        <f t="shared" si="19"/>
        <v>-4971</v>
      </c>
      <c r="G107">
        <f t="shared" si="20"/>
        <v>0.15769900000304915</v>
      </c>
      <c r="H107">
        <f>+G107</f>
        <v>0.15769900000304915</v>
      </c>
      <c r="P107" s="49">
        <f t="shared" si="21"/>
        <v>0.16817573342232151</v>
      </c>
      <c r="Q107" s="2">
        <f t="shared" si="22"/>
        <v>8866.9140000000007</v>
      </c>
      <c r="R107" s="51">
        <f t="shared" si="23"/>
        <v>1.097619431384982E-4</v>
      </c>
      <c r="S107" s="72">
        <f>S$15</f>
        <v>0.2</v>
      </c>
      <c r="T107" s="51">
        <f t="shared" si="24"/>
        <v>2.1952388627699641E-5</v>
      </c>
      <c r="V107">
        <f>+G107-P107</f>
        <v>-1.0476733419272355E-2</v>
      </c>
    </row>
    <row r="108" spans="1:22" x14ac:dyDescent="0.2">
      <c r="A108" s="69" t="s">
        <v>183</v>
      </c>
      <c r="B108" s="71" t="s">
        <v>134</v>
      </c>
      <c r="C108" s="69">
        <v>23885.415000000001</v>
      </c>
      <c r="D108" s="69" t="s">
        <v>176</v>
      </c>
      <c r="E108">
        <f t="shared" si="18"/>
        <v>-4970.9521669531532</v>
      </c>
      <c r="F108">
        <f t="shared" si="19"/>
        <v>-4971</v>
      </c>
      <c r="G108">
        <f t="shared" si="20"/>
        <v>0.15869900000325288</v>
      </c>
      <c r="I108">
        <f>+G108</f>
        <v>0.15869900000325288</v>
      </c>
      <c r="P108" s="49">
        <f t="shared" si="21"/>
        <v>0.16817573342232151</v>
      </c>
      <c r="Q108" s="2">
        <f t="shared" si="22"/>
        <v>8866.9150000000009</v>
      </c>
      <c r="R108" s="51">
        <f t="shared" si="23"/>
        <v>8.9808476296092171E-5</v>
      </c>
      <c r="S108" s="72">
        <f>S$16</f>
        <v>0.1</v>
      </c>
      <c r="T108" s="51">
        <f t="shared" si="24"/>
        <v>8.9808476296092178E-6</v>
      </c>
    </row>
    <row r="109" spans="1:22" x14ac:dyDescent="0.2">
      <c r="A109" t="s">
        <v>31</v>
      </c>
      <c r="C109" s="10">
        <v>24466.02</v>
      </c>
      <c r="D109" s="10"/>
      <c r="E109">
        <f t="shared" si="18"/>
        <v>-4795.9535458918317</v>
      </c>
      <c r="F109">
        <f t="shared" si="19"/>
        <v>-4796</v>
      </c>
      <c r="G109">
        <f t="shared" si="20"/>
        <v>0.15412400000423077</v>
      </c>
      <c r="H109">
        <f t="shared" ref="H109:H116" si="25">+G109</f>
        <v>0.15412400000423077</v>
      </c>
      <c r="P109" s="49">
        <f t="shared" si="21"/>
        <v>0.15624203960460031</v>
      </c>
      <c r="Q109" s="2">
        <f t="shared" si="22"/>
        <v>9447.52</v>
      </c>
      <c r="R109" s="51">
        <f t="shared" si="23"/>
        <v>4.4860917487335943E-6</v>
      </c>
      <c r="S109" s="72">
        <f t="shared" ref="S109:S116" si="26">S$15</f>
        <v>0.2</v>
      </c>
      <c r="T109" s="51">
        <f t="shared" si="24"/>
        <v>8.9721834974671886E-7</v>
      </c>
      <c r="V109">
        <f t="shared" ref="V109:V116" si="27">+G109-P109</f>
        <v>-2.1180396003695479E-3</v>
      </c>
    </row>
    <row r="110" spans="1:22" x14ac:dyDescent="0.2">
      <c r="A110" t="s">
        <v>31</v>
      </c>
      <c r="C110" s="10">
        <v>24993.525000000001</v>
      </c>
      <c r="D110" s="10"/>
      <c r="E110">
        <f t="shared" si="18"/>
        <v>-4636.9596557204541</v>
      </c>
      <c r="F110">
        <f t="shared" si="19"/>
        <v>-4637</v>
      </c>
      <c r="G110">
        <f t="shared" si="20"/>
        <v>0.13385300000300049</v>
      </c>
      <c r="H110">
        <f t="shared" si="25"/>
        <v>0.13385300000300049</v>
      </c>
      <c r="P110" s="49">
        <f t="shared" si="21"/>
        <v>0.14574019144527353</v>
      </c>
      <c r="Q110" s="2">
        <f t="shared" si="22"/>
        <v>9975.0250000000015</v>
      </c>
      <c r="R110" s="51">
        <f t="shared" si="23"/>
        <v>1.4130532038524946E-4</v>
      </c>
      <c r="S110" s="72">
        <f t="shared" si="26"/>
        <v>0.2</v>
      </c>
      <c r="T110" s="51">
        <f t="shared" si="24"/>
        <v>2.8261064077049892E-5</v>
      </c>
      <c r="V110">
        <f t="shared" si="27"/>
        <v>-1.1887191442273043E-2</v>
      </c>
    </row>
    <row r="111" spans="1:22" x14ac:dyDescent="0.2">
      <c r="A111" t="s">
        <v>31</v>
      </c>
      <c r="C111" s="10">
        <v>25477.906999999999</v>
      </c>
      <c r="D111" s="10"/>
      <c r="E111">
        <f t="shared" si="18"/>
        <v>-4490.9633551944089</v>
      </c>
      <c r="F111">
        <f t="shared" si="19"/>
        <v>-4491</v>
      </c>
      <c r="G111">
        <f t="shared" si="20"/>
        <v>0.12157900000238442</v>
      </c>
      <c r="H111">
        <f t="shared" si="25"/>
        <v>0.12157900000238442</v>
      </c>
      <c r="P111" s="49">
        <f t="shared" si="21"/>
        <v>0.13638272045151512</v>
      </c>
      <c r="Q111" s="2">
        <f t="shared" si="22"/>
        <v>10459.406999999999</v>
      </c>
      <c r="R111" s="51">
        <f t="shared" si="23"/>
        <v>2.1915013913601037E-4</v>
      </c>
      <c r="S111" s="72">
        <f t="shared" si="26"/>
        <v>0.2</v>
      </c>
      <c r="T111" s="51">
        <f t="shared" si="24"/>
        <v>4.3830027827202076E-5</v>
      </c>
      <c r="V111">
        <f t="shared" si="27"/>
        <v>-1.4803720449130697E-2</v>
      </c>
    </row>
    <row r="112" spans="1:22" x14ac:dyDescent="0.2">
      <c r="A112" t="s">
        <v>31</v>
      </c>
      <c r="C112" s="12">
        <v>25836.214</v>
      </c>
      <c r="D112" s="10"/>
      <c r="E112">
        <f t="shared" si="18"/>
        <v>-4382.9669877559281</v>
      </c>
      <c r="F112">
        <f t="shared" si="19"/>
        <v>-4383</v>
      </c>
      <c r="G112">
        <f t="shared" si="20"/>
        <v>0.10952700000052573</v>
      </c>
      <c r="H112">
        <f t="shared" si="25"/>
        <v>0.10952700000052573</v>
      </c>
      <c r="P112" s="49">
        <f t="shared" si="21"/>
        <v>0.12963677842336885</v>
      </c>
      <c r="Q112" s="2">
        <f t="shared" si="22"/>
        <v>10817.714</v>
      </c>
      <c r="R112" s="51">
        <f t="shared" si="23"/>
        <v>4.0440318821584656E-4</v>
      </c>
      <c r="S112" s="72">
        <f t="shared" si="26"/>
        <v>0.2</v>
      </c>
      <c r="T112" s="51">
        <f t="shared" si="24"/>
        <v>8.0880637643169316E-5</v>
      </c>
      <c r="V112">
        <f t="shared" si="27"/>
        <v>-2.0109778422843116E-2</v>
      </c>
    </row>
    <row r="113" spans="1:22" x14ac:dyDescent="0.2">
      <c r="A113" t="s">
        <v>31</v>
      </c>
      <c r="C113" s="10">
        <v>26211.119999999999</v>
      </c>
      <c r="D113" s="10"/>
      <c r="E113">
        <f t="shared" si="18"/>
        <v>-4269.9675595256931</v>
      </c>
      <c r="F113">
        <f t="shared" si="19"/>
        <v>-4270</v>
      </c>
      <c r="G113">
        <f t="shared" si="20"/>
        <v>0.10763000000224565</v>
      </c>
      <c r="H113">
        <f t="shared" si="25"/>
        <v>0.10763000000224565</v>
      </c>
      <c r="P113" s="49">
        <f t="shared" si="21"/>
        <v>0.12273876842431276</v>
      </c>
      <c r="Q113" s="2">
        <f t="shared" si="22"/>
        <v>11192.619999999999</v>
      </c>
      <c r="R113" s="51">
        <f t="shared" si="23"/>
        <v>2.2827488323165233E-4</v>
      </c>
      <c r="S113" s="72">
        <f t="shared" si="26"/>
        <v>0.2</v>
      </c>
      <c r="T113" s="51">
        <f t="shared" si="24"/>
        <v>4.5654976646330466E-5</v>
      </c>
      <c r="V113">
        <f t="shared" si="27"/>
        <v>-1.5108768422067112E-2</v>
      </c>
    </row>
    <row r="114" spans="1:22" x14ac:dyDescent="0.2">
      <c r="A114" t="s">
        <v>31</v>
      </c>
      <c r="C114" s="10">
        <v>26416.815999999999</v>
      </c>
      <c r="D114" s="10"/>
      <c r="E114">
        <f t="shared" si="18"/>
        <v>-4207.9692709166911</v>
      </c>
      <c r="F114">
        <f t="shared" si="19"/>
        <v>-4208</v>
      </c>
      <c r="G114">
        <f t="shared" si="20"/>
        <v>0.10195200000089244</v>
      </c>
      <c r="H114">
        <f t="shared" si="25"/>
        <v>0.10195200000089244</v>
      </c>
      <c r="P114" s="49">
        <f t="shared" si="21"/>
        <v>0.11902364073157184</v>
      </c>
      <c r="Q114" s="2">
        <f t="shared" si="22"/>
        <v>11398.315999999999</v>
      </c>
      <c r="R114" s="51">
        <f t="shared" si="23"/>
        <v>2.9144091723739207E-4</v>
      </c>
      <c r="S114" s="72">
        <f t="shared" si="26"/>
        <v>0.2</v>
      </c>
      <c r="T114" s="51">
        <f t="shared" si="24"/>
        <v>5.8288183447478415E-5</v>
      </c>
      <c r="V114">
        <f t="shared" si="27"/>
        <v>-1.7071640730679405E-2</v>
      </c>
    </row>
    <row r="115" spans="1:22" x14ac:dyDescent="0.2">
      <c r="A115" t="s">
        <v>31</v>
      </c>
      <c r="C115" s="10">
        <v>26579.383999999998</v>
      </c>
      <c r="D115" s="10"/>
      <c r="E115">
        <f t="shared" si="18"/>
        <v>-4158.970078989827</v>
      </c>
      <c r="F115">
        <f t="shared" si="19"/>
        <v>-4159</v>
      </c>
      <c r="G115">
        <f t="shared" si="20"/>
        <v>9.9270999999134801E-2</v>
      </c>
      <c r="H115">
        <f t="shared" si="25"/>
        <v>9.9270999999134801E-2</v>
      </c>
      <c r="P115" s="49">
        <f t="shared" si="21"/>
        <v>0.11612239183791796</v>
      </c>
      <c r="Q115" s="2">
        <f t="shared" si="22"/>
        <v>11560.883999999998</v>
      </c>
      <c r="R115" s="51">
        <f t="shared" si="23"/>
        <v>2.8396940690420772E-4</v>
      </c>
      <c r="S115" s="72">
        <f t="shared" si="26"/>
        <v>0.2</v>
      </c>
      <c r="T115" s="51">
        <f t="shared" si="24"/>
        <v>5.6793881380841544E-5</v>
      </c>
      <c r="V115">
        <f t="shared" si="27"/>
        <v>-1.6851391838783161E-2</v>
      </c>
    </row>
    <row r="116" spans="1:22" x14ac:dyDescent="0.2">
      <c r="A116" t="s">
        <v>31</v>
      </c>
      <c r="C116" s="10">
        <v>26798.35</v>
      </c>
      <c r="D116" s="10"/>
      <c r="E116">
        <f t="shared" si="18"/>
        <v>-4092.972114695146</v>
      </c>
      <c r="F116">
        <f t="shared" si="19"/>
        <v>-4093</v>
      </c>
      <c r="G116">
        <f t="shared" si="20"/>
        <v>9.2517000000952976E-2</v>
      </c>
      <c r="H116">
        <f t="shared" si="25"/>
        <v>9.2517000000952976E-2</v>
      </c>
      <c r="P116" s="49">
        <f t="shared" si="21"/>
        <v>0.11226328993157643</v>
      </c>
      <c r="Q116" s="2">
        <f t="shared" si="22"/>
        <v>11779.849999999999</v>
      </c>
      <c r="R116" s="51">
        <f t="shared" si="23"/>
        <v>3.8991596602424119E-4</v>
      </c>
      <c r="S116" s="72">
        <f t="shared" si="26"/>
        <v>0.2</v>
      </c>
      <c r="T116" s="51">
        <f t="shared" si="24"/>
        <v>7.798319320484824E-5</v>
      </c>
      <c r="V116">
        <f t="shared" si="27"/>
        <v>-1.9746289930623454E-2</v>
      </c>
    </row>
    <row r="117" spans="1:22" x14ac:dyDescent="0.2">
      <c r="A117" s="69" t="s">
        <v>183</v>
      </c>
      <c r="B117" s="71" t="s">
        <v>134</v>
      </c>
      <c r="C117" s="69">
        <v>26798.350999999999</v>
      </c>
      <c r="D117" s="69" t="s">
        <v>176</v>
      </c>
      <c r="E117">
        <f t="shared" si="18"/>
        <v>-4092.9718132877842</v>
      </c>
      <c r="F117">
        <f t="shared" si="19"/>
        <v>-4093</v>
      </c>
      <c r="G117">
        <f t="shared" si="20"/>
        <v>9.3517000001156703E-2</v>
      </c>
      <c r="I117">
        <f>+G117</f>
        <v>9.3517000001156703E-2</v>
      </c>
      <c r="P117" s="49">
        <f t="shared" si="21"/>
        <v>0.11226328993157643</v>
      </c>
      <c r="Q117" s="2">
        <f t="shared" si="22"/>
        <v>11779.850999999999</v>
      </c>
      <c r="R117" s="51">
        <f t="shared" si="23"/>
        <v>3.5142338615535602E-4</v>
      </c>
      <c r="S117" s="72">
        <f>S$16</f>
        <v>0.1</v>
      </c>
      <c r="T117" s="51">
        <f t="shared" si="24"/>
        <v>3.5142338615535605E-5</v>
      </c>
    </row>
    <row r="118" spans="1:22" x14ac:dyDescent="0.2">
      <c r="A118" t="s">
        <v>31</v>
      </c>
      <c r="C118" s="10">
        <v>27004.053</v>
      </c>
      <c r="D118" s="10"/>
      <c r="E118">
        <f t="shared" si="18"/>
        <v>-4030.9717162346137</v>
      </c>
      <c r="F118">
        <f t="shared" si="19"/>
        <v>-4031</v>
      </c>
      <c r="G118">
        <f t="shared" si="20"/>
        <v>9.3839000001025852E-2</v>
      </c>
      <c r="H118">
        <f>+G118</f>
        <v>9.3839000001025852E-2</v>
      </c>
      <c r="P118" s="49">
        <f t="shared" si="21"/>
        <v>0.10868899589214837</v>
      </c>
      <c r="Q118" s="2">
        <f t="shared" si="22"/>
        <v>11985.553</v>
      </c>
      <c r="R118" s="51">
        <f t="shared" si="23"/>
        <v>2.2052237796635555E-4</v>
      </c>
      <c r="S118" s="72">
        <f>S$15</f>
        <v>0.2</v>
      </c>
      <c r="T118" s="51">
        <f t="shared" si="24"/>
        <v>4.4104475593271115E-5</v>
      </c>
      <c r="V118">
        <f>+G118-P118</f>
        <v>-1.4849995891122514E-2</v>
      </c>
    </row>
    <row r="119" spans="1:22" x14ac:dyDescent="0.2">
      <c r="A119" s="69" t="s">
        <v>183</v>
      </c>
      <c r="B119" s="71" t="s">
        <v>134</v>
      </c>
      <c r="C119" s="69">
        <v>27004.054</v>
      </c>
      <c r="D119" s="69" t="s">
        <v>176</v>
      </c>
      <c r="E119">
        <f t="shared" si="18"/>
        <v>-4030.9714148272524</v>
      </c>
      <c r="F119">
        <f t="shared" si="19"/>
        <v>-4031</v>
      </c>
      <c r="G119">
        <f t="shared" si="20"/>
        <v>9.4839000001229579E-2</v>
      </c>
      <c r="I119">
        <f>+G119</f>
        <v>9.4839000001229579E-2</v>
      </c>
      <c r="P119" s="49">
        <f t="shared" si="21"/>
        <v>0.10868899589214837</v>
      </c>
      <c r="Q119" s="2">
        <f t="shared" si="22"/>
        <v>11985.554</v>
      </c>
      <c r="R119" s="51">
        <f t="shared" si="23"/>
        <v>1.9182238617846729E-4</v>
      </c>
      <c r="S119" s="72">
        <f>S$16</f>
        <v>0.1</v>
      </c>
      <c r="T119" s="51">
        <f t="shared" si="24"/>
        <v>1.9182238617846731E-5</v>
      </c>
    </row>
    <row r="120" spans="1:22" x14ac:dyDescent="0.2">
      <c r="A120" s="69" t="s">
        <v>447</v>
      </c>
      <c r="B120" s="71" t="s">
        <v>134</v>
      </c>
      <c r="C120" s="69">
        <v>27176.566999999999</v>
      </c>
      <c r="D120" s="69" t="s">
        <v>176</v>
      </c>
      <c r="E120">
        <f t="shared" si="18"/>
        <v>-3978.9747266913396</v>
      </c>
      <c r="F120">
        <f t="shared" si="19"/>
        <v>-3979</v>
      </c>
      <c r="G120">
        <f t="shared" si="20"/>
        <v>8.3850999999413034E-2</v>
      </c>
      <c r="H120">
        <f>+G120</f>
        <v>8.3850999999413034E-2</v>
      </c>
      <c r="P120" s="49">
        <f t="shared" si="21"/>
        <v>0.10572923906779291</v>
      </c>
      <c r="Q120" s="2">
        <f t="shared" si="22"/>
        <v>12158.066999999999</v>
      </c>
      <c r="R120" s="51">
        <f t="shared" si="23"/>
        <v>4.7865734473318368E-4</v>
      </c>
      <c r="S120" s="72">
        <f>S$15</f>
        <v>0.2</v>
      </c>
      <c r="T120" s="51">
        <f t="shared" si="24"/>
        <v>9.573146894663674E-5</v>
      </c>
    </row>
    <row r="121" spans="1:22" x14ac:dyDescent="0.2">
      <c r="A121" t="s">
        <v>31</v>
      </c>
      <c r="C121" s="10">
        <v>27176.567999999999</v>
      </c>
      <c r="D121" s="10"/>
      <c r="E121">
        <f t="shared" si="18"/>
        <v>-3978.9744252839782</v>
      </c>
      <c r="F121">
        <f t="shared" si="19"/>
        <v>-3979</v>
      </c>
      <c r="G121">
        <f t="shared" si="20"/>
        <v>8.4850999999616761E-2</v>
      </c>
      <c r="H121">
        <f>+G121</f>
        <v>8.4850999999616761E-2</v>
      </c>
      <c r="P121" s="49">
        <f t="shared" si="21"/>
        <v>0.10572923906779291</v>
      </c>
      <c r="Q121" s="2">
        <f t="shared" si="22"/>
        <v>12158.067999999999</v>
      </c>
      <c r="R121" s="51">
        <f t="shared" si="23"/>
        <v>4.3590086658791701E-4</v>
      </c>
      <c r="S121" s="72">
        <f>S$15</f>
        <v>0.2</v>
      </c>
      <c r="T121" s="51">
        <f t="shared" si="24"/>
        <v>8.7180173317583405E-5</v>
      </c>
      <c r="V121">
        <f>+G121-P121</f>
        <v>-2.0878239068176152E-2</v>
      </c>
    </row>
    <row r="122" spans="1:22" x14ac:dyDescent="0.2">
      <c r="A122" t="s">
        <v>31</v>
      </c>
      <c r="C122" s="10">
        <v>27282.732</v>
      </c>
      <c r="D122" s="10"/>
      <c r="E122">
        <f t="shared" si="18"/>
        <v>-3946.9758141690991</v>
      </c>
      <c r="F122">
        <f t="shared" si="19"/>
        <v>-3947</v>
      </c>
      <c r="G122">
        <f t="shared" si="20"/>
        <v>8.0243000000336906E-2</v>
      </c>
      <c r="H122">
        <f>+G122</f>
        <v>8.0243000000336906E-2</v>
      </c>
      <c r="P122" s="49">
        <f t="shared" si="21"/>
        <v>0.10392509833281703</v>
      </c>
      <c r="Q122" s="2">
        <f t="shared" si="22"/>
        <v>12264.232</v>
      </c>
      <c r="R122" s="51">
        <f t="shared" si="23"/>
        <v>5.6084178142925796E-4</v>
      </c>
      <c r="S122" s="72">
        <f>S$15</f>
        <v>0.2</v>
      </c>
      <c r="T122" s="51">
        <f t="shared" si="24"/>
        <v>1.121683562858516E-4</v>
      </c>
      <c r="V122">
        <f>+G122-P122</f>
        <v>-2.3682098332480125E-2</v>
      </c>
    </row>
    <row r="123" spans="1:22" x14ac:dyDescent="0.2">
      <c r="A123" s="69" t="s">
        <v>183</v>
      </c>
      <c r="B123" s="71" t="s">
        <v>134</v>
      </c>
      <c r="C123" s="69">
        <v>27282.733</v>
      </c>
      <c r="D123" s="69" t="s">
        <v>176</v>
      </c>
      <c r="E123">
        <f t="shared" si="18"/>
        <v>-3946.9755127617377</v>
      </c>
      <c r="F123">
        <f t="shared" si="19"/>
        <v>-3947</v>
      </c>
      <c r="G123">
        <f t="shared" si="20"/>
        <v>8.1243000000540633E-2</v>
      </c>
      <c r="I123">
        <f>+G123</f>
        <v>8.1243000000540633E-2</v>
      </c>
      <c r="P123" s="49">
        <f t="shared" si="21"/>
        <v>0.10392509833281703</v>
      </c>
      <c r="Q123" s="2">
        <f t="shared" si="22"/>
        <v>12264.233</v>
      </c>
      <c r="R123" s="51">
        <f t="shared" si="23"/>
        <v>5.1447758475505574E-4</v>
      </c>
      <c r="S123" s="72">
        <f>S$16</f>
        <v>0.1</v>
      </c>
      <c r="T123" s="51">
        <f t="shared" si="24"/>
        <v>5.1447758475505578E-5</v>
      </c>
    </row>
    <row r="124" spans="1:22" x14ac:dyDescent="0.2">
      <c r="A124" t="s">
        <v>31</v>
      </c>
      <c r="C124" s="10">
        <v>27445.296999999999</v>
      </c>
      <c r="D124" s="10"/>
      <c r="E124">
        <f t="shared" si="18"/>
        <v>-3897.9775264643195</v>
      </c>
      <c r="F124">
        <f t="shared" si="19"/>
        <v>-3898</v>
      </c>
      <c r="G124">
        <f t="shared" si="20"/>
        <v>7.4562000001606066E-2</v>
      </c>
      <c r="H124">
        <f>+G124</f>
        <v>7.4562000001606066E-2</v>
      </c>
      <c r="P124" s="49">
        <f t="shared" si="21"/>
        <v>0.10118797570052801</v>
      </c>
      <c r="Q124" s="2">
        <f t="shared" si="22"/>
        <v>12426.796999999999</v>
      </c>
      <c r="R124" s="51">
        <f t="shared" si="23"/>
        <v>7.0894258191958191E-4</v>
      </c>
      <c r="S124" s="72">
        <f>S$15</f>
        <v>0.2</v>
      </c>
      <c r="T124" s="51">
        <f t="shared" si="24"/>
        <v>1.417885163839164E-4</v>
      </c>
      <c r="V124">
        <f>+G124-P124</f>
        <v>-2.6625975698921944E-2</v>
      </c>
    </row>
    <row r="125" spans="1:22" x14ac:dyDescent="0.2">
      <c r="A125" s="69" t="s">
        <v>183</v>
      </c>
      <c r="B125" s="71" t="s">
        <v>134</v>
      </c>
      <c r="C125" s="69">
        <v>27445.297999999999</v>
      </c>
      <c r="D125" s="69" t="s">
        <v>176</v>
      </c>
      <c r="E125">
        <f t="shared" si="18"/>
        <v>-3897.9772250569581</v>
      </c>
      <c r="F125">
        <f t="shared" si="19"/>
        <v>-3898</v>
      </c>
      <c r="G125">
        <f t="shared" si="20"/>
        <v>7.5562000001809793E-2</v>
      </c>
      <c r="I125">
        <f>+G125</f>
        <v>7.5562000001809793E-2</v>
      </c>
      <c r="P125" s="49">
        <f t="shared" si="21"/>
        <v>0.10118797570052801</v>
      </c>
      <c r="Q125" s="2">
        <f t="shared" si="22"/>
        <v>12426.797999999999</v>
      </c>
      <c r="R125" s="51">
        <f t="shared" si="23"/>
        <v>6.5669063051129663E-4</v>
      </c>
      <c r="S125" s="72">
        <f>S$16</f>
        <v>0.1</v>
      </c>
      <c r="T125" s="51">
        <f t="shared" si="24"/>
        <v>6.5669063051129663E-5</v>
      </c>
    </row>
    <row r="126" spans="1:22" x14ac:dyDescent="0.2">
      <c r="A126" s="69" t="s">
        <v>183</v>
      </c>
      <c r="B126" s="71" t="s">
        <v>134</v>
      </c>
      <c r="C126" s="69">
        <v>27694.132000000001</v>
      </c>
      <c r="D126" s="69" t="s">
        <v>176</v>
      </c>
      <c r="E126">
        <f t="shared" si="18"/>
        <v>-3822.9768256922034</v>
      </c>
      <c r="F126">
        <f t="shared" si="19"/>
        <v>-3823</v>
      </c>
      <c r="G126">
        <f t="shared" si="20"/>
        <v>7.6887000002898276E-2</v>
      </c>
      <c r="I126">
        <f>+G126</f>
        <v>7.6887000002898276E-2</v>
      </c>
      <c r="P126" s="49">
        <f t="shared" si="21"/>
        <v>9.7058177560586587E-2</v>
      </c>
      <c r="Q126" s="2">
        <f t="shared" si="22"/>
        <v>12675.632000000001</v>
      </c>
      <c r="R126" s="51">
        <f t="shared" si="23"/>
        <v>4.0687640406378858E-4</v>
      </c>
      <c r="S126" s="72">
        <f>S$16</f>
        <v>0.1</v>
      </c>
      <c r="T126" s="51">
        <f t="shared" si="24"/>
        <v>4.0687640406378858E-5</v>
      </c>
    </row>
    <row r="127" spans="1:22" x14ac:dyDescent="0.2">
      <c r="A127" t="s">
        <v>31</v>
      </c>
      <c r="C127" s="10">
        <v>27694.134999999998</v>
      </c>
      <c r="D127" s="10"/>
      <c r="E127">
        <f t="shared" si="18"/>
        <v>-3822.9759214701203</v>
      </c>
      <c r="F127">
        <f t="shared" si="19"/>
        <v>-3823</v>
      </c>
      <c r="G127">
        <f t="shared" si="20"/>
        <v>7.9886999999871477E-2</v>
      </c>
      <c r="H127">
        <f>+G127</f>
        <v>7.9886999999871477E-2</v>
      </c>
      <c r="P127" s="49">
        <f t="shared" si="21"/>
        <v>9.7058177560586587E-2</v>
      </c>
      <c r="Q127" s="2">
        <f t="shared" si="22"/>
        <v>12675.634999999998</v>
      </c>
      <c r="R127" s="51">
        <f t="shared" si="23"/>
        <v>2.948493388216061E-4</v>
      </c>
      <c r="S127" s="72">
        <f>S$15</f>
        <v>0.2</v>
      </c>
      <c r="T127" s="51">
        <f t="shared" si="24"/>
        <v>5.8969867764321226E-5</v>
      </c>
      <c r="V127">
        <f>+G127-P127</f>
        <v>-1.7171177560715109E-2</v>
      </c>
    </row>
    <row r="128" spans="1:22" x14ac:dyDescent="0.2">
      <c r="A128" s="69" t="s">
        <v>466</v>
      </c>
      <c r="B128" s="71" t="s">
        <v>134</v>
      </c>
      <c r="C128" s="69">
        <v>28414.063999999998</v>
      </c>
      <c r="D128" s="69" t="s">
        <v>176</v>
      </c>
      <c r="E128">
        <f t="shared" si="18"/>
        <v>-3605.9840211901428</v>
      </c>
      <c r="F128">
        <f t="shared" si="19"/>
        <v>-3606</v>
      </c>
      <c r="G128">
        <f t="shared" si="20"/>
        <v>5.3014000000985106E-2</v>
      </c>
      <c r="I128">
        <f>+G128</f>
        <v>5.3014000000985106E-2</v>
      </c>
      <c r="P128" s="49">
        <f t="shared" si="21"/>
        <v>8.5515882495140624E-2</v>
      </c>
      <c r="Q128" s="2">
        <f t="shared" si="22"/>
        <v>13395.563999999998</v>
      </c>
      <c r="R128" s="51">
        <f t="shared" si="23"/>
        <v>1.0563723656638929E-3</v>
      </c>
      <c r="S128" s="72">
        <f>S$16</f>
        <v>0.1</v>
      </c>
      <c r="T128" s="51">
        <f t="shared" si="24"/>
        <v>1.056372365663893E-4</v>
      </c>
    </row>
    <row r="129" spans="1:23" x14ac:dyDescent="0.2">
      <c r="A129" t="s">
        <v>31</v>
      </c>
      <c r="C129" s="10">
        <v>28838.731</v>
      </c>
      <c r="D129" s="10"/>
      <c r="E129">
        <f t="shared" si="18"/>
        <v>-3477.9862612496527</v>
      </c>
      <c r="F129">
        <f t="shared" si="19"/>
        <v>-3478</v>
      </c>
      <c r="G129">
        <f t="shared" si="20"/>
        <v>4.5582000002468703E-2</v>
      </c>
      <c r="H129">
        <f>+G129</f>
        <v>4.5582000002468703E-2</v>
      </c>
      <c r="P129" s="49">
        <f t="shared" si="21"/>
        <v>7.8990885430006735E-2</v>
      </c>
      <c r="Q129" s="2">
        <f t="shared" si="22"/>
        <v>13820.231</v>
      </c>
      <c r="R129" s="51">
        <f t="shared" si="23"/>
        <v>1.1161536255103631E-3</v>
      </c>
      <c r="S129" s="72">
        <f>S$15</f>
        <v>0.2</v>
      </c>
      <c r="T129" s="51">
        <f t="shared" si="24"/>
        <v>2.2323072510207261E-4</v>
      </c>
      <c r="V129">
        <f>+G129-P129</f>
        <v>-3.3408885427538032E-2</v>
      </c>
    </row>
    <row r="130" spans="1:23" x14ac:dyDescent="0.2">
      <c r="A130" s="69" t="s">
        <v>183</v>
      </c>
      <c r="B130" s="71" t="s">
        <v>134</v>
      </c>
      <c r="C130" s="69">
        <v>28838.732</v>
      </c>
      <c r="D130" s="69" t="s">
        <v>176</v>
      </c>
      <c r="E130">
        <f t="shared" si="18"/>
        <v>-3477.9859598422909</v>
      </c>
      <c r="F130">
        <f t="shared" si="19"/>
        <v>-3478</v>
      </c>
      <c r="G130">
        <f t="shared" si="20"/>
        <v>4.658200000267243E-2</v>
      </c>
      <c r="I130">
        <f>+G130</f>
        <v>4.658200000267243E-2</v>
      </c>
      <c r="P130" s="49">
        <f t="shared" si="21"/>
        <v>7.8990885430006735E-2</v>
      </c>
      <c r="Q130" s="2">
        <f t="shared" si="22"/>
        <v>13820.232</v>
      </c>
      <c r="R130" s="51">
        <f t="shared" si="23"/>
        <v>1.0503358546420818E-3</v>
      </c>
      <c r="S130" s="72">
        <f>S$16</f>
        <v>0.1</v>
      </c>
      <c r="T130" s="51">
        <f t="shared" si="24"/>
        <v>1.0503358546420818E-4</v>
      </c>
    </row>
    <row r="131" spans="1:23" x14ac:dyDescent="0.2">
      <c r="A131" t="s">
        <v>31</v>
      </c>
      <c r="C131" s="10">
        <v>30550.68</v>
      </c>
      <c r="D131" s="10"/>
      <c r="E131">
        <f t="shared" si="18"/>
        <v>-2961.9922303210374</v>
      </c>
      <c r="F131">
        <f t="shared" si="19"/>
        <v>-2962</v>
      </c>
      <c r="G131">
        <f t="shared" si="20"/>
        <v>2.5778000002901535E-2</v>
      </c>
      <c r="H131">
        <f>+G131</f>
        <v>2.5778000002901535E-2</v>
      </c>
      <c r="P131" s="49">
        <f t="shared" si="21"/>
        <v>5.4819284902678012E-2</v>
      </c>
      <c r="Q131" s="2">
        <f t="shared" si="22"/>
        <v>15532.18</v>
      </c>
      <c r="R131" s="51">
        <f t="shared" si="23"/>
        <v>8.4339622862998512E-4</v>
      </c>
      <c r="S131" s="72">
        <f>S$15</f>
        <v>0.2</v>
      </c>
      <c r="T131" s="51">
        <f t="shared" si="24"/>
        <v>1.6867924572599703E-4</v>
      </c>
      <c r="V131">
        <f>+G131-P131</f>
        <v>-2.9041284899776476E-2</v>
      </c>
    </row>
    <row r="132" spans="1:23" x14ac:dyDescent="0.2">
      <c r="A132" t="s">
        <v>31</v>
      </c>
      <c r="C132" s="10">
        <v>30573.911</v>
      </c>
      <c r="D132" s="10"/>
      <c r="E132">
        <f t="shared" si="18"/>
        <v>-2954.9902359085272</v>
      </c>
      <c r="F132">
        <f t="shared" si="19"/>
        <v>-2955</v>
      </c>
      <c r="G132">
        <f t="shared" si="20"/>
        <v>3.2395000001997687E-2</v>
      </c>
      <c r="H132">
        <f>+G132</f>
        <v>3.2395000001997687E-2</v>
      </c>
      <c r="P132" s="49">
        <f t="shared" si="21"/>
        <v>5.4514867118840196E-2</v>
      </c>
      <c r="Q132" s="2">
        <f t="shared" si="22"/>
        <v>15555.411</v>
      </c>
      <c r="R132" s="51">
        <f t="shared" si="23"/>
        <v>4.8928852126677057E-4</v>
      </c>
      <c r="S132" s="72">
        <f>S$15</f>
        <v>0.2</v>
      </c>
      <c r="T132" s="51">
        <f t="shared" si="24"/>
        <v>9.7857704253354115E-5</v>
      </c>
      <c r="V132">
        <f>+G132-P132</f>
        <v>-2.2119867116842509E-2</v>
      </c>
    </row>
    <row r="133" spans="1:23" x14ac:dyDescent="0.2">
      <c r="A133" t="s">
        <v>31</v>
      </c>
      <c r="C133" s="10">
        <v>30580.563999999998</v>
      </c>
      <c r="D133" s="10"/>
      <c r="E133">
        <f t="shared" si="18"/>
        <v>-2952.984972733183</v>
      </c>
      <c r="F133">
        <f t="shared" si="19"/>
        <v>-2953</v>
      </c>
      <c r="G133">
        <f t="shared" si="20"/>
        <v>4.9856999998155516E-2</v>
      </c>
      <c r="H133">
        <f>+G133</f>
        <v>4.9856999998155516E-2</v>
      </c>
      <c r="P133" s="49">
        <f t="shared" si="21"/>
        <v>5.4428006109708035E-2</v>
      </c>
      <c r="Q133" s="2">
        <f t="shared" si="22"/>
        <v>15562.063999999998</v>
      </c>
      <c r="R133" s="51">
        <f t="shared" si="23"/>
        <v>2.0894096871850487E-5</v>
      </c>
      <c r="S133" s="72">
        <f>S$15</f>
        <v>0.2</v>
      </c>
      <c r="T133" s="51">
        <f t="shared" si="24"/>
        <v>4.1788193743700974E-6</v>
      </c>
      <c r="V133">
        <f>+G133-P133</f>
        <v>-4.5710061115525197E-3</v>
      </c>
    </row>
    <row r="134" spans="1:23" x14ac:dyDescent="0.2">
      <c r="A134" s="69" t="s">
        <v>486</v>
      </c>
      <c r="B134" s="71" t="s">
        <v>134</v>
      </c>
      <c r="C134" s="69">
        <v>31761.652999999998</v>
      </c>
      <c r="D134" s="69" t="s">
        <v>176</v>
      </c>
      <c r="E134">
        <f t="shared" si="18"/>
        <v>-2596.996053673417</v>
      </c>
      <c r="F134">
        <f t="shared" si="19"/>
        <v>-2597</v>
      </c>
      <c r="G134">
        <f t="shared" si="20"/>
        <v>1.3093000001390465E-2</v>
      </c>
      <c r="I134">
        <f>+G134</f>
        <v>1.3093000001390465E-2</v>
      </c>
      <c r="P134" s="49">
        <f t="shared" si="21"/>
        <v>3.9784541611185331E-2</v>
      </c>
      <c r="Q134" s="2">
        <f t="shared" si="22"/>
        <v>16743.152999999998</v>
      </c>
      <c r="R134" s="51">
        <f t="shared" si="23"/>
        <v>7.1243839350741071E-4</v>
      </c>
      <c r="S134" s="72">
        <f>S$16</f>
        <v>0.1</v>
      </c>
      <c r="T134" s="51">
        <f t="shared" si="24"/>
        <v>7.1243839350741074E-5</v>
      </c>
    </row>
    <row r="135" spans="1:23" x14ac:dyDescent="0.2">
      <c r="A135" t="s">
        <v>31</v>
      </c>
      <c r="C135" s="10">
        <v>31980.600999999999</v>
      </c>
      <c r="D135" s="10"/>
      <c r="E135">
        <f t="shared" si="18"/>
        <v>-2531.0035147112412</v>
      </c>
      <c r="F135">
        <f t="shared" si="19"/>
        <v>-2531</v>
      </c>
      <c r="G135">
        <f t="shared" si="20"/>
        <v>-1.1661000000458444E-2</v>
      </c>
      <c r="H135">
        <f t="shared" ref="H135:H142" si="28">+G135</f>
        <v>-1.1661000000458444E-2</v>
      </c>
      <c r="P135" s="49">
        <f t="shared" si="21"/>
        <v>3.7248459842198246E-2</v>
      </c>
      <c r="Q135" s="2">
        <f t="shared" si="22"/>
        <v>16962.100999999999</v>
      </c>
      <c r="R135" s="51">
        <f t="shared" si="23"/>
        <v>2.3921352621004473E-3</v>
      </c>
      <c r="S135" s="72">
        <f t="shared" ref="S135:S142" si="29">S$15</f>
        <v>0.2</v>
      </c>
      <c r="T135" s="51">
        <f t="shared" si="24"/>
        <v>4.784270524200895E-4</v>
      </c>
      <c r="V135">
        <f t="shared" ref="V135:V142" si="30">+G135-P135</f>
        <v>-4.890945984265669E-2</v>
      </c>
    </row>
    <row r="136" spans="1:23" x14ac:dyDescent="0.2">
      <c r="A136" t="s">
        <v>34</v>
      </c>
      <c r="C136" s="10">
        <v>31980.618999999999</v>
      </c>
      <c r="D136" s="10"/>
      <c r="E136">
        <f t="shared" si="18"/>
        <v>-2530.998089378736</v>
      </c>
      <c r="F136">
        <f t="shared" si="19"/>
        <v>-2531</v>
      </c>
      <c r="G136">
        <f t="shared" si="20"/>
        <v>6.3389999995706603E-3</v>
      </c>
      <c r="H136">
        <f t="shared" si="28"/>
        <v>6.3389999995706603E-3</v>
      </c>
      <c r="P136" s="49">
        <f t="shared" si="21"/>
        <v>3.7248459842198246E-2</v>
      </c>
      <c r="Q136" s="2">
        <f t="shared" si="22"/>
        <v>16962.118999999999</v>
      </c>
      <c r="R136" s="51">
        <f t="shared" si="23"/>
        <v>9.5539470776300731E-4</v>
      </c>
      <c r="S136" s="72">
        <f t="shared" si="29"/>
        <v>0.2</v>
      </c>
      <c r="T136" s="51">
        <f t="shared" si="24"/>
        <v>1.9107894155260147E-4</v>
      </c>
      <c r="V136">
        <f t="shared" si="30"/>
        <v>-3.0909459842627586E-2</v>
      </c>
      <c r="W136" t="s">
        <v>37</v>
      </c>
    </row>
    <row r="137" spans="1:23" x14ac:dyDescent="0.2">
      <c r="A137" t="s">
        <v>31</v>
      </c>
      <c r="C137" s="10">
        <v>32053.61</v>
      </c>
      <c r="D137" s="10"/>
      <c r="E137">
        <f t="shared" si="18"/>
        <v>-2508.9980646633317</v>
      </c>
      <c r="F137">
        <f t="shared" si="19"/>
        <v>-2509</v>
      </c>
      <c r="G137">
        <f t="shared" si="20"/>
        <v>6.4210000018647406E-3</v>
      </c>
      <c r="H137">
        <f t="shared" si="28"/>
        <v>6.4210000018647406E-3</v>
      </c>
      <c r="P137" s="49">
        <f t="shared" si="21"/>
        <v>3.6415521976830297E-2</v>
      </c>
      <c r="Q137" s="2">
        <f t="shared" si="22"/>
        <v>17035.11</v>
      </c>
      <c r="R137" s="51">
        <f t="shared" si="23"/>
        <v>8.996713485066916E-4</v>
      </c>
      <c r="S137" s="72">
        <f t="shared" si="29"/>
        <v>0.2</v>
      </c>
      <c r="T137" s="51">
        <f t="shared" si="24"/>
        <v>1.7993426970133833E-4</v>
      </c>
      <c r="V137">
        <f t="shared" si="30"/>
        <v>-2.9994521974965556E-2</v>
      </c>
    </row>
    <row r="138" spans="1:23" x14ac:dyDescent="0.2">
      <c r="A138" t="s">
        <v>31</v>
      </c>
      <c r="C138" s="10">
        <v>32358.84</v>
      </c>
      <c r="D138" s="10"/>
      <c r="E138">
        <f t="shared" si="18"/>
        <v>-2416.9994957454837</v>
      </c>
      <c r="F138">
        <f t="shared" si="19"/>
        <v>-2417</v>
      </c>
      <c r="G138">
        <f t="shared" si="20"/>
        <v>1.6730000024836045E-3</v>
      </c>
      <c r="H138">
        <f t="shared" si="28"/>
        <v>1.6730000024836045E-3</v>
      </c>
      <c r="P138" s="49">
        <f t="shared" si="21"/>
        <v>3.299962557929971E-2</v>
      </c>
      <c r="Q138" s="2">
        <f t="shared" si="22"/>
        <v>17340.34</v>
      </c>
      <c r="R138" s="51">
        <f t="shared" si="23"/>
        <v>9.8135747003002898E-4</v>
      </c>
      <c r="S138" s="72">
        <f t="shared" si="29"/>
        <v>0.2</v>
      </c>
      <c r="T138" s="51">
        <f t="shared" si="24"/>
        <v>1.9627149400600581E-4</v>
      </c>
      <c r="V138">
        <f t="shared" si="30"/>
        <v>-3.1326625576816106E-2</v>
      </c>
    </row>
    <row r="139" spans="1:23" x14ac:dyDescent="0.2">
      <c r="A139" t="s">
        <v>31</v>
      </c>
      <c r="C139" s="10">
        <v>32431.834999999999</v>
      </c>
      <c r="D139" s="10"/>
      <c r="E139">
        <f t="shared" si="18"/>
        <v>-2394.9982654006349</v>
      </c>
      <c r="F139">
        <f t="shared" si="19"/>
        <v>-2395</v>
      </c>
      <c r="G139">
        <f t="shared" si="20"/>
        <v>5.7550000019546133E-3</v>
      </c>
      <c r="H139">
        <f t="shared" si="28"/>
        <v>5.7550000019546133E-3</v>
      </c>
      <c r="P139" s="49">
        <f t="shared" si="21"/>
        <v>3.2198873863240003E-2</v>
      </c>
      <c r="Q139" s="2">
        <f t="shared" si="22"/>
        <v>17413.334999999999</v>
      </c>
      <c r="R139" s="51">
        <f t="shared" si="23"/>
        <v>6.9927846479157264E-4</v>
      </c>
      <c r="S139" s="72">
        <f t="shared" si="29"/>
        <v>0.2</v>
      </c>
      <c r="T139" s="51">
        <f t="shared" si="24"/>
        <v>1.3985569295831454E-4</v>
      </c>
      <c r="V139">
        <f t="shared" si="30"/>
        <v>-2.644387386128539E-2</v>
      </c>
    </row>
    <row r="140" spans="1:23" x14ac:dyDescent="0.2">
      <c r="A140" t="s">
        <v>31</v>
      </c>
      <c r="C140" s="10">
        <v>32617.636999999999</v>
      </c>
      <c r="D140" s="10"/>
      <c r="E140">
        <f t="shared" si="18"/>
        <v>-2338.9961748391765</v>
      </c>
      <c r="F140">
        <f t="shared" si="19"/>
        <v>-2339</v>
      </c>
      <c r="G140">
        <f t="shared" si="20"/>
        <v>1.2690999999904307E-2</v>
      </c>
      <c r="H140">
        <f t="shared" si="28"/>
        <v>1.2690999999904307E-2</v>
      </c>
      <c r="P140" s="49">
        <f t="shared" si="21"/>
        <v>3.018862489783489E-2</v>
      </c>
      <c r="Q140" s="2">
        <f t="shared" si="22"/>
        <v>17599.136999999999</v>
      </c>
      <c r="R140" s="51">
        <f t="shared" si="23"/>
        <v>3.0616687706868029E-4</v>
      </c>
      <c r="S140" s="72">
        <f t="shared" si="29"/>
        <v>0.2</v>
      </c>
      <c r="T140" s="51">
        <f t="shared" si="24"/>
        <v>6.1233375413736056E-5</v>
      </c>
      <c r="V140">
        <f t="shared" si="30"/>
        <v>-1.7497624897930584E-2</v>
      </c>
    </row>
    <row r="141" spans="1:23" x14ac:dyDescent="0.2">
      <c r="A141" t="s">
        <v>31</v>
      </c>
      <c r="C141" s="10">
        <v>32786.837</v>
      </c>
      <c r="D141" s="10"/>
      <c r="E141">
        <f t="shared" si="18"/>
        <v>-2287.9980492915565</v>
      </c>
      <c r="F141">
        <f t="shared" si="19"/>
        <v>-2288</v>
      </c>
      <c r="G141">
        <f t="shared" si="20"/>
        <v>6.4720000009401701E-3</v>
      </c>
      <c r="H141">
        <f t="shared" si="28"/>
        <v>6.4720000009401701E-3</v>
      </c>
      <c r="P141" s="49">
        <f t="shared" si="21"/>
        <v>2.8392878359633316E-2</v>
      </c>
      <c r="Q141" s="2">
        <f t="shared" si="22"/>
        <v>17768.337</v>
      </c>
      <c r="R141" s="51">
        <f t="shared" si="23"/>
        <v>4.805249080166215E-4</v>
      </c>
      <c r="S141" s="72">
        <f t="shared" si="29"/>
        <v>0.2</v>
      </c>
      <c r="T141" s="51">
        <f t="shared" si="24"/>
        <v>9.6104981603324299E-5</v>
      </c>
      <c r="V141">
        <f t="shared" si="30"/>
        <v>-2.1920878358693146E-2</v>
      </c>
    </row>
    <row r="142" spans="1:23" x14ac:dyDescent="0.2">
      <c r="A142" t="s">
        <v>31</v>
      </c>
      <c r="C142" s="10">
        <v>32806.749000000003</v>
      </c>
      <c r="D142" s="10"/>
      <c r="E142">
        <f t="shared" si="18"/>
        <v>-2281.9964259115072</v>
      </c>
      <c r="F142">
        <f t="shared" si="19"/>
        <v>-2282</v>
      </c>
      <c r="G142">
        <f t="shared" si="20"/>
        <v>1.1858000005304348E-2</v>
      </c>
      <c r="H142">
        <f t="shared" si="28"/>
        <v>1.1858000005304348E-2</v>
      </c>
      <c r="P142" s="49">
        <f t="shared" si="21"/>
        <v>2.8183808571201466E-2</v>
      </c>
      <c r="Q142" s="2">
        <f t="shared" si="22"/>
        <v>17788.249000000003</v>
      </c>
      <c r="R142" s="51">
        <f t="shared" si="23"/>
        <v>2.665320253303197E-4</v>
      </c>
      <c r="S142" s="72">
        <f t="shared" si="29"/>
        <v>0.2</v>
      </c>
      <c r="T142" s="51">
        <f t="shared" si="24"/>
        <v>5.3306405066063944E-5</v>
      </c>
      <c r="V142">
        <f t="shared" si="30"/>
        <v>-1.6325808565897118E-2</v>
      </c>
    </row>
    <row r="143" spans="1:23" x14ac:dyDescent="0.2">
      <c r="A143" s="69" t="s">
        <v>510</v>
      </c>
      <c r="B143" s="71" t="s">
        <v>134</v>
      </c>
      <c r="C143" s="69">
        <v>32823.332000000002</v>
      </c>
      <c r="D143" s="69" t="s">
        <v>176</v>
      </c>
      <c r="E143">
        <f t="shared" si="18"/>
        <v>-2276.9981876375346</v>
      </c>
      <c r="F143">
        <f t="shared" si="19"/>
        <v>-2277</v>
      </c>
      <c r="G143">
        <f t="shared" si="20"/>
        <v>6.0130000056233257E-3</v>
      </c>
      <c r="I143">
        <f>+G143</f>
        <v>6.0130000056233257E-3</v>
      </c>
      <c r="P143" s="49">
        <f t="shared" si="21"/>
        <v>2.8009936665812085E-2</v>
      </c>
      <c r="Q143" s="2">
        <f t="shared" si="22"/>
        <v>17804.832000000002</v>
      </c>
      <c r="R143" s="51">
        <f t="shared" si="23"/>
        <v>4.8386522243235621E-4</v>
      </c>
      <c r="S143" s="72">
        <f>S$16</f>
        <v>0.1</v>
      </c>
      <c r="T143" s="51">
        <f t="shared" si="24"/>
        <v>4.8386522243235623E-5</v>
      </c>
    </row>
    <row r="144" spans="1:23" x14ac:dyDescent="0.2">
      <c r="A144" t="s">
        <v>31</v>
      </c>
      <c r="C144" s="10">
        <v>32823.334000000003</v>
      </c>
      <c r="D144" s="10"/>
      <c r="E144">
        <f t="shared" si="18"/>
        <v>-2276.9975848228119</v>
      </c>
      <c r="F144">
        <f t="shared" si="19"/>
        <v>-2277</v>
      </c>
      <c r="G144">
        <f t="shared" si="20"/>
        <v>8.0130000060307793E-3</v>
      </c>
      <c r="H144">
        <f>+G144</f>
        <v>8.0130000060307793E-3</v>
      </c>
      <c r="P144" s="49">
        <f t="shared" si="21"/>
        <v>2.8009936665812085E-2</v>
      </c>
      <c r="Q144" s="2">
        <f t="shared" si="22"/>
        <v>17804.834000000003</v>
      </c>
      <c r="R144" s="51">
        <f t="shared" si="23"/>
        <v>3.9987747577530553E-4</v>
      </c>
      <c r="S144" s="72">
        <f>S$15</f>
        <v>0.2</v>
      </c>
      <c r="T144" s="51">
        <f t="shared" si="24"/>
        <v>7.9975495155061111E-5</v>
      </c>
      <c r="V144">
        <f>+G144-P144</f>
        <v>-1.9996936659781306E-2</v>
      </c>
    </row>
    <row r="145" spans="1:23" x14ac:dyDescent="0.2">
      <c r="A145" t="s">
        <v>31</v>
      </c>
      <c r="C145" s="10">
        <v>33058.892</v>
      </c>
      <c r="D145" s="10"/>
      <c r="E145">
        <f t="shared" si="18"/>
        <v>-2205.9986695879065</v>
      </c>
      <c r="F145">
        <f t="shared" si="19"/>
        <v>-2206</v>
      </c>
      <c r="G145">
        <f t="shared" si="20"/>
        <v>4.4140000027255155E-3</v>
      </c>
      <c r="H145">
        <f>+G145</f>
        <v>4.4140000027255155E-3</v>
      </c>
      <c r="P145" s="49">
        <f t="shared" si="21"/>
        <v>2.5575580103235632E-2</v>
      </c>
      <c r="Q145" s="2">
        <f t="shared" si="22"/>
        <v>18040.392</v>
      </c>
      <c r="R145" s="51">
        <f t="shared" si="23"/>
        <v>4.4781247235030575E-4</v>
      </c>
      <c r="S145" s="72">
        <f>S$15</f>
        <v>0.2</v>
      </c>
      <c r="T145" s="51">
        <f t="shared" si="24"/>
        <v>8.956249447006115E-5</v>
      </c>
      <c r="V145">
        <f>+G145-P145</f>
        <v>-2.1161580100510117E-2</v>
      </c>
    </row>
    <row r="146" spans="1:23" x14ac:dyDescent="0.2">
      <c r="A146" t="s">
        <v>31</v>
      </c>
      <c r="C146" s="10">
        <v>33065.525999999998</v>
      </c>
      <c r="D146" s="10"/>
      <c r="E146">
        <f t="shared" si="18"/>
        <v>-2203.9991331524288</v>
      </c>
      <c r="F146">
        <f t="shared" si="19"/>
        <v>-2204</v>
      </c>
      <c r="G146">
        <f t="shared" si="20"/>
        <v>2.8759999986505136E-3</v>
      </c>
      <c r="H146">
        <f>+G146</f>
        <v>2.8759999986505136E-3</v>
      </c>
      <c r="P146" s="49">
        <f t="shared" si="21"/>
        <v>2.5507943516616931E-2</v>
      </c>
      <c r="Q146" s="2">
        <f t="shared" si="22"/>
        <v>18047.025999999998</v>
      </c>
      <c r="R146" s="51">
        <f t="shared" si="23"/>
        <v>5.1220486740042215E-4</v>
      </c>
      <c r="S146" s="72">
        <f>S$15</f>
        <v>0.2</v>
      </c>
      <c r="T146" s="51">
        <f t="shared" si="24"/>
        <v>1.0244097348008444E-4</v>
      </c>
      <c r="V146">
        <f>+G146-P146</f>
        <v>-2.2631943517966418E-2</v>
      </c>
    </row>
    <row r="147" spans="1:23" x14ac:dyDescent="0.2">
      <c r="A147" t="s">
        <v>31</v>
      </c>
      <c r="C147" s="10">
        <v>33151.790999999997</v>
      </c>
      <c r="D147" s="10"/>
      <c r="E147">
        <f t="shared" si="18"/>
        <v>-2177.9982271219005</v>
      </c>
      <c r="F147">
        <f t="shared" si="19"/>
        <v>-2178</v>
      </c>
      <c r="G147">
        <f t="shared" si="20"/>
        <v>5.8819999976549298E-3</v>
      </c>
      <c r="H147">
        <f>+G147</f>
        <v>5.8819999976549298E-3</v>
      </c>
      <c r="P147" s="49">
        <f t="shared" si="21"/>
        <v>2.4633339245577084E-2</v>
      </c>
      <c r="Q147" s="2">
        <f t="shared" si="22"/>
        <v>18133.290999999997</v>
      </c>
      <c r="R147" s="51">
        <f t="shared" si="23"/>
        <v>3.5161272359066575E-4</v>
      </c>
      <c r="S147" s="72">
        <f>S$15</f>
        <v>0.2</v>
      </c>
      <c r="T147" s="51">
        <f t="shared" si="24"/>
        <v>7.0322544718133157E-5</v>
      </c>
      <c r="V147">
        <f>+G147-P147</f>
        <v>-1.8751339247922154E-2</v>
      </c>
    </row>
    <row r="148" spans="1:23" x14ac:dyDescent="0.2">
      <c r="A148" s="69" t="s">
        <v>510</v>
      </c>
      <c r="B148" s="71" t="s">
        <v>134</v>
      </c>
      <c r="C148" s="69">
        <v>33158.425999999999</v>
      </c>
      <c r="D148" s="69" t="s">
        <v>176</v>
      </c>
      <c r="E148">
        <f t="shared" si="18"/>
        <v>-2175.9983892790601</v>
      </c>
      <c r="F148">
        <f t="shared" si="19"/>
        <v>-2176</v>
      </c>
      <c r="G148">
        <f t="shared" si="20"/>
        <v>5.3439999974216335E-3</v>
      </c>
      <c r="I148">
        <f>+G148</f>
        <v>5.3439999974216335E-3</v>
      </c>
      <c r="P148" s="49">
        <f t="shared" si="21"/>
        <v>2.4566421328958886E-2</v>
      </c>
      <c r="Q148" s="2">
        <f t="shared" si="22"/>
        <v>18139.925999999999</v>
      </c>
      <c r="R148" s="51">
        <f t="shared" si="23"/>
        <v>3.6950148184713841E-4</v>
      </c>
      <c r="S148" s="72">
        <f>S$16</f>
        <v>0.1</v>
      </c>
      <c r="T148" s="51">
        <f t="shared" si="24"/>
        <v>3.6950148184713845E-5</v>
      </c>
    </row>
    <row r="149" spans="1:23" x14ac:dyDescent="0.2">
      <c r="A149" s="69" t="s">
        <v>510</v>
      </c>
      <c r="B149" s="71" t="s">
        <v>134</v>
      </c>
      <c r="C149" s="69">
        <v>33168.381999999998</v>
      </c>
      <c r="D149" s="69" t="s">
        <v>176</v>
      </c>
      <c r="E149">
        <f t="shared" ref="E149:E212" si="31">+(C149-C$7)/C$8</f>
        <v>-2172.9975775890366</v>
      </c>
      <c r="F149">
        <f t="shared" ref="F149:F212" si="32">ROUND(2*E149,0)/2</f>
        <v>-2173</v>
      </c>
      <c r="G149">
        <f t="shared" ref="G149:G212" si="33">+C149-(C$7+F149*C$8)</f>
        <v>8.0369999996037222E-3</v>
      </c>
      <c r="I149">
        <f>+G149</f>
        <v>8.0369999996037222E-3</v>
      </c>
      <c r="P149" s="49">
        <f t="shared" ref="P149:P212" si="34">+D$11+D$12*F149+D$13*F149^2</f>
        <v>2.4466140704478084E-2</v>
      </c>
      <c r="Q149" s="2">
        <f t="shared" ref="Q149:Q212" si="35">+C149-15018.5</f>
        <v>18149.881999999998</v>
      </c>
      <c r="R149" s="51">
        <f t="shared" ref="R149:R212" si="36">+(P149-G149)^2</f>
        <v>2.6991666430055964E-4</v>
      </c>
      <c r="S149" s="72">
        <f>S$16</f>
        <v>0.1</v>
      </c>
      <c r="T149" s="51">
        <f t="shared" ref="T149:T212" si="37">+S149*R149</f>
        <v>2.6991666430055966E-5</v>
      </c>
    </row>
    <row r="150" spans="1:23" x14ac:dyDescent="0.2">
      <c r="A150" s="69" t="s">
        <v>510</v>
      </c>
      <c r="B150" s="71" t="s">
        <v>134</v>
      </c>
      <c r="C150" s="69">
        <v>33178.328000000001</v>
      </c>
      <c r="D150" s="69" t="s">
        <v>176</v>
      </c>
      <c r="E150">
        <f t="shared" si="31"/>
        <v>-2169.9997799726252</v>
      </c>
      <c r="F150">
        <f t="shared" si="32"/>
        <v>-2170</v>
      </c>
      <c r="G150">
        <f t="shared" si="33"/>
        <v>7.3000000702450052E-4</v>
      </c>
      <c r="I150">
        <f>+G150</f>
        <v>7.3000000702450052E-4</v>
      </c>
      <c r="P150" s="49">
        <f t="shared" si="34"/>
        <v>2.4365975580533078E-2</v>
      </c>
      <c r="Q150" s="2">
        <f t="shared" si="35"/>
        <v>18159.828000000001</v>
      </c>
      <c r="R150" s="51">
        <f t="shared" si="36"/>
        <v>5.5865934131149413E-4</v>
      </c>
      <c r="S150" s="72">
        <f>S$16</f>
        <v>0.1</v>
      </c>
      <c r="T150" s="51">
        <f t="shared" si="37"/>
        <v>5.5865934131149414E-5</v>
      </c>
    </row>
    <row r="151" spans="1:23" x14ac:dyDescent="0.2">
      <c r="A151" s="69" t="s">
        <v>510</v>
      </c>
      <c r="B151" s="71" t="s">
        <v>134</v>
      </c>
      <c r="C151" s="69">
        <v>33188.283000000003</v>
      </c>
      <c r="D151" s="69" t="s">
        <v>176</v>
      </c>
      <c r="E151">
        <f t="shared" si="31"/>
        <v>-2166.9992696899617</v>
      </c>
      <c r="F151">
        <f t="shared" si="32"/>
        <v>-2167</v>
      </c>
      <c r="G151">
        <f t="shared" si="33"/>
        <v>2.4230000053648837E-3</v>
      </c>
      <c r="I151">
        <f>+G151</f>
        <v>2.4230000053648837E-3</v>
      </c>
      <c r="P151" s="49">
        <f t="shared" si="34"/>
        <v>2.4265925957123867E-2</v>
      </c>
      <c r="Q151" s="2">
        <f t="shared" si="35"/>
        <v>18169.783000000003</v>
      </c>
      <c r="R151" s="51">
        <f t="shared" si="36"/>
        <v>4.771134141340261E-4</v>
      </c>
      <c r="S151" s="72">
        <f>S$16</f>
        <v>0.1</v>
      </c>
      <c r="T151" s="51">
        <f t="shared" si="37"/>
        <v>4.7711341413402613E-5</v>
      </c>
    </row>
    <row r="152" spans="1:23" x14ac:dyDescent="0.2">
      <c r="A152" t="s">
        <v>33</v>
      </c>
      <c r="C152" s="10">
        <v>33284.497179999998</v>
      </c>
      <c r="D152" s="10"/>
      <c r="E152">
        <f t="shared" si="31"/>
        <v>-2137.9996075676154</v>
      </c>
      <c r="F152">
        <f t="shared" si="32"/>
        <v>-2138</v>
      </c>
      <c r="G152">
        <f t="shared" si="33"/>
        <v>1.3019999969401397E-3</v>
      </c>
      <c r="J152">
        <f>+G152</f>
        <v>1.3019999969401397E-3</v>
      </c>
      <c r="P152" s="49">
        <f t="shared" si="34"/>
        <v>2.3304734291791373E-2</v>
      </c>
      <c r="Q152" s="2">
        <f t="shared" si="35"/>
        <v>18265.997179999998</v>
      </c>
      <c r="R152" s="51">
        <f t="shared" si="36"/>
        <v>4.8412031644982261E-4</v>
      </c>
      <c r="S152" s="72">
        <f>S$17</f>
        <v>1</v>
      </c>
      <c r="T152" s="51">
        <f t="shared" si="37"/>
        <v>4.8412031644982261E-4</v>
      </c>
      <c r="V152">
        <f>+G152-P152</f>
        <v>-2.2002734294851233E-2</v>
      </c>
      <c r="W152" t="s">
        <v>38</v>
      </c>
    </row>
    <row r="153" spans="1:23" x14ac:dyDescent="0.2">
      <c r="A153" s="69" t="s">
        <v>510</v>
      </c>
      <c r="B153" s="71" t="s">
        <v>134</v>
      </c>
      <c r="C153" s="69">
        <v>33420.506000000001</v>
      </c>
      <c r="D153" s="69" t="s">
        <v>176</v>
      </c>
      <c r="E153">
        <f t="shared" si="31"/>
        <v>-2097.0055480053002</v>
      </c>
      <c r="F153">
        <f t="shared" si="32"/>
        <v>-2097</v>
      </c>
      <c r="G153">
        <f t="shared" si="33"/>
        <v>-1.8406999995931983E-2</v>
      </c>
      <c r="I153">
        <f>+G153</f>
        <v>-1.8406999995931983E-2</v>
      </c>
      <c r="P153" s="49">
        <f t="shared" si="34"/>
        <v>2.1964224063015216E-2</v>
      </c>
      <c r="Q153" s="2">
        <f t="shared" si="35"/>
        <v>18402.006000000001</v>
      </c>
      <c r="R153" s="51">
        <f t="shared" si="36"/>
        <v>1.6298357320177171E-3</v>
      </c>
      <c r="S153" s="72">
        <f>S$16</f>
        <v>0.1</v>
      </c>
      <c r="T153" s="51">
        <f t="shared" si="37"/>
        <v>1.6298357320177173E-4</v>
      </c>
    </row>
    <row r="154" spans="1:23" x14ac:dyDescent="0.2">
      <c r="A154" t="s">
        <v>31</v>
      </c>
      <c r="C154" s="10">
        <v>33463.656000000003</v>
      </c>
      <c r="D154" s="10"/>
      <c r="E154">
        <f t="shared" si="31"/>
        <v>-2083.9998203612113</v>
      </c>
      <c r="F154">
        <f t="shared" si="32"/>
        <v>-2084</v>
      </c>
      <c r="G154">
        <f t="shared" si="33"/>
        <v>5.9600000531645492E-4</v>
      </c>
      <c r="H154">
        <f>+G154</f>
        <v>5.9600000531645492E-4</v>
      </c>
      <c r="P154" s="49">
        <f t="shared" si="34"/>
        <v>2.1543688755274886E-2</v>
      </c>
      <c r="Q154" s="2">
        <f t="shared" si="35"/>
        <v>18445.156000000003</v>
      </c>
      <c r="R154" s="51">
        <f t="shared" si="36"/>
        <v>4.38805663965135E-4</v>
      </c>
      <c r="S154" s="72">
        <f>S$15</f>
        <v>0.2</v>
      </c>
      <c r="T154" s="51">
        <f t="shared" si="37"/>
        <v>8.7761132793027011E-5</v>
      </c>
      <c r="V154">
        <f>+G154-P154</f>
        <v>-2.0947688749958431E-2</v>
      </c>
    </row>
    <row r="155" spans="1:23" x14ac:dyDescent="0.2">
      <c r="A155" t="s">
        <v>31</v>
      </c>
      <c r="C155" s="10">
        <v>33503.474000000002</v>
      </c>
      <c r="D155" s="10"/>
      <c r="E155">
        <f t="shared" si="31"/>
        <v>-2071.9983820452831</v>
      </c>
      <c r="F155">
        <f t="shared" si="32"/>
        <v>-2072</v>
      </c>
      <c r="G155">
        <f t="shared" si="33"/>
        <v>5.3680000055464916E-3</v>
      </c>
      <c r="H155">
        <f>+G155</f>
        <v>5.3680000055464916E-3</v>
      </c>
      <c r="P155" s="49">
        <f t="shared" si="34"/>
        <v>2.115742732629065E-2</v>
      </c>
      <c r="Q155" s="2">
        <f t="shared" si="35"/>
        <v>18484.974000000002</v>
      </c>
      <c r="R155" s="51">
        <f t="shared" si="36"/>
        <v>2.4930601511706204E-4</v>
      </c>
      <c r="S155" s="72">
        <f>S$15</f>
        <v>0.2</v>
      </c>
      <c r="T155" s="51">
        <f t="shared" si="37"/>
        <v>4.9861203023412409E-5</v>
      </c>
      <c r="V155">
        <f>+G155-P155</f>
        <v>-1.5789427320744159E-2</v>
      </c>
    </row>
    <row r="156" spans="1:23" x14ac:dyDescent="0.2">
      <c r="A156" t="s">
        <v>31</v>
      </c>
      <c r="C156" s="10">
        <v>33506.79</v>
      </c>
      <c r="D156" s="10"/>
      <c r="E156">
        <f t="shared" si="31"/>
        <v>-2070.9989152349053</v>
      </c>
      <c r="F156">
        <f t="shared" si="32"/>
        <v>-2071</v>
      </c>
      <c r="G156">
        <f t="shared" si="33"/>
        <v>3.5990000033052638E-3</v>
      </c>
      <c r="H156">
        <f>+G156</f>
        <v>3.5990000033052638E-3</v>
      </c>
      <c r="P156" s="49">
        <f t="shared" si="34"/>
        <v>2.1125322290928929E-2</v>
      </c>
      <c r="Q156" s="2">
        <f t="shared" si="35"/>
        <v>18488.29</v>
      </c>
      <c r="R156" s="51">
        <f t="shared" si="36"/>
        <v>3.0717197292965401E-4</v>
      </c>
      <c r="S156" s="72">
        <f>S$15</f>
        <v>0.2</v>
      </c>
      <c r="T156" s="51">
        <f t="shared" si="37"/>
        <v>6.1434394585930806E-5</v>
      </c>
      <c r="V156">
        <f>+G156-P156</f>
        <v>-1.7526322287623665E-2</v>
      </c>
    </row>
    <row r="157" spans="1:23" x14ac:dyDescent="0.2">
      <c r="A157" t="s">
        <v>31</v>
      </c>
      <c r="C157" s="10">
        <v>33516.74</v>
      </c>
      <c r="D157" s="10"/>
      <c r="E157">
        <f t="shared" si="31"/>
        <v>-2067.9999119890504</v>
      </c>
      <c r="F157">
        <f t="shared" si="32"/>
        <v>-2068</v>
      </c>
      <c r="G157">
        <f t="shared" si="33"/>
        <v>2.9199999698903412E-4</v>
      </c>
      <c r="H157">
        <f>+G157</f>
        <v>2.9199999698903412E-4</v>
      </c>
      <c r="P157" s="49">
        <f t="shared" si="34"/>
        <v>2.1029084185200955E-2</v>
      </c>
      <c r="Q157" s="2">
        <f t="shared" si="35"/>
        <v>18498.239999999998</v>
      </c>
      <c r="R157" s="51">
        <f t="shared" si="36"/>
        <v>4.3002666062898887E-4</v>
      </c>
      <c r="S157" s="72">
        <f>S$15</f>
        <v>0.2</v>
      </c>
      <c r="T157" s="51">
        <f t="shared" si="37"/>
        <v>8.6005332125797785E-5</v>
      </c>
      <c r="V157">
        <f>+G157-P157</f>
        <v>-2.0737084188211921E-2</v>
      </c>
    </row>
    <row r="158" spans="1:23" x14ac:dyDescent="0.2">
      <c r="A158" t="s">
        <v>35</v>
      </c>
      <c r="C158" s="11">
        <v>33516.74</v>
      </c>
      <c r="D158" s="10"/>
      <c r="E158">
        <f t="shared" si="31"/>
        <v>-2067.9999119890504</v>
      </c>
      <c r="F158">
        <f t="shared" si="32"/>
        <v>-2068</v>
      </c>
      <c r="G158">
        <f t="shared" si="33"/>
        <v>2.9199999698903412E-4</v>
      </c>
      <c r="H158">
        <f>+G158</f>
        <v>2.9199999698903412E-4</v>
      </c>
      <c r="P158" s="49">
        <f t="shared" si="34"/>
        <v>2.1029084185200955E-2</v>
      </c>
      <c r="Q158" s="2">
        <f t="shared" si="35"/>
        <v>18498.239999999998</v>
      </c>
      <c r="R158" s="51">
        <f t="shared" si="36"/>
        <v>4.3002666062898887E-4</v>
      </c>
      <c r="S158" s="72">
        <f>S$15</f>
        <v>0.2</v>
      </c>
      <c r="T158" s="51">
        <f t="shared" si="37"/>
        <v>8.6005332125797785E-5</v>
      </c>
      <c r="V158">
        <f>+G158-P158</f>
        <v>-2.0737084188211921E-2</v>
      </c>
      <c r="W158" t="s">
        <v>36</v>
      </c>
    </row>
    <row r="159" spans="1:23" x14ac:dyDescent="0.2">
      <c r="A159" s="69" t="s">
        <v>555</v>
      </c>
      <c r="B159" s="71" t="s">
        <v>134</v>
      </c>
      <c r="C159" s="69">
        <v>33559.75</v>
      </c>
      <c r="D159" s="69" t="s">
        <v>176</v>
      </c>
      <c r="E159">
        <f t="shared" si="31"/>
        <v>-2055.0363813755562</v>
      </c>
      <c r="F159">
        <f t="shared" si="32"/>
        <v>-2055</v>
      </c>
      <c r="G159">
        <f t="shared" si="33"/>
        <v>-0.12070500000118045</v>
      </c>
      <c r="I159">
        <f>+G159</f>
        <v>-0.12070500000118045</v>
      </c>
      <c r="P159" s="49">
        <f t="shared" si="34"/>
        <v>2.0613387066571152E-2</v>
      </c>
      <c r="Q159" s="2">
        <f t="shared" si="35"/>
        <v>18541.25</v>
      </c>
      <c r="R159" s="51">
        <f t="shared" si="36"/>
        <v>1.9970886523430861E-2</v>
      </c>
      <c r="S159" s="72">
        <f>S$16</f>
        <v>0.1</v>
      </c>
      <c r="T159" s="51">
        <f t="shared" si="37"/>
        <v>1.9970886523430864E-3</v>
      </c>
    </row>
    <row r="160" spans="1:23" x14ac:dyDescent="0.2">
      <c r="A160" t="s">
        <v>31</v>
      </c>
      <c r="C160" s="10">
        <v>33589.739000000001</v>
      </c>
      <c r="D160" s="10"/>
      <c r="E160">
        <f t="shared" si="31"/>
        <v>-2045.9974760147547</v>
      </c>
      <c r="F160">
        <f t="shared" si="32"/>
        <v>-2046</v>
      </c>
      <c r="G160">
        <f t="shared" si="33"/>
        <v>8.3740000045509078E-3</v>
      </c>
      <c r="H160">
        <f>+G160</f>
        <v>8.3740000045509078E-3</v>
      </c>
      <c r="P160" s="49">
        <f t="shared" si="34"/>
        <v>2.0326867259567345E-2</v>
      </c>
      <c r="Q160" s="2">
        <f t="shared" si="35"/>
        <v>18571.239000000001</v>
      </c>
      <c r="R160" s="51">
        <f t="shared" si="36"/>
        <v>1.4287103561604419E-4</v>
      </c>
      <c r="S160" s="72">
        <f>S$15</f>
        <v>0.2</v>
      </c>
      <c r="T160" s="51">
        <f t="shared" si="37"/>
        <v>2.8574207123208841E-5</v>
      </c>
      <c r="V160">
        <f>+G160-P160</f>
        <v>-1.1952867255016437E-2</v>
      </c>
    </row>
    <row r="161" spans="1:22" x14ac:dyDescent="0.2">
      <c r="A161" s="69" t="s">
        <v>510</v>
      </c>
      <c r="B161" s="71" t="s">
        <v>134</v>
      </c>
      <c r="C161" s="69">
        <v>33868.394999999997</v>
      </c>
      <c r="D161" s="69" t="s">
        <v>176</v>
      </c>
      <c r="E161">
        <f t="shared" si="31"/>
        <v>-1962.0085063185536</v>
      </c>
      <c r="F161">
        <f t="shared" si="32"/>
        <v>-1962</v>
      </c>
      <c r="G161">
        <f t="shared" si="33"/>
        <v>-2.8222000000823755E-2</v>
      </c>
      <c r="I161">
        <f>+G161</f>
        <v>-2.8222000000823755E-2</v>
      </c>
      <c r="P161" s="49">
        <f t="shared" si="34"/>
        <v>1.7702809626733533E-2</v>
      </c>
      <c r="Q161" s="2">
        <f t="shared" si="35"/>
        <v>18849.894999999997</v>
      </c>
      <c r="R161" s="51">
        <f t="shared" si="36"/>
        <v>2.1090881393273785E-3</v>
      </c>
      <c r="S161" s="72">
        <f>S$16</f>
        <v>0.1</v>
      </c>
      <c r="T161" s="51">
        <f t="shared" si="37"/>
        <v>2.1090881393273785E-4</v>
      </c>
    </row>
    <row r="162" spans="1:22" x14ac:dyDescent="0.2">
      <c r="A162" t="s">
        <v>31</v>
      </c>
      <c r="C162" s="10">
        <v>33941.417000000001</v>
      </c>
      <c r="D162" s="10"/>
      <c r="E162">
        <f t="shared" si="31"/>
        <v>-1939.9991379749456</v>
      </c>
      <c r="F162">
        <f t="shared" si="32"/>
        <v>-1940</v>
      </c>
      <c r="G162">
        <f t="shared" si="33"/>
        <v>2.8600000005098991E-3</v>
      </c>
      <c r="H162">
        <f>+G162</f>
        <v>2.8600000005098991E-3</v>
      </c>
      <c r="P162" s="49">
        <f t="shared" si="34"/>
        <v>1.7030520173263716E-2</v>
      </c>
      <c r="Q162" s="2">
        <f t="shared" si="35"/>
        <v>18922.917000000001</v>
      </c>
      <c r="R162" s="51">
        <f t="shared" si="36"/>
        <v>2.0080364196642286E-4</v>
      </c>
      <c r="S162" s="72">
        <f>S$15</f>
        <v>0.2</v>
      </c>
      <c r="T162" s="51">
        <f t="shared" si="37"/>
        <v>4.0160728393284573E-5</v>
      </c>
      <c r="V162">
        <f>+G162-P162</f>
        <v>-1.4170520172753817E-2</v>
      </c>
    </row>
    <row r="163" spans="1:22" x14ac:dyDescent="0.2">
      <c r="A163" s="69" t="s">
        <v>510</v>
      </c>
      <c r="B163" s="71" t="s">
        <v>134</v>
      </c>
      <c r="C163" s="69">
        <v>33951.338000000003</v>
      </c>
      <c r="D163" s="69" t="s">
        <v>176</v>
      </c>
      <c r="E163">
        <f t="shared" si="31"/>
        <v>-1937.0088755425693</v>
      </c>
      <c r="F163">
        <f t="shared" si="32"/>
        <v>-1937</v>
      </c>
      <c r="G163">
        <f t="shared" si="33"/>
        <v>-2.9446999993524514E-2</v>
      </c>
      <c r="I163">
        <f>+G163</f>
        <v>-2.9446999993524514E-2</v>
      </c>
      <c r="P163" s="49">
        <f t="shared" si="34"/>
        <v>1.6939325590932131E-2</v>
      </c>
      <c r="Q163" s="2">
        <f t="shared" si="35"/>
        <v>18932.838000000003</v>
      </c>
      <c r="R163" s="51">
        <f t="shared" si="36"/>
        <v>2.151691201227217E-3</v>
      </c>
      <c r="S163" s="72">
        <f>S$16</f>
        <v>0.1</v>
      </c>
      <c r="T163" s="51">
        <f t="shared" si="37"/>
        <v>2.1516912012272172E-4</v>
      </c>
    </row>
    <row r="164" spans="1:22" x14ac:dyDescent="0.2">
      <c r="A164" t="s">
        <v>31</v>
      </c>
      <c r="C164" s="10">
        <v>33964.639999999999</v>
      </c>
      <c r="D164" s="10"/>
      <c r="E164">
        <f t="shared" si="31"/>
        <v>-1932.9995548213269</v>
      </c>
      <c r="F164">
        <f t="shared" si="32"/>
        <v>-1933</v>
      </c>
      <c r="G164">
        <f t="shared" si="33"/>
        <v>1.476999997976236E-3</v>
      </c>
      <c r="H164">
        <f>+G164</f>
        <v>1.476999997976236E-3</v>
      </c>
      <c r="P164" s="49">
        <f t="shared" si="34"/>
        <v>1.6817912481990147E-2</v>
      </c>
      <c r="Q164" s="2">
        <f t="shared" si="35"/>
        <v>18946.14</v>
      </c>
      <c r="R164" s="51">
        <f t="shared" si="36"/>
        <v>2.3534359584217386E-4</v>
      </c>
      <c r="S164" s="72">
        <f>S$15</f>
        <v>0.2</v>
      </c>
      <c r="T164" s="51">
        <f t="shared" si="37"/>
        <v>4.7068719168434776E-5</v>
      </c>
      <c r="V164">
        <f>+G164-P164</f>
        <v>-1.534091248401391E-2</v>
      </c>
    </row>
    <row r="165" spans="1:22" x14ac:dyDescent="0.2">
      <c r="A165" s="69" t="s">
        <v>510</v>
      </c>
      <c r="B165" s="71" t="s">
        <v>134</v>
      </c>
      <c r="C165" s="69">
        <v>33971.243999999999</v>
      </c>
      <c r="D165" s="69" t="s">
        <v>176</v>
      </c>
      <c r="E165">
        <f t="shared" si="31"/>
        <v>-1931.0090606066906</v>
      </c>
      <c r="F165">
        <f t="shared" si="32"/>
        <v>-1931</v>
      </c>
      <c r="G165">
        <f t="shared" si="33"/>
        <v>-3.0060999997658655E-2</v>
      </c>
      <c r="I165">
        <f>+G165</f>
        <v>-3.0060999997658655E-2</v>
      </c>
      <c r="P165" s="49">
        <f t="shared" si="34"/>
        <v>1.6757282927876344E-2</v>
      </c>
      <c r="Q165" s="2">
        <f t="shared" si="35"/>
        <v>18952.743999999999</v>
      </c>
      <c r="R165" s="51">
        <f t="shared" si="36"/>
        <v>2.1919516160954422E-3</v>
      </c>
      <c r="S165" s="72">
        <f>S$16</f>
        <v>0.1</v>
      </c>
      <c r="T165" s="51">
        <f t="shared" si="37"/>
        <v>2.1919516160954423E-4</v>
      </c>
    </row>
    <row r="166" spans="1:22" x14ac:dyDescent="0.2">
      <c r="A166" t="s">
        <v>31</v>
      </c>
      <c r="C166" s="10">
        <v>34120.586000000003</v>
      </c>
      <c r="D166" s="10"/>
      <c r="E166">
        <f t="shared" si="31"/>
        <v>-1885.9962824416032</v>
      </c>
      <c r="F166">
        <f t="shared" si="32"/>
        <v>-1886</v>
      </c>
      <c r="G166">
        <f t="shared" si="33"/>
        <v>1.23340000063763E-2</v>
      </c>
      <c r="H166">
        <f>+G166</f>
        <v>1.23340000063763E-2</v>
      </c>
      <c r="P166" s="49">
        <f t="shared" si="34"/>
        <v>1.5406689273271828E-2</v>
      </c>
      <c r="Q166" s="2">
        <f t="shared" si="35"/>
        <v>19102.086000000003</v>
      </c>
      <c r="R166" s="51">
        <f t="shared" si="36"/>
        <v>9.4414193308949788E-6</v>
      </c>
      <c r="S166" s="72">
        <f>S$15</f>
        <v>0.2</v>
      </c>
      <c r="T166" s="51">
        <f t="shared" si="37"/>
        <v>1.8882838661789958E-6</v>
      </c>
      <c r="V166">
        <f>+G166-P166</f>
        <v>-3.0726892668955282E-3</v>
      </c>
    </row>
    <row r="167" spans="1:22" x14ac:dyDescent="0.2">
      <c r="A167" s="69" t="s">
        <v>510</v>
      </c>
      <c r="B167" s="71" t="s">
        <v>134</v>
      </c>
      <c r="C167" s="69">
        <v>34213.474000000002</v>
      </c>
      <c r="D167" s="69" t="s">
        <v>176</v>
      </c>
      <c r="E167">
        <f t="shared" si="31"/>
        <v>-1857.9991554565722</v>
      </c>
      <c r="F167">
        <f t="shared" si="32"/>
        <v>-1858</v>
      </c>
      <c r="G167">
        <f t="shared" si="33"/>
        <v>2.8020000027026981E-3</v>
      </c>
      <c r="I167">
        <f>+G167</f>
        <v>2.8020000027026981E-3</v>
      </c>
      <c r="P167" s="49">
        <f t="shared" si="34"/>
        <v>1.4579435615693753E-2</v>
      </c>
      <c r="Q167" s="2">
        <f t="shared" si="35"/>
        <v>19194.974000000002</v>
      </c>
      <c r="R167" s="51">
        <f t="shared" si="36"/>
        <v>1.3870798961814997E-4</v>
      </c>
      <c r="S167" s="72">
        <f>S$16</f>
        <v>0.1</v>
      </c>
      <c r="T167" s="51">
        <f t="shared" si="37"/>
        <v>1.3870798961814997E-5</v>
      </c>
    </row>
    <row r="168" spans="1:22" x14ac:dyDescent="0.2">
      <c r="A168" s="69" t="s">
        <v>581</v>
      </c>
      <c r="B168" s="71" t="s">
        <v>134</v>
      </c>
      <c r="C168" s="69">
        <v>34253.440000000002</v>
      </c>
      <c r="D168" s="69" t="s">
        <v>176</v>
      </c>
      <c r="E168">
        <f t="shared" si="31"/>
        <v>-1845.9531088511576</v>
      </c>
      <c r="F168">
        <f t="shared" si="32"/>
        <v>-1846</v>
      </c>
      <c r="G168">
        <f t="shared" si="33"/>
        <v>0.15557400000398047</v>
      </c>
      <c r="I168">
        <f>+G168</f>
        <v>0.15557400000398047</v>
      </c>
      <c r="P168" s="49">
        <f t="shared" si="34"/>
        <v>1.4227978348162446E-2</v>
      </c>
      <c r="Q168" s="2">
        <f t="shared" si="35"/>
        <v>19234.940000000002</v>
      </c>
      <c r="R168" s="51">
        <f t="shared" si="36"/>
        <v>1.9978697837926978E-2</v>
      </c>
      <c r="S168" s="72">
        <f>S$16</f>
        <v>0.1</v>
      </c>
      <c r="T168" s="51">
        <f t="shared" si="37"/>
        <v>1.9978697837926981E-3</v>
      </c>
    </row>
    <row r="169" spans="1:22" x14ac:dyDescent="0.2">
      <c r="A169" s="69" t="s">
        <v>581</v>
      </c>
      <c r="B169" s="71" t="s">
        <v>134</v>
      </c>
      <c r="C169" s="69">
        <v>34296.538999999997</v>
      </c>
      <c r="D169" s="69" t="s">
        <v>176</v>
      </c>
      <c r="E169">
        <f t="shared" si="31"/>
        <v>-1832.9627529825016</v>
      </c>
      <c r="F169">
        <f t="shared" si="32"/>
        <v>-1833</v>
      </c>
      <c r="G169">
        <f t="shared" si="33"/>
        <v>0.12357699999847682</v>
      </c>
      <c r="I169">
        <f>+G169</f>
        <v>0.12357699999847682</v>
      </c>
      <c r="P169" s="49">
        <f t="shared" si="34"/>
        <v>1.3849318401344278E-2</v>
      </c>
      <c r="Q169" s="2">
        <f t="shared" si="35"/>
        <v>19278.038999999997</v>
      </c>
      <c r="R169" s="51">
        <f t="shared" si="36"/>
        <v>1.20401641086817E-2</v>
      </c>
      <c r="S169" s="72">
        <f>S$16</f>
        <v>0.1</v>
      </c>
      <c r="T169" s="51">
        <f t="shared" si="37"/>
        <v>1.20401641086817E-3</v>
      </c>
    </row>
    <row r="170" spans="1:22" x14ac:dyDescent="0.2">
      <c r="A170" t="s">
        <v>31</v>
      </c>
      <c r="C170" s="10">
        <v>34329.591999999997</v>
      </c>
      <c r="D170" s="10"/>
      <c r="E170">
        <f t="shared" si="31"/>
        <v>-1823.0003354663936</v>
      </c>
      <c r="F170">
        <f t="shared" si="32"/>
        <v>-1823</v>
      </c>
      <c r="G170">
        <f t="shared" si="33"/>
        <v>-1.1129999984405003E-3</v>
      </c>
      <c r="H170">
        <f>+G170</f>
        <v>-1.1129999984405003E-3</v>
      </c>
      <c r="P170" s="49">
        <f t="shared" si="34"/>
        <v>1.3559517359356059E-2</v>
      </c>
      <c r="Q170" s="2">
        <f t="shared" si="35"/>
        <v>19311.091999999997</v>
      </c>
      <c r="R170" s="51">
        <f t="shared" si="36"/>
        <v>2.1528276561484132E-4</v>
      </c>
      <c r="S170" s="72">
        <f>S$15</f>
        <v>0.2</v>
      </c>
      <c r="T170" s="51">
        <f t="shared" si="37"/>
        <v>4.3056553122968267E-5</v>
      </c>
      <c r="V170">
        <f>+G170-P170</f>
        <v>-1.4672517357796559E-2</v>
      </c>
    </row>
    <row r="171" spans="1:22" x14ac:dyDescent="0.2">
      <c r="A171" s="69" t="s">
        <v>581</v>
      </c>
      <c r="B171" s="71" t="s">
        <v>134</v>
      </c>
      <c r="C171" s="69">
        <v>34455.605000000003</v>
      </c>
      <c r="D171" s="69" t="s">
        <v>176</v>
      </c>
      <c r="E171">
        <f t="shared" si="31"/>
        <v>-1785.0190896352324</v>
      </c>
      <c r="F171">
        <f t="shared" si="32"/>
        <v>-1785</v>
      </c>
      <c r="G171">
        <f t="shared" si="33"/>
        <v>-6.3334999991639052E-2</v>
      </c>
      <c r="I171">
        <f>+G171</f>
        <v>-6.3334999991639052E-2</v>
      </c>
      <c r="P171" s="49">
        <f t="shared" si="34"/>
        <v>1.2469977454094734E-2</v>
      </c>
      <c r="Q171" s="2">
        <f t="shared" si="35"/>
        <v>19437.105000000003</v>
      </c>
      <c r="R171" s="51">
        <f t="shared" si="36"/>
        <v>5.7463946055482072E-3</v>
      </c>
      <c r="S171" s="72">
        <f>S$16</f>
        <v>0.1</v>
      </c>
      <c r="T171" s="51">
        <f t="shared" si="37"/>
        <v>5.7463946055482079E-4</v>
      </c>
    </row>
    <row r="172" spans="1:22" x14ac:dyDescent="0.2">
      <c r="A172" s="69" t="s">
        <v>581</v>
      </c>
      <c r="B172" s="71" t="s">
        <v>134</v>
      </c>
      <c r="C172" s="69">
        <v>34475.53</v>
      </c>
      <c r="D172" s="69" t="s">
        <v>176</v>
      </c>
      <c r="E172">
        <f t="shared" si="31"/>
        <v>-1779.0135479594871</v>
      </c>
      <c r="F172">
        <f t="shared" si="32"/>
        <v>-1779</v>
      </c>
      <c r="G172">
        <f t="shared" si="33"/>
        <v>-4.4949000002816319E-2</v>
      </c>
      <c r="I172">
        <f>+G172</f>
        <v>-4.4949000002816319E-2</v>
      </c>
      <c r="P172" s="49">
        <f t="shared" si="34"/>
        <v>1.2299638845332854E-2</v>
      </c>
      <c r="Q172" s="2">
        <f t="shared" si="35"/>
        <v>19457.03</v>
      </c>
      <c r="R172" s="51">
        <f t="shared" si="36"/>
        <v>3.2774066499658147E-3</v>
      </c>
      <c r="S172" s="72">
        <f>S$16</f>
        <v>0.1</v>
      </c>
      <c r="T172" s="51">
        <f t="shared" si="37"/>
        <v>3.2774066499658149E-4</v>
      </c>
    </row>
    <row r="173" spans="1:22" x14ac:dyDescent="0.2">
      <c r="A173" s="69" t="s">
        <v>581</v>
      </c>
      <c r="B173" s="71" t="s">
        <v>134</v>
      </c>
      <c r="C173" s="69">
        <v>34485.542999999998</v>
      </c>
      <c r="D173" s="69" t="s">
        <v>176</v>
      </c>
      <c r="E173">
        <f t="shared" si="31"/>
        <v>-1775.9955560498638</v>
      </c>
      <c r="F173">
        <f t="shared" si="32"/>
        <v>-1776</v>
      </c>
      <c r="G173">
        <f t="shared" si="33"/>
        <v>1.4744000000064261E-2</v>
      </c>
      <c r="I173">
        <f>+G173</f>
        <v>1.4744000000064261E-2</v>
      </c>
      <c r="P173" s="49">
        <f t="shared" si="34"/>
        <v>1.2214642791755605E-2</v>
      </c>
      <c r="Q173" s="2">
        <f t="shared" si="35"/>
        <v>19467.042999999998</v>
      </c>
      <c r="R173" s="51">
        <f t="shared" si="36"/>
        <v>6.3976478872229587E-6</v>
      </c>
      <c r="S173" s="72">
        <f>S$16</f>
        <v>0.1</v>
      </c>
      <c r="T173" s="51">
        <f t="shared" si="37"/>
        <v>6.3976478872229587E-7</v>
      </c>
    </row>
    <row r="174" spans="1:22" x14ac:dyDescent="0.2">
      <c r="A174" s="69" t="s">
        <v>581</v>
      </c>
      <c r="B174" s="71" t="s">
        <v>134</v>
      </c>
      <c r="C174" s="69">
        <v>34578.430999999997</v>
      </c>
      <c r="D174" s="69" t="s">
        <v>176</v>
      </c>
      <c r="E174">
        <f t="shared" si="31"/>
        <v>-1747.9984290648329</v>
      </c>
      <c r="F174">
        <f t="shared" si="32"/>
        <v>-1748</v>
      </c>
      <c r="G174">
        <f t="shared" si="33"/>
        <v>5.2119999963906594E-3</v>
      </c>
      <c r="I174">
        <f>+G174</f>
        <v>5.2119999963906594E-3</v>
      </c>
      <c r="P174" s="49">
        <f t="shared" si="34"/>
        <v>1.1426915984205192E-2</v>
      </c>
      <c r="Q174" s="2">
        <f t="shared" si="35"/>
        <v>19559.930999999997</v>
      </c>
      <c r="R174" s="51">
        <f t="shared" si="36"/>
        <v>3.8625180735592694E-5</v>
      </c>
      <c r="S174" s="72">
        <f>S$16</f>
        <v>0.1</v>
      </c>
      <c r="T174" s="51">
        <f t="shared" si="37"/>
        <v>3.8625180735592693E-6</v>
      </c>
    </row>
    <row r="175" spans="1:22" x14ac:dyDescent="0.2">
      <c r="A175" t="s">
        <v>31</v>
      </c>
      <c r="C175" s="10">
        <v>34591.692000000003</v>
      </c>
      <c r="D175" s="10"/>
      <c r="E175">
        <f t="shared" si="31"/>
        <v>-1744.0014660454044</v>
      </c>
      <c r="F175">
        <f t="shared" si="32"/>
        <v>-1744</v>
      </c>
      <c r="G175">
        <f t="shared" si="33"/>
        <v>-4.8639999949955381E-3</v>
      </c>
      <c r="H175">
        <f>+G175</f>
        <v>-4.8639999949955381E-3</v>
      </c>
      <c r="P175" s="49">
        <f t="shared" si="34"/>
        <v>1.1315204920269993E-2</v>
      </c>
      <c r="Q175" s="2">
        <f t="shared" si="35"/>
        <v>19573.192000000003</v>
      </c>
      <c r="R175" s="51">
        <f t="shared" si="36"/>
        <v>2.6176667169015237E-4</v>
      </c>
      <c r="S175" s="72">
        <f>S$15</f>
        <v>0.2</v>
      </c>
      <c r="T175" s="51">
        <f t="shared" si="37"/>
        <v>5.2353334338030478E-5</v>
      </c>
      <c r="V175">
        <f>+G175-P175</f>
        <v>-1.6179204915265533E-2</v>
      </c>
    </row>
    <row r="176" spans="1:22" x14ac:dyDescent="0.2">
      <c r="A176" s="69" t="s">
        <v>510</v>
      </c>
      <c r="B176" s="71" t="s">
        <v>134</v>
      </c>
      <c r="C176" s="69">
        <v>34631.504999999997</v>
      </c>
      <c r="D176" s="69" t="s">
        <v>176</v>
      </c>
      <c r="E176">
        <f t="shared" si="31"/>
        <v>-1732.0015347662845</v>
      </c>
      <c r="F176">
        <f t="shared" si="32"/>
        <v>-1732</v>
      </c>
      <c r="G176">
        <f t="shared" si="33"/>
        <v>-5.0919999994221143E-3</v>
      </c>
      <c r="I176">
        <f>+G176</f>
        <v>-5.0919999994221143E-3</v>
      </c>
      <c r="P176" s="49">
        <f t="shared" si="34"/>
        <v>1.0981303734179545E-2</v>
      </c>
      <c r="Q176" s="2">
        <f t="shared" si="35"/>
        <v>19613.004999999997</v>
      </c>
      <c r="R176" s="51">
        <f t="shared" si="36"/>
        <v>2.5835109291261302E-4</v>
      </c>
      <c r="S176" s="72">
        <f>S$16</f>
        <v>0.1</v>
      </c>
      <c r="T176" s="51">
        <f t="shared" si="37"/>
        <v>2.5835109291261302E-5</v>
      </c>
    </row>
    <row r="177" spans="1:22" x14ac:dyDescent="0.2">
      <c r="A177" t="s">
        <v>31</v>
      </c>
      <c r="C177" s="10">
        <v>34661.366000000002</v>
      </c>
      <c r="D177" s="10"/>
      <c r="E177">
        <f t="shared" si="31"/>
        <v>-1723.0012095477402</v>
      </c>
      <c r="F177">
        <f t="shared" si="32"/>
        <v>-1723</v>
      </c>
      <c r="G177">
        <f t="shared" si="33"/>
        <v>-4.0129999979399145E-3</v>
      </c>
      <c r="H177">
        <f>+G177</f>
        <v>-4.0129999979399145E-3</v>
      </c>
      <c r="P177" s="49">
        <f t="shared" si="34"/>
        <v>1.0732090600237556E-2</v>
      </c>
      <c r="Q177" s="2">
        <f t="shared" si="35"/>
        <v>19642.866000000002</v>
      </c>
      <c r="R177" s="51">
        <f t="shared" si="36"/>
        <v>2.1741769674846163E-4</v>
      </c>
      <c r="S177" s="72">
        <f>S$15</f>
        <v>0.2</v>
      </c>
      <c r="T177" s="51">
        <f t="shared" si="37"/>
        <v>4.3483539349692326E-5</v>
      </c>
      <c r="V177">
        <f>+G177-P177</f>
        <v>-1.474509059817747E-2</v>
      </c>
    </row>
    <row r="178" spans="1:22" x14ac:dyDescent="0.2">
      <c r="A178" t="s">
        <v>31</v>
      </c>
      <c r="C178" s="10">
        <v>34684.589</v>
      </c>
      <c r="D178" s="10"/>
      <c r="E178">
        <f t="shared" si="31"/>
        <v>-1716.0016263941216</v>
      </c>
      <c r="F178">
        <f t="shared" si="32"/>
        <v>-1716</v>
      </c>
      <c r="G178">
        <f t="shared" si="33"/>
        <v>-5.3960000004735775E-3</v>
      </c>
      <c r="H178">
        <f>+G178</f>
        <v>-5.3960000004735775E-3</v>
      </c>
      <c r="P178" s="49">
        <f t="shared" si="34"/>
        <v>1.0538976832727623E-2</v>
      </c>
      <c r="Q178" s="2">
        <f t="shared" si="35"/>
        <v>19666.089</v>
      </c>
      <c r="R178" s="51">
        <f t="shared" si="36"/>
        <v>2.5392348667465893E-4</v>
      </c>
      <c r="S178" s="72">
        <f>S$15</f>
        <v>0.2</v>
      </c>
      <c r="T178" s="51">
        <f t="shared" si="37"/>
        <v>5.078469733493179E-5</v>
      </c>
      <c r="V178">
        <f>+G178-P178</f>
        <v>-1.5934976833201199E-2</v>
      </c>
    </row>
    <row r="179" spans="1:22" x14ac:dyDescent="0.2">
      <c r="A179" t="s">
        <v>31</v>
      </c>
      <c r="C179" s="10">
        <v>34903.546999999999</v>
      </c>
      <c r="D179" s="10"/>
      <c r="E179">
        <f t="shared" si="31"/>
        <v>-1650.0060733583321</v>
      </c>
      <c r="F179">
        <f t="shared" si="32"/>
        <v>-1650</v>
      </c>
      <c r="G179">
        <f t="shared" si="33"/>
        <v>-2.0149999996647239E-2</v>
      </c>
      <c r="H179">
        <f>+G179</f>
        <v>-2.0149999996647239E-2</v>
      </c>
      <c r="P179" s="49">
        <f t="shared" si="34"/>
        <v>8.7491055253341894E-3</v>
      </c>
      <c r="Q179" s="2">
        <f t="shared" si="35"/>
        <v>19885.046999999999</v>
      </c>
      <c r="R179" s="51">
        <f t="shared" si="36"/>
        <v>8.3515829997061748E-4</v>
      </c>
      <c r="S179" s="72">
        <f>S$15</f>
        <v>0.2</v>
      </c>
      <c r="T179" s="51">
        <f t="shared" si="37"/>
        <v>1.670316599941235E-4</v>
      </c>
      <c r="V179">
        <f>+G179-P179</f>
        <v>-2.8899105521981428E-2</v>
      </c>
    </row>
    <row r="180" spans="1:22" x14ac:dyDescent="0.2">
      <c r="A180" s="69" t="s">
        <v>619</v>
      </c>
      <c r="B180" s="71" t="s">
        <v>134</v>
      </c>
      <c r="C180" s="69">
        <v>34903.561000000002</v>
      </c>
      <c r="D180" s="69" t="s">
        <v>176</v>
      </c>
      <c r="E180">
        <f t="shared" si="31"/>
        <v>-1650.0018536552716</v>
      </c>
      <c r="F180">
        <f t="shared" si="32"/>
        <v>-1650</v>
      </c>
      <c r="G180">
        <f t="shared" si="33"/>
        <v>-6.1499999937950633E-3</v>
      </c>
      <c r="I180">
        <f>+G180</f>
        <v>-6.1499999937950633E-3</v>
      </c>
      <c r="P180" s="49">
        <f t="shared" si="34"/>
        <v>8.7491055253341894E-3</v>
      </c>
      <c r="Q180" s="2">
        <f t="shared" si="35"/>
        <v>19885.061000000002</v>
      </c>
      <c r="R180" s="51">
        <f t="shared" si="36"/>
        <v>2.2198334527014776E-4</v>
      </c>
      <c r="S180" s="72">
        <f>S$16</f>
        <v>0.1</v>
      </c>
      <c r="T180" s="51">
        <f t="shared" si="37"/>
        <v>2.2198334527014779E-5</v>
      </c>
    </row>
    <row r="181" spans="1:22" x14ac:dyDescent="0.2">
      <c r="A181" s="69" t="s">
        <v>619</v>
      </c>
      <c r="B181" s="71" t="s">
        <v>134</v>
      </c>
      <c r="C181" s="69">
        <v>34953.337</v>
      </c>
      <c r="D181" s="69" t="s">
        <v>176</v>
      </c>
      <c r="E181">
        <f t="shared" si="31"/>
        <v>-1634.9990008345967</v>
      </c>
      <c r="F181">
        <f t="shared" si="32"/>
        <v>-1635</v>
      </c>
      <c r="G181">
        <f t="shared" si="33"/>
        <v>3.3150000017485581E-3</v>
      </c>
      <c r="I181">
        <f>+G181</f>
        <v>3.3150000017485581E-3</v>
      </c>
      <c r="P181" s="49">
        <f t="shared" si="34"/>
        <v>8.3501128780018551E-3</v>
      </c>
      <c r="Q181" s="2">
        <f t="shared" si="35"/>
        <v>19934.837</v>
      </c>
      <c r="R181" s="51">
        <f t="shared" si="36"/>
        <v>2.5352361676611749E-5</v>
      </c>
      <c r="S181" s="72">
        <f>S$16</f>
        <v>0.1</v>
      </c>
      <c r="T181" s="51">
        <f t="shared" si="37"/>
        <v>2.5352361676611752E-6</v>
      </c>
    </row>
    <row r="182" spans="1:22" x14ac:dyDescent="0.2">
      <c r="A182" s="69" t="s">
        <v>619</v>
      </c>
      <c r="B182" s="71" t="s">
        <v>134</v>
      </c>
      <c r="C182" s="69">
        <v>34986.508000000002</v>
      </c>
      <c r="D182" s="69" t="s">
        <v>176</v>
      </c>
      <c r="E182">
        <f t="shared" si="31"/>
        <v>-1625.0010172498437</v>
      </c>
      <c r="F182">
        <f t="shared" si="32"/>
        <v>-1625</v>
      </c>
      <c r="G182">
        <f t="shared" si="33"/>
        <v>-3.3750000002328306E-3</v>
      </c>
      <c r="I182">
        <f>+G182</f>
        <v>-3.3750000002328306E-3</v>
      </c>
      <c r="P182" s="49">
        <f t="shared" si="34"/>
        <v>8.0857219538885607E-3</v>
      </c>
      <c r="Q182" s="2">
        <f t="shared" si="35"/>
        <v>19968.008000000002</v>
      </c>
      <c r="R182" s="51">
        <f t="shared" si="36"/>
        <v>1.3134814770968003E-4</v>
      </c>
      <c r="S182" s="72">
        <f>S$16</f>
        <v>0.1</v>
      </c>
      <c r="T182" s="51">
        <f t="shared" si="37"/>
        <v>1.3134814770968005E-5</v>
      </c>
    </row>
    <row r="183" spans="1:22" x14ac:dyDescent="0.2">
      <c r="A183" s="69" t="s">
        <v>619</v>
      </c>
      <c r="B183" s="71" t="s">
        <v>134</v>
      </c>
      <c r="C183" s="69">
        <v>35006.419000000002</v>
      </c>
      <c r="D183" s="69" t="s">
        <v>176</v>
      </c>
      <c r="E183">
        <f t="shared" si="31"/>
        <v>-1618.9996952771567</v>
      </c>
      <c r="F183">
        <f t="shared" si="32"/>
        <v>-1619</v>
      </c>
      <c r="G183">
        <f t="shared" si="33"/>
        <v>1.0110000002896413E-3</v>
      </c>
      <c r="I183">
        <f>+G183</f>
        <v>1.0110000002896413E-3</v>
      </c>
      <c r="P183" s="49">
        <f t="shared" si="34"/>
        <v>7.9277034022781599E-3</v>
      </c>
      <c r="Q183" s="2">
        <f t="shared" si="35"/>
        <v>19987.919000000002</v>
      </c>
      <c r="R183" s="51">
        <f t="shared" si="36"/>
        <v>4.7840785951079544E-5</v>
      </c>
      <c r="S183" s="72">
        <f>S$16</f>
        <v>0.1</v>
      </c>
      <c r="T183" s="51">
        <f t="shared" si="37"/>
        <v>4.7840785951079544E-6</v>
      </c>
    </row>
    <row r="184" spans="1:22" x14ac:dyDescent="0.2">
      <c r="A184" s="69" t="s">
        <v>619</v>
      </c>
      <c r="B184" s="71" t="s">
        <v>134</v>
      </c>
      <c r="C184" s="69">
        <v>35016.379999999997</v>
      </c>
      <c r="D184" s="69" t="s">
        <v>176</v>
      </c>
      <c r="E184">
        <f t="shared" si="31"/>
        <v>-1615.9973765503266</v>
      </c>
      <c r="F184">
        <f t="shared" si="32"/>
        <v>-1616</v>
      </c>
      <c r="G184">
        <f t="shared" si="33"/>
        <v>8.7039999998523854E-3</v>
      </c>
      <c r="I184">
        <f>+G184</f>
        <v>8.7039999998523854E-3</v>
      </c>
      <c r="P184" s="49">
        <f t="shared" si="34"/>
        <v>7.8488673772766516E-3</v>
      </c>
      <c r="Q184" s="2">
        <f t="shared" si="35"/>
        <v>19997.879999999997</v>
      </c>
      <c r="R184" s="51">
        <f t="shared" si="36"/>
        <v>7.3125180219325233E-7</v>
      </c>
      <c r="S184" s="72">
        <f>S$16</f>
        <v>0.1</v>
      </c>
      <c r="T184" s="51">
        <f t="shared" si="37"/>
        <v>7.3125180219325238E-8</v>
      </c>
    </row>
    <row r="185" spans="1:22" x14ac:dyDescent="0.2">
      <c r="A185" t="s">
        <v>31</v>
      </c>
      <c r="C185" s="10">
        <v>35019.688000000002</v>
      </c>
      <c r="D185" s="10"/>
      <c r="E185">
        <f t="shared" si="31"/>
        <v>-1615.0003209988388</v>
      </c>
      <c r="F185">
        <f t="shared" si="32"/>
        <v>-1615</v>
      </c>
      <c r="G185">
        <f t="shared" si="33"/>
        <v>-1.0649999967426993E-3</v>
      </c>
      <c r="H185">
        <f>+G185</f>
        <v>-1.0649999967426993E-3</v>
      </c>
      <c r="P185" s="49">
        <f t="shared" si="34"/>
        <v>7.8226143690618821E-3</v>
      </c>
      <c r="Q185" s="2">
        <f t="shared" si="35"/>
        <v>20001.188000000002</v>
      </c>
      <c r="R185" s="51">
        <f t="shared" si="36"/>
        <v>7.8989689115255973E-5</v>
      </c>
      <c r="S185" s="72">
        <f>S$15</f>
        <v>0.2</v>
      </c>
      <c r="T185" s="51">
        <f t="shared" si="37"/>
        <v>1.5797937823051196E-5</v>
      </c>
      <c r="V185">
        <f>+G185-P185</f>
        <v>-8.8876143658045813E-3</v>
      </c>
    </row>
    <row r="186" spans="1:22" x14ac:dyDescent="0.2">
      <c r="A186" t="s">
        <v>31</v>
      </c>
      <c r="C186" s="10">
        <v>35029.639000000003</v>
      </c>
      <c r="D186" s="10"/>
      <c r="E186">
        <f t="shared" si="31"/>
        <v>-1612.0010163456213</v>
      </c>
      <c r="F186">
        <f t="shared" si="32"/>
        <v>-1612</v>
      </c>
      <c r="G186">
        <f t="shared" si="33"/>
        <v>-3.3719999992172234E-3</v>
      </c>
      <c r="H186">
        <f>+G186</f>
        <v>-3.3719999992172234E-3</v>
      </c>
      <c r="P186" s="49">
        <f t="shared" si="34"/>
        <v>7.7439323447747663E-3</v>
      </c>
      <c r="Q186" s="2">
        <f t="shared" si="35"/>
        <v>20011.139000000003</v>
      </c>
      <c r="R186" s="51">
        <f t="shared" si="36"/>
        <v>1.2356395187620726E-4</v>
      </c>
      <c r="S186" s="72">
        <f>S$15</f>
        <v>0.2</v>
      </c>
      <c r="T186" s="51">
        <f t="shared" si="37"/>
        <v>2.4712790375241455E-5</v>
      </c>
      <c r="V186">
        <f>+G186-P186</f>
        <v>-1.111593234399199E-2</v>
      </c>
    </row>
    <row r="187" spans="1:22" x14ac:dyDescent="0.2">
      <c r="A187" s="69" t="s">
        <v>619</v>
      </c>
      <c r="B187" s="71" t="s">
        <v>134</v>
      </c>
      <c r="C187" s="69">
        <v>35036.284</v>
      </c>
      <c r="D187" s="69" t="s">
        <v>176</v>
      </c>
      <c r="E187">
        <f t="shared" si="31"/>
        <v>-1609.9981644291688</v>
      </c>
      <c r="F187">
        <f t="shared" si="32"/>
        <v>-1610</v>
      </c>
      <c r="G187">
        <f t="shared" si="33"/>
        <v>6.0900000025867485E-3</v>
      </c>
      <c r="I187">
        <f>+G187</f>
        <v>6.0900000025867485E-3</v>
      </c>
      <c r="P187" s="49">
        <f t="shared" si="34"/>
        <v>7.6915418288810208E-3</v>
      </c>
      <c r="Q187" s="2">
        <f t="shared" si="35"/>
        <v>20017.784</v>
      </c>
      <c r="R187" s="51">
        <f t="shared" si="36"/>
        <v>2.5649362213699931E-6</v>
      </c>
      <c r="S187" s="72">
        <f>S$16</f>
        <v>0.1</v>
      </c>
      <c r="T187" s="51">
        <f t="shared" si="37"/>
        <v>2.5649362213699932E-7</v>
      </c>
    </row>
    <row r="188" spans="1:22" x14ac:dyDescent="0.2">
      <c r="A188" s="69" t="s">
        <v>637</v>
      </c>
      <c r="B188" s="71" t="s">
        <v>134</v>
      </c>
      <c r="C188" s="69">
        <v>35258.565000000002</v>
      </c>
      <c r="D188" s="69" t="s">
        <v>176</v>
      </c>
      <c r="E188">
        <f t="shared" si="31"/>
        <v>-1543.0010347314706</v>
      </c>
      <c r="F188">
        <f t="shared" si="32"/>
        <v>-1543</v>
      </c>
      <c r="G188">
        <f t="shared" si="33"/>
        <v>-3.4329999980400316E-3</v>
      </c>
      <c r="H188">
        <f>+G188</f>
        <v>-3.4329999980400316E-3</v>
      </c>
      <c r="P188" s="49">
        <f t="shared" si="34"/>
        <v>5.9661239340505785E-3</v>
      </c>
      <c r="Q188" s="2">
        <f t="shared" si="35"/>
        <v>20240.065000000002</v>
      </c>
      <c r="R188" s="51">
        <f t="shared" si="36"/>
        <v>8.8343530690798453E-5</v>
      </c>
      <c r="S188" s="72">
        <f>S$15</f>
        <v>0.2</v>
      </c>
      <c r="T188" s="51">
        <f t="shared" si="37"/>
        <v>1.7668706138159692E-5</v>
      </c>
    </row>
    <row r="189" spans="1:22" x14ac:dyDescent="0.2">
      <c r="A189" s="69" t="s">
        <v>637</v>
      </c>
      <c r="B189" s="71" t="s">
        <v>134</v>
      </c>
      <c r="C189" s="69">
        <v>35268.519</v>
      </c>
      <c r="D189" s="69" t="s">
        <v>176</v>
      </c>
      <c r="E189">
        <f t="shared" si="31"/>
        <v>-1540.0008258561697</v>
      </c>
      <c r="F189">
        <f t="shared" si="32"/>
        <v>-1540</v>
      </c>
      <c r="G189">
        <f t="shared" si="33"/>
        <v>-2.7399999962653965E-3</v>
      </c>
      <c r="H189">
        <f>+G189</f>
        <v>-2.7399999962653965E-3</v>
      </c>
      <c r="P189" s="49">
        <f t="shared" si="34"/>
        <v>5.8902139226225479E-3</v>
      </c>
      <c r="Q189" s="2">
        <f t="shared" si="35"/>
        <v>20250.019</v>
      </c>
      <c r="R189" s="51">
        <f t="shared" si="36"/>
        <v>7.4480592285767203E-5</v>
      </c>
      <c r="S189" s="72">
        <f>S$15</f>
        <v>0.2</v>
      </c>
      <c r="T189" s="51">
        <f t="shared" si="37"/>
        <v>1.4896118457153442E-5</v>
      </c>
    </row>
    <row r="190" spans="1:22" x14ac:dyDescent="0.2">
      <c r="A190" s="69" t="s">
        <v>619</v>
      </c>
      <c r="B190" s="71" t="s">
        <v>134</v>
      </c>
      <c r="C190" s="69">
        <v>35308.336000000003</v>
      </c>
      <c r="D190" s="69" t="s">
        <v>176</v>
      </c>
      <c r="E190">
        <f t="shared" si="31"/>
        <v>-1527.9996889476017</v>
      </c>
      <c r="F190">
        <f t="shared" si="32"/>
        <v>-1528</v>
      </c>
      <c r="G190">
        <f t="shared" si="33"/>
        <v>1.0320000073988922E-3</v>
      </c>
      <c r="I190">
        <f>+G190</f>
        <v>1.0320000073988922E-3</v>
      </c>
      <c r="P190" s="49">
        <f t="shared" si="34"/>
        <v>5.5877288822683696E-3</v>
      </c>
      <c r="Q190" s="2">
        <f t="shared" si="35"/>
        <v>20289.836000000003</v>
      </c>
      <c r="R190" s="51">
        <f t="shared" si="36"/>
        <v>2.0754665581319515E-5</v>
      </c>
      <c r="S190" s="72">
        <f>S$16</f>
        <v>0.1</v>
      </c>
      <c r="T190" s="51">
        <f t="shared" si="37"/>
        <v>2.0754665581319515E-6</v>
      </c>
    </row>
    <row r="191" spans="1:22" x14ac:dyDescent="0.2">
      <c r="A191" t="s">
        <v>31</v>
      </c>
      <c r="C191" s="10">
        <v>35331.546000000002</v>
      </c>
      <c r="D191" s="10"/>
      <c r="E191">
        <f t="shared" si="31"/>
        <v>-1521.0040240896808</v>
      </c>
      <c r="F191">
        <f t="shared" si="32"/>
        <v>-1521</v>
      </c>
      <c r="G191">
        <f t="shared" si="33"/>
        <v>-1.3350999994145241E-2</v>
      </c>
      <c r="H191">
        <f>+G191</f>
        <v>-1.3350999994145241E-2</v>
      </c>
      <c r="P191" s="49">
        <f t="shared" si="34"/>
        <v>5.4121326960206995E-3</v>
      </c>
      <c r="Q191" s="2">
        <f t="shared" si="35"/>
        <v>20313.046000000002</v>
      </c>
      <c r="R191" s="51">
        <f t="shared" si="36"/>
        <v>3.5205514834877374E-4</v>
      </c>
      <c r="S191" s="72">
        <f>S$15</f>
        <v>0.2</v>
      </c>
      <c r="T191" s="51">
        <f t="shared" si="37"/>
        <v>7.0411029669754745E-5</v>
      </c>
      <c r="V191">
        <f>+G191-P191</f>
        <v>-1.876313269016594E-2</v>
      </c>
    </row>
    <row r="192" spans="1:22" x14ac:dyDescent="0.2">
      <c r="A192" s="69" t="s">
        <v>637</v>
      </c>
      <c r="B192" s="71" t="s">
        <v>134</v>
      </c>
      <c r="C192" s="69">
        <v>35341.514999999999</v>
      </c>
      <c r="D192" s="69" t="s">
        <v>176</v>
      </c>
      <c r="E192">
        <f t="shared" si="31"/>
        <v>-1517.9992941039593</v>
      </c>
      <c r="F192">
        <f t="shared" si="32"/>
        <v>-1518</v>
      </c>
      <c r="G192">
        <f t="shared" si="33"/>
        <v>2.3419999997713603E-3</v>
      </c>
      <c r="H192">
        <f>+G192</f>
        <v>2.3419999997713603E-3</v>
      </c>
      <c r="P192" s="49">
        <f t="shared" si="34"/>
        <v>5.3370696885218314E-3</v>
      </c>
      <c r="Q192" s="2">
        <f t="shared" si="35"/>
        <v>20323.014999999999</v>
      </c>
      <c r="R192" s="51">
        <f t="shared" si="36"/>
        <v>8.9704424404718434E-6</v>
      </c>
      <c r="S192" s="72">
        <f>S$15</f>
        <v>0.2</v>
      </c>
      <c r="T192" s="51">
        <f t="shared" si="37"/>
        <v>1.7940884880943689E-6</v>
      </c>
    </row>
    <row r="193" spans="1:22" x14ac:dyDescent="0.2">
      <c r="A193" s="69" t="s">
        <v>619</v>
      </c>
      <c r="B193" s="71" t="s">
        <v>134</v>
      </c>
      <c r="C193" s="69">
        <v>35361.419000000002</v>
      </c>
      <c r="D193" s="69" t="s">
        <v>176</v>
      </c>
      <c r="E193">
        <f t="shared" si="31"/>
        <v>-1512.0000819828012</v>
      </c>
      <c r="F193">
        <f t="shared" si="32"/>
        <v>-1512</v>
      </c>
      <c r="G193">
        <f t="shared" si="33"/>
        <v>-2.7199999749427661E-4</v>
      </c>
      <c r="I193">
        <f>+G193</f>
        <v>-2.7199999749427661E-4</v>
      </c>
      <c r="P193" s="49">
        <f t="shared" si="34"/>
        <v>5.1872901751314811E-3</v>
      </c>
      <c r="Q193" s="2">
        <f t="shared" si="35"/>
        <v>20342.919000000002</v>
      </c>
      <c r="R193" s="51">
        <f t="shared" si="36"/>
        <v>2.9803849188928176E-5</v>
      </c>
      <c r="S193" s="72">
        <f>S$16</f>
        <v>0.1</v>
      </c>
      <c r="T193" s="51">
        <f t="shared" si="37"/>
        <v>2.9803849188928176E-6</v>
      </c>
    </row>
    <row r="194" spans="1:22" x14ac:dyDescent="0.2">
      <c r="A194" t="s">
        <v>31</v>
      </c>
      <c r="C194" s="10">
        <v>35364.733999999997</v>
      </c>
      <c r="D194" s="10"/>
      <c r="E194">
        <f t="shared" si="31"/>
        <v>-1511.0009165797865</v>
      </c>
      <c r="F194">
        <f t="shared" si="32"/>
        <v>-1511</v>
      </c>
      <c r="G194">
        <f t="shared" si="33"/>
        <v>-3.04100000357721E-3</v>
      </c>
      <c r="H194">
        <f>+G194</f>
        <v>-3.04100000357721E-3</v>
      </c>
      <c r="P194" s="49">
        <f t="shared" si="34"/>
        <v>5.1623718397747868E-3</v>
      </c>
      <c r="Q194" s="2">
        <f t="shared" si="35"/>
        <v>20346.233999999997</v>
      </c>
      <c r="R194" s="51">
        <f t="shared" si="36"/>
        <v>6.7295309600300338E-5</v>
      </c>
      <c r="S194" s="72">
        <f>S$15</f>
        <v>0.2</v>
      </c>
      <c r="T194" s="51">
        <f t="shared" si="37"/>
        <v>1.3459061920060069E-5</v>
      </c>
      <c r="V194">
        <f>+G194-P194</f>
        <v>-8.2033718433519968E-3</v>
      </c>
    </row>
    <row r="195" spans="1:22" x14ac:dyDescent="0.2">
      <c r="A195" s="69" t="s">
        <v>619</v>
      </c>
      <c r="B195" s="71" t="s">
        <v>134</v>
      </c>
      <c r="C195" s="69">
        <v>35371.373</v>
      </c>
      <c r="D195" s="69" t="s">
        <v>176</v>
      </c>
      <c r="E195">
        <f t="shared" si="31"/>
        <v>-1508.9998731075004</v>
      </c>
      <c r="F195">
        <f t="shared" si="32"/>
        <v>-1509</v>
      </c>
      <c r="G195">
        <f t="shared" si="33"/>
        <v>4.2100000428035855E-4</v>
      </c>
      <c r="I195">
        <f>+G195</f>
        <v>4.2100000428035855E-4</v>
      </c>
      <c r="P195" s="49">
        <f t="shared" si="34"/>
        <v>5.1125736692399972E-3</v>
      </c>
      <c r="Q195" s="2">
        <f t="shared" si="35"/>
        <v>20352.873</v>
      </c>
      <c r="R195" s="51">
        <f t="shared" si="36"/>
        <v>2.2010863453742816E-5</v>
      </c>
      <c r="S195" s="72">
        <f>S$16</f>
        <v>0.1</v>
      </c>
      <c r="T195" s="51">
        <f t="shared" si="37"/>
        <v>2.2010863453742817E-6</v>
      </c>
    </row>
    <row r="196" spans="1:22" x14ac:dyDescent="0.2">
      <c r="A196" t="s">
        <v>31</v>
      </c>
      <c r="C196" s="10">
        <v>35467.582000000002</v>
      </c>
      <c r="D196" s="10"/>
      <c r="E196">
        <f t="shared" si="31"/>
        <v>-1480.0017722752839</v>
      </c>
      <c r="F196">
        <f t="shared" si="32"/>
        <v>-1480</v>
      </c>
      <c r="G196">
        <f t="shared" si="33"/>
        <v>-5.8799999969778582E-3</v>
      </c>
      <c r="H196">
        <f>+G196</f>
        <v>-5.8799999969778582E-3</v>
      </c>
      <c r="P196" s="49">
        <f t="shared" si="34"/>
        <v>4.3962688065788853E-3</v>
      </c>
      <c r="Q196" s="2">
        <f t="shared" si="35"/>
        <v>20449.082000000002</v>
      </c>
      <c r="R196" s="51">
        <f t="shared" si="36"/>
        <v>1.0560170052295355E-4</v>
      </c>
      <c r="S196" s="72">
        <f>S$15</f>
        <v>0.2</v>
      </c>
      <c r="T196" s="51">
        <f t="shared" si="37"/>
        <v>2.1120340104590711E-5</v>
      </c>
      <c r="V196">
        <f>+G196-P196</f>
        <v>-1.0276268803556744E-2</v>
      </c>
    </row>
    <row r="197" spans="1:22" x14ac:dyDescent="0.2">
      <c r="A197" t="s">
        <v>31</v>
      </c>
      <c r="C197" s="10">
        <v>35686.559999999998</v>
      </c>
      <c r="D197" s="10"/>
      <c r="E197">
        <f t="shared" si="31"/>
        <v>-1414.0001910922674</v>
      </c>
      <c r="F197">
        <f t="shared" si="32"/>
        <v>-1414</v>
      </c>
      <c r="G197">
        <f t="shared" si="33"/>
        <v>-6.3400000362889841E-4</v>
      </c>
      <c r="H197">
        <f>+G197</f>
        <v>-6.3400000362889841E-4</v>
      </c>
      <c r="P197" s="49">
        <f t="shared" si="34"/>
        <v>2.806290426468197E-3</v>
      </c>
      <c r="Q197" s="2">
        <f t="shared" si="35"/>
        <v>20668.059999999998</v>
      </c>
      <c r="R197" s="51">
        <f t="shared" si="36"/>
        <v>1.1835598243417659E-5</v>
      </c>
      <c r="S197" s="72">
        <f>S$15</f>
        <v>0.2</v>
      </c>
      <c r="T197" s="51">
        <f t="shared" si="37"/>
        <v>2.3671196486835317E-6</v>
      </c>
      <c r="V197">
        <f>+G197-P197</f>
        <v>-3.4402904300970955E-3</v>
      </c>
    </row>
    <row r="198" spans="1:22" x14ac:dyDescent="0.2">
      <c r="A198" t="s">
        <v>31</v>
      </c>
      <c r="C198" s="10">
        <v>35709.783000000003</v>
      </c>
      <c r="D198" s="10"/>
      <c r="E198">
        <f t="shared" si="31"/>
        <v>-1407.0006079386465</v>
      </c>
      <c r="F198">
        <f t="shared" si="32"/>
        <v>-1407</v>
      </c>
      <c r="G198">
        <f t="shared" si="33"/>
        <v>-2.0169999988866039E-3</v>
      </c>
      <c r="H198">
        <f>+G198</f>
        <v>-2.0169999988866039E-3</v>
      </c>
      <c r="P198" s="49">
        <f t="shared" si="34"/>
        <v>2.6409352877276911E-3</v>
      </c>
      <c r="Q198" s="2">
        <f t="shared" si="35"/>
        <v>20691.283000000003</v>
      </c>
      <c r="R198" s="51">
        <f t="shared" si="36"/>
        <v>2.1696361134286595E-5</v>
      </c>
      <c r="S198" s="72">
        <f>S$15</f>
        <v>0.2</v>
      </c>
      <c r="T198" s="51">
        <f t="shared" si="37"/>
        <v>4.3392722268573193E-6</v>
      </c>
      <c r="V198">
        <f>+G198-P198</f>
        <v>-4.657935286614295E-3</v>
      </c>
    </row>
    <row r="199" spans="1:22" x14ac:dyDescent="0.2">
      <c r="A199" s="69" t="s">
        <v>619</v>
      </c>
      <c r="B199" s="71" t="s">
        <v>134</v>
      </c>
      <c r="C199" s="69">
        <v>35716.415000000001</v>
      </c>
      <c r="D199" s="69" t="s">
        <v>176</v>
      </c>
      <c r="E199">
        <f t="shared" si="31"/>
        <v>-1405.0016743178917</v>
      </c>
      <c r="F199">
        <f t="shared" si="32"/>
        <v>-1405</v>
      </c>
      <c r="G199">
        <f t="shared" si="33"/>
        <v>-5.5549999960931018E-3</v>
      </c>
      <c r="I199">
        <f>+G199</f>
        <v>-5.5549999960931018E-3</v>
      </c>
      <c r="P199" s="49">
        <f t="shared" si="34"/>
        <v>2.5938064629090554E-3</v>
      </c>
      <c r="Q199" s="2">
        <f t="shared" si="35"/>
        <v>20697.915000000001</v>
      </c>
      <c r="R199" s="51">
        <f t="shared" si="36"/>
        <v>6.6403046706275276E-5</v>
      </c>
      <c r="S199" s="72">
        <f>S$16</f>
        <v>0.1</v>
      </c>
      <c r="T199" s="51">
        <f t="shared" si="37"/>
        <v>6.6403046706275277E-6</v>
      </c>
    </row>
    <row r="200" spans="1:22" x14ac:dyDescent="0.2">
      <c r="A200" s="69" t="s">
        <v>667</v>
      </c>
      <c r="B200" s="71" t="s">
        <v>134</v>
      </c>
      <c r="C200" s="69">
        <v>35726.366000000002</v>
      </c>
      <c r="D200" s="69" t="s">
        <v>176</v>
      </c>
      <c r="E200">
        <f t="shared" si="31"/>
        <v>-1402.0023696646742</v>
      </c>
      <c r="F200">
        <f t="shared" si="32"/>
        <v>-1402</v>
      </c>
      <c r="G200">
        <f t="shared" si="33"/>
        <v>-7.8619999985676259E-3</v>
      </c>
      <c r="H200">
        <f>+G200</f>
        <v>-7.8619999985676259E-3</v>
      </c>
      <c r="P200" s="49">
        <f t="shared" si="34"/>
        <v>2.5232094761276011E-3</v>
      </c>
      <c r="Q200" s="2">
        <f t="shared" si="35"/>
        <v>20707.866000000002</v>
      </c>
      <c r="R200" s="51">
        <f t="shared" si="36"/>
        <v>1.0785257583329951E-4</v>
      </c>
      <c r="S200" s="72">
        <f>S$15</f>
        <v>0.2</v>
      </c>
      <c r="T200" s="51">
        <f t="shared" si="37"/>
        <v>2.1570515166659903E-5</v>
      </c>
    </row>
    <row r="201" spans="1:22" x14ac:dyDescent="0.2">
      <c r="A201" s="69" t="s">
        <v>619</v>
      </c>
      <c r="B201" s="71" t="s">
        <v>134</v>
      </c>
      <c r="C201" s="69">
        <v>35736.332999999999</v>
      </c>
      <c r="D201" s="69" t="s">
        <v>176</v>
      </c>
      <c r="E201">
        <f t="shared" si="31"/>
        <v>-1398.9982424936757</v>
      </c>
      <c r="F201">
        <f t="shared" si="32"/>
        <v>-1399</v>
      </c>
      <c r="G201">
        <f t="shared" si="33"/>
        <v>5.8310000022174791E-3</v>
      </c>
      <c r="I201">
        <f>+G201</f>
        <v>5.8310000022174791E-3</v>
      </c>
      <c r="P201" s="49">
        <f t="shared" si="34"/>
        <v>2.4527279898819386E-3</v>
      </c>
      <c r="Q201" s="2">
        <f t="shared" si="35"/>
        <v>20717.832999999999</v>
      </c>
      <c r="R201" s="51">
        <f t="shared" si="36"/>
        <v>1.1412721789329621E-5</v>
      </c>
      <c r="S201" s="72">
        <f>S$16</f>
        <v>0.1</v>
      </c>
      <c r="T201" s="51">
        <f t="shared" si="37"/>
        <v>1.1412721789329622E-6</v>
      </c>
    </row>
    <row r="202" spans="1:22" x14ac:dyDescent="0.2">
      <c r="A202" t="s">
        <v>31</v>
      </c>
      <c r="C202" s="10">
        <v>35802.682000000001</v>
      </c>
      <c r="D202" s="10"/>
      <c r="E202">
        <f t="shared" si="31"/>
        <v>-1379.0001654726407</v>
      </c>
      <c r="F202">
        <f t="shared" si="32"/>
        <v>-1379</v>
      </c>
      <c r="G202">
        <f t="shared" si="33"/>
        <v>-5.4899999668123201E-4</v>
      </c>
      <c r="H202">
        <f>+G202</f>
        <v>-5.4899999668123201E-4</v>
      </c>
      <c r="P202" s="49">
        <f t="shared" si="34"/>
        <v>1.9858030952700726E-3</v>
      </c>
      <c r="Q202" s="2">
        <f t="shared" si="35"/>
        <v>20784.182000000001</v>
      </c>
      <c r="R202" s="51">
        <f t="shared" si="36"/>
        <v>6.4252267149658937E-6</v>
      </c>
      <c r="S202" s="72">
        <f>S$15</f>
        <v>0.2</v>
      </c>
      <c r="T202" s="51">
        <f t="shared" si="37"/>
        <v>1.2850453429931789E-6</v>
      </c>
      <c r="V202">
        <f>+G202-P202</f>
        <v>-2.5348030919513046E-3</v>
      </c>
    </row>
    <row r="203" spans="1:22" x14ac:dyDescent="0.2">
      <c r="A203" t="s">
        <v>31</v>
      </c>
      <c r="C203" s="10">
        <v>36011.697</v>
      </c>
      <c r="D203" s="10"/>
      <c r="E203">
        <f t="shared" si="31"/>
        <v>-1316.0015058311769</v>
      </c>
      <c r="F203">
        <f t="shared" si="32"/>
        <v>-1316</v>
      </c>
      <c r="G203">
        <f t="shared" si="33"/>
        <v>-4.9959999960265122E-3</v>
      </c>
      <c r="H203">
        <f>+G203</f>
        <v>-4.9959999960265122E-3</v>
      </c>
      <c r="P203" s="49">
        <f t="shared" si="34"/>
        <v>5.4854258289117018E-4</v>
      </c>
      <c r="Q203" s="2">
        <f t="shared" si="35"/>
        <v>20993.197</v>
      </c>
      <c r="R203" s="51">
        <f t="shared" si="36"/>
        <v>3.0741952409431143E-5</v>
      </c>
      <c r="S203" s="72">
        <f>S$15</f>
        <v>0.2</v>
      </c>
      <c r="T203" s="51">
        <f t="shared" si="37"/>
        <v>6.1483904818862285E-6</v>
      </c>
      <c r="V203">
        <f>+G203-P203</f>
        <v>-5.5445425789176824E-3</v>
      </c>
    </row>
    <row r="204" spans="1:22" x14ac:dyDescent="0.2">
      <c r="A204" t="s">
        <v>31</v>
      </c>
      <c r="C204" s="10">
        <v>36164.315000000002</v>
      </c>
      <c r="D204" s="10"/>
      <c r="E204">
        <f t="shared" si="31"/>
        <v>-1270.001317150168</v>
      </c>
      <c r="F204">
        <f t="shared" si="32"/>
        <v>-1270</v>
      </c>
      <c r="G204">
        <f t="shared" si="33"/>
        <v>-4.3699999951058999E-3</v>
      </c>
      <c r="H204">
        <f>+G204</f>
        <v>-4.3699999951058999E-3</v>
      </c>
      <c r="P204" s="49">
        <f t="shared" si="34"/>
        <v>-4.6871241181932304E-4</v>
      </c>
      <c r="Q204" s="2">
        <f t="shared" si="35"/>
        <v>21145.815000000002</v>
      </c>
      <c r="R204" s="51">
        <f t="shared" si="36"/>
        <v>1.522004480750602E-5</v>
      </c>
      <c r="S204" s="72">
        <f>S$15</f>
        <v>0.2</v>
      </c>
      <c r="T204" s="51">
        <f t="shared" si="37"/>
        <v>3.044008961501204E-6</v>
      </c>
      <c r="V204">
        <f>+G204-P204</f>
        <v>-3.9012875832865768E-3</v>
      </c>
    </row>
    <row r="205" spans="1:22" x14ac:dyDescent="0.2">
      <c r="A205" t="s">
        <v>31</v>
      </c>
      <c r="C205" s="10">
        <v>36343.470999999998</v>
      </c>
      <c r="D205" s="10"/>
      <c r="E205">
        <f t="shared" si="31"/>
        <v>-1216.0023799125258</v>
      </c>
      <c r="F205">
        <f t="shared" si="32"/>
        <v>-1216</v>
      </c>
      <c r="G205">
        <f t="shared" si="33"/>
        <v>-7.896000002801884E-3</v>
      </c>
      <c r="H205">
        <f>+G205</f>
        <v>-7.896000002801884E-3</v>
      </c>
      <c r="P205" s="49">
        <f t="shared" si="34"/>
        <v>-1.6282311579148435E-3</v>
      </c>
      <c r="Q205" s="2">
        <f t="shared" si="35"/>
        <v>21324.970999999998</v>
      </c>
      <c r="R205" s="51">
        <f t="shared" si="36"/>
        <v>3.9284926292936626E-5</v>
      </c>
      <c r="S205" s="72">
        <f>S$15</f>
        <v>0.2</v>
      </c>
      <c r="T205" s="51">
        <f t="shared" si="37"/>
        <v>7.8569852585873259E-6</v>
      </c>
      <c r="V205">
        <f>+G205-P205</f>
        <v>-6.2677688448870405E-3</v>
      </c>
    </row>
    <row r="206" spans="1:22" x14ac:dyDescent="0.2">
      <c r="A206" s="69" t="s">
        <v>683</v>
      </c>
      <c r="B206" s="71" t="s">
        <v>134</v>
      </c>
      <c r="C206" s="69">
        <v>36466.235999999997</v>
      </c>
      <c r="D206" s="69" t="s">
        <v>176</v>
      </c>
      <c r="E206">
        <f t="shared" si="31"/>
        <v>-1179.0001051911695</v>
      </c>
      <c r="F206">
        <f t="shared" si="32"/>
        <v>-1179</v>
      </c>
      <c r="G206">
        <f t="shared" si="33"/>
        <v>-3.4900000173365697E-4</v>
      </c>
      <c r="I206">
        <f>+G206</f>
        <v>-3.4900000173365697E-4</v>
      </c>
      <c r="P206" s="49">
        <f t="shared" si="34"/>
        <v>-2.4011112077938768E-3</v>
      </c>
      <c r="Q206" s="2">
        <f t="shared" si="35"/>
        <v>21447.735999999997</v>
      </c>
      <c r="R206" s="51">
        <f t="shared" si="36"/>
        <v>4.2111604020379299E-6</v>
      </c>
      <c r="S206" s="72">
        <f>S$16</f>
        <v>0.1</v>
      </c>
      <c r="T206" s="51">
        <f t="shared" si="37"/>
        <v>4.2111604020379299E-7</v>
      </c>
    </row>
    <row r="207" spans="1:22" x14ac:dyDescent="0.2">
      <c r="A207" t="s">
        <v>31</v>
      </c>
      <c r="C207" s="10">
        <v>36728.332000000002</v>
      </c>
      <c r="D207" s="10"/>
      <c r="E207">
        <f t="shared" si="31"/>
        <v>-1100.0024413996262</v>
      </c>
      <c r="F207">
        <f t="shared" si="32"/>
        <v>-1100</v>
      </c>
      <c r="G207">
        <f t="shared" si="33"/>
        <v>-8.099999999103602E-3</v>
      </c>
      <c r="H207">
        <f>+G207</f>
        <v>-8.099999999103602E-3</v>
      </c>
      <c r="P207" s="49">
        <f t="shared" si="34"/>
        <v>-3.9925119514230148E-3</v>
      </c>
      <c r="Q207" s="2">
        <f t="shared" si="35"/>
        <v>21709.832000000002</v>
      </c>
      <c r="R207" s="51">
        <f t="shared" si="36"/>
        <v>1.6871458061838881E-5</v>
      </c>
      <c r="S207" s="72">
        <f>S$15</f>
        <v>0.2</v>
      </c>
      <c r="T207" s="51">
        <f t="shared" si="37"/>
        <v>3.3742916123677763E-6</v>
      </c>
      <c r="V207">
        <f>+G207-P207</f>
        <v>-4.1074880476805872E-3</v>
      </c>
    </row>
    <row r="208" spans="1:22" x14ac:dyDescent="0.2">
      <c r="A208" t="s">
        <v>31</v>
      </c>
      <c r="C208" s="10">
        <v>37199.449999999997</v>
      </c>
      <c r="D208" s="10"/>
      <c r="E208">
        <f t="shared" si="31"/>
        <v>-958.00400811509223</v>
      </c>
      <c r="F208">
        <f t="shared" si="32"/>
        <v>-958</v>
      </c>
      <c r="G208">
        <f t="shared" si="33"/>
        <v>-1.3297999998030718E-2</v>
      </c>
      <c r="H208">
        <f>+G208</f>
        <v>-1.3297999998030718E-2</v>
      </c>
      <c r="P208" s="49">
        <f t="shared" si="34"/>
        <v>-6.6516356598510153E-3</v>
      </c>
      <c r="Q208" s="2">
        <f t="shared" si="35"/>
        <v>22180.949999999997</v>
      </c>
      <c r="R208" s="51">
        <f t="shared" si="36"/>
        <v>4.4174158915826923E-5</v>
      </c>
      <c r="S208" s="72">
        <f>S$15</f>
        <v>0.2</v>
      </c>
      <c r="T208" s="51">
        <f t="shared" si="37"/>
        <v>8.8348317831653843E-6</v>
      </c>
      <c r="V208">
        <f>+G208-P208</f>
        <v>-6.6463643381797031E-3</v>
      </c>
    </row>
    <row r="209" spans="1:34" x14ac:dyDescent="0.2">
      <c r="A209" t="s">
        <v>31</v>
      </c>
      <c r="C209" s="10">
        <v>37939.349000000002</v>
      </c>
      <c r="D209" s="10"/>
      <c r="E209">
        <f t="shared" si="31"/>
        <v>-734.99300282810418</v>
      </c>
      <c r="F209">
        <f t="shared" si="32"/>
        <v>-735</v>
      </c>
      <c r="G209">
        <f t="shared" si="33"/>
        <v>2.3215000001073349E-2</v>
      </c>
      <c r="H209">
        <f>+G209</f>
        <v>2.3215000001073349E-2</v>
      </c>
      <c r="P209" s="49">
        <f t="shared" si="34"/>
        <v>-1.0305296449311819E-2</v>
      </c>
      <c r="Q209" s="2">
        <f t="shared" si="35"/>
        <v>22920.849000000002</v>
      </c>
      <c r="R209" s="51">
        <f t="shared" si="36"/>
        <v>1.1236102741217042E-3</v>
      </c>
      <c r="S209" s="72">
        <f>S$15</f>
        <v>0.2</v>
      </c>
      <c r="T209" s="51">
        <f t="shared" si="37"/>
        <v>2.2472205482434085E-4</v>
      </c>
      <c r="V209">
        <f>+G209-P209</f>
        <v>3.3520296450385165E-2</v>
      </c>
    </row>
    <row r="210" spans="1:34" x14ac:dyDescent="0.2">
      <c r="A210" s="69" t="s">
        <v>697</v>
      </c>
      <c r="B210" s="71" t="s">
        <v>134</v>
      </c>
      <c r="C210" s="69">
        <v>38068.716999999997</v>
      </c>
      <c r="D210" s="69" t="s">
        <v>176</v>
      </c>
      <c r="E210">
        <f t="shared" si="31"/>
        <v>-696.00053529947434</v>
      </c>
      <c r="F210">
        <f t="shared" si="32"/>
        <v>-696</v>
      </c>
      <c r="G210">
        <f t="shared" si="33"/>
        <v>-1.7760000046109781E-3</v>
      </c>
      <c r="I210">
        <f>+G210</f>
        <v>-1.7760000046109781E-3</v>
      </c>
      <c r="P210" s="49">
        <f t="shared" si="34"/>
        <v>-1.0878711680086913E-2</v>
      </c>
      <c r="Q210" s="2">
        <f t="shared" si="35"/>
        <v>23050.216999999997</v>
      </c>
      <c r="R210" s="51">
        <f t="shared" si="36"/>
        <v>8.2859359846845898E-5</v>
      </c>
      <c r="S210" s="72">
        <f>S$16</f>
        <v>0.1</v>
      </c>
      <c r="T210" s="51">
        <f t="shared" si="37"/>
        <v>8.2859359846845905E-6</v>
      </c>
    </row>
    <row r="211" spans="1:34" x14ac:dyDescent="0.2">
      <c r="A211" t="s">
        <v>31</v>
      </c>
      <c r="C211" s="10">
        <v>38911.447999999997</v>
      </c>
      <c r="D211" s="10"/>
      <c r="E211">
        <f t="shared" si="31"/>
        <v>-441.99520822576915</v>
      </c>
      <c r="F211">
        <f t="shared" si="32"/>
        <v>-442</v>
      </c>
      <c r="G211">
        <f t="shared" si="33"/>
        <v>1.5897999997832812E-2</v>
      </c>
      <c r="H211">
        <f>+G211</f>
        <v>1.5897999997832812E-2</v>
      </c>
      <c r="P211" s="49">
        <f t="shared" si="34"/>
        <v>-1.4135718775501318E-2</v>
      </c>
      <c r="Q211" s="2">
        <f t="shared" si="35"/>
        <v>23892.947999999997</v>
      </c>
      <c r="R211" s="51">
        <f t="shared" si="36"/>
        <v>9.0202426335572294E-4</v>
      </c>
      <c r="S211" s="72">
        <f>S$15</f>
        <v>0.2</v>
      </c>
      <c r="T211" s="51">
        <f t="shared" si="37"/>
        <v>1.804048526711446E-4</v>
      </c>
      <c r="V211">
        <f>+G211-P211</f>
        <v>3.003371877333413E-2</v>
      </c>
    </row>
    <row r="212" spans="1:34" x14ac:dyDescent="0.2">
      <c r="A212" t="s">
        <v>12</v>
      </c>
      <c r="C212" s="10">
        <v>40377.885999999999</v>
      </c>
      <c r="D212" s="10" t="s">
        <v>14</v>
      </c>
      <c r="E212">
        <f t="shared" si="31"/>
        <v>0</v>
      </c>
      <c r="F212">
        <f t="shared" si="32"/>
        <v>0</v>
      </c>
      <c r="G212">
        <f t="shared" si="33"/>
        <v>0</v>
      </c>
      <c r="H212">
        <f>+G212</f>
        <v>0</v>
      </c>
      <c r="P212" s="49">
        <f t="shared" si="34"/>
        <v>-1.782944287892986E-2</v>
      </c>
      <c r="Q212" s="2">
        <f t="shared" si="35"/>
        <v>25359.385999999999</v>
      </c>
      <c r="R212" s="51">
        <f t="shared" si="36"/>
        <v>3.1788903337302268E-4</v>
      </c>
      <c r="S212" s="72">
        <f>S$15</f>
        <v>0.2</v>
      </c>
      <c r="T212" s="51">
        <f t="shared" si="37"/>
        <v>6.3577806674604533E-5</v>
      </c>
      <c r="V212">
        <f>+G212-P212</f>
        <v>1.782944287892986E-2</v>
      </c>
    </row>
    <row r="213" spans="1:34" x14ac:dyDescent="0.2">
      <c r="A213" t="s">
        <v>31</v>
      </c>
      <c r="C213" s="10">
        <v>40377.892</v>
      </c>
      <c r="D213" s="10"/>
      <c r="E213">
        <f t="shared" ref="E213:E276" si="38">+(C213-C$7)/C$8</f>
        <v>1.8084441687237298E-3</v>
      </c>
      <c r="F213">
        <f t="shared" ref="F213:F276" si="39">ROUND(2*E213,0)/2</f>
        <v>0</v>
      </c>
      <c r="G213">
        <f t="shared" ref="G213:G276" si="40">+C213-(C$7+F213*C$8)</f>
        <v>6.0000000012223609E-3</v>
      </c>
      <c r="H213">
        <f>+G213</f>
        <v>6.0000000012223609E-3</v>
      </c>
      <c r="P213" s="49">
        <f t="shared" ref="P213:P276" si="41">+D$11+D$12*F213+D$13*F213^2</f>
        <v>-1.782944287892986E-2</v>
      </c>
      <c r="Q213" s="2">
        <f t="shared" ref="Q213:Q276" si="42">+C213-15018.5</f>
        <v>25359.392</v>
      </c>
      <c r="R213" s="51">
        <f t="shared" ref="R213:R276" si="43">+(P213-G213)^2</f>
        <v>5.6784234797843734E-4</v>
      </c>
      <c r="S213" s="72">
        <f>S$15</f>
        <v>0.2</v>
      </c>
      <c r="T213" s="51">
        <f t="shared" ref="T213:T276" si="44">+S213*R213</f>
        <v>1.1356846959568747E-4</v>
      </c>
      <c r="V213">
        <f>+G213-P213</f>
        <v>2.3829442880152221E-2</v>
      </c>
    </row>
    <row r="214" spans="1:34" x14ac:dyDescent="0.2">
      <c r="A214" t="s">
        <v>31</v>
      </c>
      <c r="C214" s="10">
        <v>40407.752</v>
      </c>
      <c r="D214" s="10"/>
      <c r="E214">
        <f t="shared" si="38"/>
        <v>9.0018322553504486</v>
      </c>
      <c r="F214">
        <f t="shared" si="39"/>
        <v>9</v>
      </c>
      <c r="G214">
        <f t="shared" si="40"/>
        <v>6.0789999988628551E-3</v>
      </c>
      <c r="H214">
        <f>+G214</f>
        <v>6.0789999988628551E-3</v>
      </c>
      <c r="P214" s="49">
        <f t="shared" si="41"/>
        <v>-1.7878609084874705E-2</v>
      </c>
      <c r="Q214" s="2">
        <f t="shared" si="42"/>
        <v>25389.252</v>
      </c>
      <c r="R214" s="51">
        <f t="shared" si="43"/>
        <v>5.7396703300918446E-4</v>
      </c>
      <c r="S214" s="72">
        <f>S$15</f>
        <v>0.2</v>
      </c>
      <c r="T214" s="51">
        <f t="shared" si="44"/>
        <v>1.147934066018369E-4</v>
      </c>
      <c r="V214">
        <f>+G214-P214</f>
        <v>2.395760908373756E-2</v>
      </c>
    </row>
    <row r="215" spans="1:34" x14ac:dyDescent="0.2">
      <c r="A215" s="69" t="s">
        <v>711</v>
      </c>
      <c r="B215" s="71" t="s">
        <v>134</v>
      </c>
      <c r="C215" s="69">
        <v>40832.383999999998</v>
      </c>
      <c r="D215" s="69" t="s">
        <v>176</v>
      </c>
      <c r="E215">
        <f t="shared" si="38"/>
        <v>136.98904293819118</v>
      </c>
      <c r="F215">
        <f t="shared" si="39"/>
        <v>137</v>
      </c>
      <c r="G215">
        <f t="shared" si="40"/>
        <v>-3.6353000003146008E-2</v>
      </c>
      <c r="I215">
        <f>+G215</f>
        <v>-3.6353000003146008E-2</v>
      </c>
      <c r="P215" s="49">
        <f t="shared" si="41"/>
        <v>-1.8465338602995669E-2</v>
      </c>
      <c r="Q215" s="2">
        <f t="shared" si="42"/>
        <v>25813.883999999998</v>
      </c>
      <c r="R215" s="51">
        <f t="shared" si="43"/>
        <v>3.1996843036642838E-4</v>
      </c>
      <c r="S215" s="72">
        <f>S$16</f>
        <v>0.1</v>
      </c>
      <c r="T215" s="51">
        <f t="shared" si="44"/>
        <v>3.1996843036642838E-5</v>
      </c>
    </row>
    <row r="216" spans="1:34" x14ac:dyDescent="0.2">
      <c r="A216" s="69" t="s">
        <v>711</v>
      </c>
      <c r="B216" s="71" t="s">
        <v>134</v>
      </c>
      <c r="C216" s="69">
        <v>40832.383999999998</v>
      </c>
      <c r="D216" s="69" t="s">
        <v>176</v>
      </c>
      <c r="E216">
        <f t="shared" si="38"/>
        <v>136.98904293819118</v>
      </c>
      <c r="F216">
        <f t="shared" si="39"/>
        <v>137</v>
      </c>
      <c r="G216">
        <f t="shared" si="40"/>
        <v>-3.6353000003146008E-2</v>
      </c>
      <c r="I216">
        <f>+G216</f>
        <v>-3.6353000003146008E-2</v>
      </c>
      <c r="P216" s="49">
        <f t="shared" si="41"/>
        <v>-1.8465338602995669E-2</v>
      </c>
      <c r="Q216" s="2">
        <f t="shared" si="42"/>
        <v>25813.883999999998</v>
      </c>
      <c r="R216" s="51">
        <f t="shared" si="43"/>
        <v>3.1996843036642838E-4</v>
      </c>
      <c r="S216" s="72">
        <f>S$16</f>
        <v>0.1</v>
      </c>
      <c r="T216" s="51">
        <f t="shared" si="44"/>
        <v>3.1996843036642838E-5</v>
      </c>
    </row>
    <row r="217" spans="1:34" x14ac:dyDescent="0.2">
      <c r="A217" s="69" t="s">
        <v>711</v>
      </c>
      <c r="B217" s="71" t="s">
        <v>134</v>
      </c>
      <c r="C217" s="69">
        <v>40832.385999999999</v>
      </c>
      <c r="D217" s="69" t="s">
        <v>176</v>
      </c>
      <c r="E217">
        <f t="shared" si="38"/>
        <v>136.98964575291407</v>
      </c>
      <c r="F217">
        <f t="shared" si="39"/>
        <v>137</v>
      </c>
      <c r="G217">
        <f t="shared" si="40"/>
        <v>-3.4353000002738554E-2</v>
      </c>
      <c r="I217">
        <f>+G217</f>
        <v>-3.4353000002738554E-2</v>
      </c>
      <c r="P217" s="49">
        <f t="shared" si="41"/>
        <v>-1.8465338602995669E-2</v>
      </c>
      <c r="Q217" s="2">
        <f t="shared" si="42"/>
        <v>25813.885999999999</v>
      </c>
      <c r="R217" s="51">
        <f t="shared" si="43"/>
        <v>2.5241778475288009E-4</v>
      </c>
      <c r="S217" s="72">
        <f>S$16</f>
        <v>0.1</v>
      </c>
      <c r="T217" s="51">
        <f t="shared" si="44"/>
        <v>2.5241778475288011E-5</v>
      </c>
    </row>
    <row r="218" spans="1:34" x14ac:dyDescent="0.2">
      <c r="A218" s="69" t="s">
        <v>721</v>
      </c>
      <c r="B218" s="71" t="s">
        <v>134</v>
      </c>
      <c r="C218" s="69">
        <v>40852.317999999999</v>
      </c>
      <c r="D218" s="69" t="s">
        <v>176</v>
      </c>
      <c r="E218">
        <f t="shared" si="38"/>
        <v>142.99729728019059</v>
      </c>
      <c r="F218">
        <f t="shared" si="39"/>
        <v>143</v>
      </c>
      <c r="G218">
        <f t="shared" si="40"/>
        <v>-8.9670000015757978E-3</v>
      </c>
      <c r="I218">
        <f>+G218</f>
        <v>-8.9670000015757978E-3</v>
      </c>
      <c r="P218" s="49">
        <f t="shared" si="41"/>
        <v>-1.848768252522541E-2</v>
      </c>
      <c r="Q218" s="2">
        <f t="shared" si="42"/>
        <v>25833.817999999999</v>
      </c>
      <c r="R218" s="51">
        <f t="shared" si="43"/>
        <v>9.0643395716127149E-5</v>
      </c>
      <c r="S218" s="72">
        <f>S$16</f>
        <v>0.1</v>
      </c>
      <c r="T218" s="51">
        <f t="shared" si="44"/>
        <v>9.0643395716127159E-6</v>
      </c>
    </row>
    <row r="219" spans="1:34" x14ac:dyDescent="0.2">
      <c r="A219" t="s">
        <v>31</v>
      </c>
      <c r="C219" s="10">
        <v>40895.462</v>
      </c>
      <c r="D219" s="10"/>
      <c r="E219">
        <f t="shared" si="38"/>
        <v>156.00121648011086</v>
      </c>
      <c r="F219">
        <f t="shared" si="39"/>
        <v>156</v>
      </c>
      <c r="G219">
        <f t="shared" si="40"/>
        <v>4.0359999984502792E-3</v>
      </c>
      <c r="H219">
        <f>+G219</f>
        <v>4.0359999984502792E-3</v>
      </c>
      <c r="P219" s="49">
        <f t="shared" si="41"/>
        <v>-1.853450943270421E-2</v>
      </c>
      <c r="Q219" s="2">
        <f t="shared" si="42"/>
        <v>25876.962</v>
      </c>
      <c r="R219" s="51">
        <f t="shared" si="43"/>
        <v>5.0942789598183377E-4</v>
      </c>
      <c r="S219" s="72">
        <f>S$15</f>
        <v>0.2</v>
      </c>
      <c r="T219" s="51">
        <f t="shared" si="44"/>
        <v>1.0188557919636676E-4</v>
      </c>
      <c r="V219">
        <f t="shared" ref="V219:V236" si="45">+G219-P219</f>
        <v>2.257050943115449E-2</v>
      </c>
    </row>
    <row r="220" spans="1:34" x14ac:dyDescent="0.2">
      <c r="A220" t="s">
        <v>60</v>
      </c>
      <c r="C220" s="10">
        <v>40895.462</v>
      </c>
      <c r="D220" s="10"/>
      <c r="E220">
        <f t="shared" si="38"/>
        <v>156.00121648011086</v>
      </c>
      <c r="F220">
        <f t="shared" si="39"/>
        <v>156</v>
      </c>
      <c r="G220">
        <f t="shared" si="40"/>
        <v>4.0359999984502792E-3</v>
      </c>
      <c r="I220">
        <f>+G220</f>
        <v>4.0359999984502792E-3</v>
      </c>
      <c r="P220" s="49">
        <f t="shared" si="41"/>
        <v>-1.853450943270421E-2</v>
      </c>
      <c r="Q220" s="2">
        <f t="shared" si="42"/>
        <v>25876.962</v>
      </c>
      <c r="R220" s="51">
        <f t="shared" si="43"/>
        <v>5.0942789598183377E-4</v>
      </c>
      <c r="S220" s="72">
        <f>S$16</f>
        <v>0.1</v>
      </c>
      <c r="T220" s="51">
        <f t="shared" si="44"/>
        <v>5.0942789598183381E-5</v>
      </c>
      <c r="V220">
        <f t="shared" si="45"/>
        <v>2.257050943115449E-2</v>
      </c>
      <c r="AD220">
        <v>21</v>
      </c>
      <c r="AF220" t="s">
        <v>59</v>
      </c>
      <c r="AH220" t="s">
        <v>61</v>
      </c>
    </row>
    <row r="221" spans="1:34" x14ac:dyDescent="0.2">
      <c r="A221" t="s">
        <v>31</v>
      </c>
      <c r="C221" s="10">
        <v>41104.478000000003</v>
      </c>
      <c r="D221" s="10"/>
      <c r="E221">
        <f t="shared" si="38"/>
        <v>219.00017752893712</v>
      </c>
      <c r="F221">
        <f t="shared" si="39"/>
        <v>219</v>
      </c>
      <c r="G221">
        <f t="shared" si="40"/>
        <v>5.8900000294670463E-4</v>
      </c>
      <c r="H221">
        <f>+G221</f>
        <v>5.8900000294670463E-4</v>
      </c>
      <c r="P221" s="49">
        <f t="shared" si="41"/>
        <v>-1.8730716687964583E-2</v>
      </c>
      <c r="Q221" s="2">
        <f t="shared" si="42"/>
        <v>26085.978000000003</v>
      </c>
      <c r="R221" s="51">
        <f t="shared" si="43"/>
        <v>3.7325145301707617E-4</v>
      </c>
      <c r="S221" s="72">
        <f>S$15</f>
        <v>0.2</v>
      </c>
      <c r="T221" s="51">
        <f t="shared" si="44"/>
        <v>7.4650290603415245E-5</v>
      </c>
      <c r="V221">
        <f t="shared" si="45"/>
        <v>1.9319716690911287E-2</v>
      </c>
    </row>
    <row r="222" spans="1:34" x14ac:dyDescent="0.2">
      <c r="A222" t="s">
        <v>65</v>
      </c>
      <c r="C222" s="10">
        <v>41104.478000000003</v>
      </c>
      <c r="D222" s="10"/>
      <c r="E222">
        <f t="shared" si="38"/>
        <v>219.00017752893712</v>
      </c>
      <c r="F222">
        <f t="shared" si="39"/>
        <v>219</v>
      </c>
      <c r="G222">
        <f t="shared" si="40"/>
        <v>5.8900000294670463E-4</v>
      </c>
      <c r="I222">
        <f>+G222</f>
        <v>5.8900000294670463E-4</v>
      </c>
      <c r="P222" s="49">
        <f t="shared" si="41"/>
        <v>-1.8730716687964583E-2</v>
      </c>
      <c r="Q222" s="2">
        <f t="shared" si="42"/>
        <v>26085.978000000003</v>
      </c>
      <c r="R222" s="51">
        <f t="shared" si="43"/>
        <v>3.7325145301707617E-4</v>
      </c>
      <c r="S222" s="72">
        <f>S$16</f>
        <v>0.1</v>
      </c>
      <c r="T222" s="51">
        <f t="shared" si="44"/>
        <v>3.7325145301707623E-5</v>
      </c>
      <c r="V222">
        <f t="shared" si="45"/>
        <v>1.9319716690911287E-2</v>
      </c>
      <c r="AD222">
        <v>21</v>
      </c>
      <c r="AF222" t="s">
        <v>59</v>
      </c>
      <c r="AH222" t="s">
        <v>61</v>
      </c>
    </row>
    <row r="223" spans="1:34" x14ac:dyDescent="0.2">
      <c r="A223" t="s">
        <v>63</v>
      </c>
      <c r="C223" s="10">
        <v>41104.478000000003</v>
      </c>
      <c r="D223" s="10"/>
      <c r="E223">
        <f t="shared" si="38"/>
        <v>219.00017752893712</v>
      </c>
      <c r="F223">
        <f t="shared" si="39"/>
        <v>219</v>
      </c>
      <c r="G223">
        <f t="shared" si="40"/>
        <v>5.8900000294670463E-4</v>
      </c>
      <c r="I223">
        <f>+G223</f>
        <v>5.8900000294670463E-4</v>
      </c>
      <c r="P223" s="49">
        <f t="shared" si="41"/>
        <v>-1.8730716687964583E-2</v>
      </c>
      <c r="Q223" s="2">
        <f t="shared" si="42"/>
        <v>26085.978000000003</v>
      </c>
      <c r="R223" s="51">
        <f t="shared" si="43"/>
        <v>3.7325145301707617E-4</v>
      </c>
      <c r="S223" s="72">
        <f>S$16</f>
        <v>0.1</v>
      </c>
      <c r="T223" s="51">
        <f t="shared" si="44"/>
        <v>3.7325145301707623E-5</v>
      </c>
      <c r="V223">
        <f t="shared" si="45"/>
        <v>1.9319716690911287E-2</v>
      </c>
      <c r="AC223" t="s">
        <v>62</v>
      </c>
      <c r="AH223" t="s">
        <v>64</v>
      </c>
    </row>
    <row r="224" spans="1:34" x14ac:dyDescent="0.2">
      <c r="A224" t="s">
        <v>31</v>
      </c>
      <c r="C224" s="10">
        <v>41157.563000000002</v>
      </c>
      <c r="D224" s="10"/>
      <c r="E224">
        <f t="shared" si="38"/>
        <v>235.00038730846038</v>
      </c>
      <c r="F224">
        <f t="shared" si="39"/>
        <v>235</v>
      </c>
      <c r="G224">
        <f t="shared" si="40"/>
        <v>1.2850000057369471E-3</v>
      </c>
      <c r="H224">
        <f>+G224</f>
        <v>1.2850000057369471E-3</v>
      </c>
      <c r="P224" s="49">
        <f t="shared" si="41"/>
        <v>-1.8772436397707575E-2</v>
      </c>
      <c r="Q224" s="2">
        <f t="shared" si="42"/>
        <v>26139.063000000002</v>
      </c>
      <c r="R224" s="51">
        <f t="shared" si="43"/>
        <v>4.0230075507822154E-4</v>
      </c>
      <c r="S224" s="72">
        <f>S$15</f>
        <v>0.2</v>
      </c>
      <c r="T224" s="51">
        <f t="shared" si="44"/>
        <v>8.0460151015644311E-5</v>
      </c>
      <c r="V224">
        <f t="shared" si="45"/>
        <v>2.0057436403444522E-2</v>
      </c>
    </row>
    <row r="225" spans="1:34" x14ac:dyDescent="0.2">
      <c r="A225" t="s">
        <v>65</v>
      </c>
      <c r="C225" s="10">
        <v>41157.563000000002</v>
      </c>
      <c r="D225" s="10"/>
      <c r="E225">
        <f t="shared" si="38"/>
        <v>235.00038730846038</v>
      </c>
      <c r="F225">
        <f t="shared" si="39"/>
        <v>235</v>
      </c>
      <c r="G225">
        <f t="shared" si="40"/>
        <v>1.2850000057369471E-3</v>
      </c>
      <c r="I225">
        <f>+G225</f>
        <v>1.2850000057369471E-3</v>
      </c>
      <c r="P225" s="49">
        <f t="shared" si="41"/>
        <v>-1.8772436397707575E-2</v>
      </c>
      <c r="Q225" s="2">
        <f t="shared" si="42"/>
        <v>26139.063000000002</v>
      </c>
      <c r="R225" s="51">
        <f t="shared" si="43"/>
        <v>4.0230075507822154E-4</v>
      </c>
      <c r="S225" s="72">
        <f>S$16</f>
        <v>0.1</v>
      </c>
      <c r="T225" s="51">
        <f t="shared" si="44"/>
        <v>4.0230075507822155E-5</v>
      </c>
      <c r="V225">
        <f t="shared" si="45"/>
        <v>2.0057436403444522E-2</v>
      </c>
      <c r="AD225">
        <v>18</v>
      </c>
      <c r="AF225" t="s">
        <v>59</v>
      </c>
      <c r="AH225" t="s">
        <v>61</v>
      </c>
    </row>
    <row r="226" spans="1:34" x14ac:dyDescent="0.2">
      <c r="A226" t="s">
        <v>63</v>
      </c>
      <c r="C226" s="10">
        <v>41157.563000000002</v>
      </c>
      <c r="D226" s="10"/>
      <c r="E226">
        <f t="shared" si="38"/>
        <v>235.00038730846038</v>
      </c>
      <c r="F226">
        <f t="shared" si="39"/>
        <v>235</v>
      </c>
      <c r="G226">
        <f t="shared" si="40"/>
        <v>1.2850000057369471E-3</v>
      </c>
      <c r="I226">
        <f>+G226</f>
        <v>1.2850000057369471E-3</v>
      </c>
      <c r="P226" s="49">
        <f t="shared" si="41"/>
        <v>-1.8772436397707575E-2</v>
      </c>
      <c r="Q226" s="2">
        <f t="shared" si="42"/>
        <v>26139.063000000002</v>
      </c>
      <c r="R226" s="51">
        <f t="shared" si="43"/>
        <v>4.0230075507822154E-4</v>
      </c>
      <c r="S226" s="72">
        <f>S$16</f>
        <v>0.1</v>
      </c>
      <c r="T226" s="51">
        <f t="shared" si="44"/>
        <v>4.0230075507822155E-5</v>
      </c>
      <c r="V226">
        <f t="shared" si="45"/>
        <v>2.0057436403444522E-2</v>
      </c>
      <c r="AC226" t="s">
        <v>62</v>
      </c>
      <c r="AH226" t="s">
        <v>64</v>
      </c>
    </row>
    <row r="227" spans="1:34" x14ac:dyDescent="0.2">
      <c r="A227" t="s">
        <v>31</v>
      </c>
      <c r="C227" s="10">
        <v>41250.459000000003</v>
      </c>
      <c r="D227" s="10"/>
      <c r="E227">
        <f t="shared" si="38"/>
        <v>262.99992555238293</v>
      </c>
      <c r="F227">
        <f t="shared" si="39"/>
        <v>263</v>
      </c>
      <c r="G227">
        <f t="shared" si="40"/>
        <v>-2.4699999630684033E-4</v>
      </c>
      <c r="H227">
        <f>+G227</f>
        <v>-2.4699999630684033E-4</v>
      </c>
      <c r="P227" s="49">
        <f t="shared" si="41"/>
        <v>-1.8837540519752276E-2</v>
      </c>
      <c r="Q227" s="2">
        <f t="shared" si="42"/>
        <v>26231.959000000003</v>
      </c>
      <c r="R227" s="51">
        <f t="shared" si="43"/>
        <v>3.4560819695386686E-4</v>
      </c>
      <c r="S227" s="72">
        <f>S$15</f>
        <v>0.2</v>
      </c>
      <c r="T227" s="51">
        <f t="shared" si="44"/>
        <v>6.9121639390773377E-5</v>
      </c>
      <c r="V227">
        <f t="shared" si="45"/>
        <v>1.8590540523445435E-2</v>
      </c>
    </row>
    <row r="228" spans="1:34" x14ac:dyDescent="0.2">
      <c r="A228" t="s">
        <v>67</v>
      </c>
      <c r="C228" s="10">
        <v>41250.459000000003</v>
      </c>
      <c r="D228" s="10"/>
      <c r="E228">
        <f t="shared" si="38"/>
        <v>262.99992555238293</v>
      </c>
      <c r="F228">
        <f t="shared" si="39"/>
        <v>263</v>
      </c>
      <c r="G228">
        <f t="shared" si="40"/>
        <v>-2.4699999630684033E-4</v>
      </c>
      <c r="I228">
        <f>+G228</f>
        <v>-2.4699999630684033E-4</v>
      </c>
      <c r="P228" s="49">
        <f t="shared" si="41"/>
        <v>-1.8837540519752276E-2</v>
      </c>
      <c r="Q228" s="2">
        <f t="shared" si="42"/>
        <v>26231.959000000003</v>
      </c>
      <c r="R228" s="51">
        <f t="shared" si="43"/>
        <v>3.4560819695386686E-4</v>
      </c>
      <c r="S228" s="72">
        <f>S$16</f>
        <v>0.1</v>
      </c>
      <c r="T228" s="51">
        <f t="shared" si="44"/>
        <v>3.4560819695386689E-5</v>
      </c>
      <c r="V228">
        <f t="shared" si="45"/>
        <v>1.8590540523445435E-2</v>
      </c>
      <c r="AD228">
        <v>19</v>
      </c>
      <c r="AF228" t="s">
        <v>59</v>
      </c>
      <c r="AH228" t="s">
        <v>61</v>
      </c>
    </row>
    <row r="229" spans="1:34" x14ac:dyDescent="0.2">
      <c r="A229" t="s">
        <v>66</v>
      </c>
      <c r="C229" s="10">
        <v>41250.459000000003</v>
      </c>
      <c r="D229" s="10"/>
      <c r="E229">
        <f t="shared" si="38"/>
        <v>262.99992555238293</v>
      </c>
      <c r="F229">
        <f t="shared" si="39"/>
        <v>263</v>
      </c>
      <c r="G229">
        <f t="shared" si="40"/>
        <v>-2.4699999630684033E-4</v>
      </c>
      <c r="I229">
        <f>+G229</f>
        <v>-2.4699999630684033E-4</v>
      </c>
      <c r="P229" s="49">
        <f t="shared" si="41"/>
        <v>-1.8837540519752276E-2</v>
      </c>
      <c r="Q229" s="2">
        <f t="shared" si="42"/>
        <v>26231.959000000003</v>
      </c>
      <c r="R229" s="51">
        <f t="shared" si="43"/>
        <v>3.4560819695386686E-4</v>
      </c>
      <c r="S229" s="72">
        <f>S$16</f>
        <v>0.1</v>
      </c>
      <c r="T229" s="51">
        <f t="shared" si="44"/>
        <v>3.4560819695386689E-5</v>
      </c>
      <c r="V229">
        <f t="shared" si="45"/>
        <v>1.8590540523445435E-2</v>
      </c>
      <c r="AC229" t="s">
        <v>62</v>
      </c>
      <c r="AH229" t="s">
        <v>64</v>
      </c>
    </row>
    <row r="230" spans="1:34" x14ac:dyDescent="0.2">
      <c r="A230" t="s">
        <v>30</v>
      </c>
      <c r="C230" s="10">
        <v>41499.292399999998</v>
      </c>
      <c r="D230" s="10" t="s">
        <v>14</v>
      </c>
      <c r="E230">
        <f t="shared" si="38"/>
        <v>338.00014407271868</v>
      </c>
      <c r="F230">
        <f t="shared" si="39"/>
        <v>338</v>
      </c>
      <c r="G230">
        <f t="shared" si="40"/>
        <v>4.780000017490238E-4</v>
      </c>
      <c r="J230">
        <f>+G230</f>
        <v>4.780000017490238E-4</v>
      </c>
      <c r="P230" s="49">
        <f t="shared" si="41"/>
        <v>-1.8962357580998037E-2</v>
      </c>
      <c r="Q230" s="2">
        <f t="shared" si="42"/>
        <v>26480.792399999998</v>
      </c>
      <c r="R230" s="51">
        <f t="shared" si="43"/>
        <v>3.7792750294507113E-4</v>
      </c>
      <c r="S230" s="72">
        <f>S$17</f>
        <v>1</v>
      </c>
      <c r="T230" s="51">
        <f t="shared" si="44"/>
        <v>3.7792750294507113E-4</v>
      </c>
      <c r="V230">
        <f t="shared" si="45"/>
        <v>1.9440357582747061E-2</v>
      </c>
    </row>
    <row r="231" spans="1:34" x14ac:dyDescent="0.2">
      <c r="A231" t="s">
        <v>68</v>
      </c>
      <c r="C231" s="10">
        <v>41522.517</v>
      </c>
      <c r="D231" s="10"/>
      <c r="E231">
        <f t="shared" si="38"/>
        <v>345.00020947811652</v>
      </c>
      <c r="F231">
        <f t="shared" si="39"/>
        <v>345</v>
      </c>
      <c r="G231">
        <f t="shared" si="40"/>
        <v>6.9500000245170668E-4</v>
      </c>
      <c r="I231">
        <f>+G231</f>
        <v>6.9500000245170668E-4</v>
      </c>
      <c r="P231" s="49">
        <f t="shared" si="41"/>
        <v>-1.8970323989628397E-2</v>
      </c>
      <c r="Q231" s="2">
        <f t="shared" si="42"/>
        <v>26504.017</v>
      </c>
      <c r="R231" s="51">
        <f t="shared" si="43"/>
        <v>3.8672496771348136E-4</v>
      </c>
      <c r="S231" s="72">
        <f>S$16</f>
        <v>0.1</v>
      </c>
      <c r="T231" s="51">
        <f t="shared" si="44"/>
        <v>3.8672496771348136E-5</v>
      </c>
      <c r="V231">
        <f t="shared" si="45"/>
        <v>1.9665323992080104E-2</v>
      </c>
      <c r="AC231" t="s">
        <v>62</v>
      </c>
      <c r="AD231">
        <v>12</v>
      </c>
      <c r="AF231" t="s">
        <v>59</v>
      </c>
      <c r="AH231" t="s">
        <v>61</v>
      </c>
    </row>
    <row r="232" spans="1:34" x14ac:dyDescent="0.2">
      <c r="A232" t="s">
        <v>69</v>
      </c>
      <c r="C232" s="10">
        <v>41605.46</v>
      </c>
      <c r="D232" s="10"/>
      <c r="E232">
        <f t="shared" si="38"/>
        <v>369.99984025409861</v>
      </c>
      <c r="F232">
        <f t="shared" si="39"/>
        <v>370</v>
      </c>
      <c r="G232">
        <f t="shared" si="40"/>
        <v>-5.2999999752501026E-4</v>
      </c>
      <c r="I232">
        <f>+G232</f>
        <v>-5.2999999752501026E-4</v>
      </c>
      <c r="P232" s="49">
        <f t="shared" si="41"/>
        <v>-1.8993642091876092E-2</v>
      </c>
      <c r="Q232" s="2">
        <f t="shared" si="42"/>
        <v>26586.959999999999</v>
      </c>
      <c r="R232" s="51">
        <f t="shared" si="43"/>
        <v>3.4090607938829317E-4</v>
      </c>
      <c r="S232" s="72">
        <f>S$16</f>
        <v>0.1</v>
      </c>
      <c r="T232" s="51">
        <f t="shared" si="44"/>
        <v>3.4090607938829317E-5</v>
      </c>
      <c r="V232">
        <f t="shared" si="45"/>
        <v>1.8463642094351081E-2</v>
      </c>
      <c r="AC232" t="s">
        <v>62</v>
      </c>
      <c r="AD232">
        <v>13</v>
      </c>
      <c r="AF232" t="s">
        <v>59</v>
      </c>
      <c r="AH232" t="s">
        <v>61</v>
      </c>
    </row>
    <row r="233" spans="1:34" x14ac:dyDescent="0.2">
      <c r="A233" t="s">
        <v>70</v>
      </c>
      <c r="C233" s="10">
        <v>41814.476000000002</v>
      </c>
      <c r="D233" s="10"/>
      <c r="E233">
        <f t="shared" si="38"/>
        <v>432.99880130292485</v>
      </c>
      <c r="F233">
        <f t="shared" si="39"/>
        <v>433</v>
      </c>
      <c r="G233">
        <f t="shared" si="40"/>
        <v>-3.9769999930285849E-3</v>
      </c>
      <c r="I233">
        <f>+G233</f>
        <v>-3.9769999930285849E-3</v>
      </c>
      <c r="P233" s="49">
        <f t="shared" si="41"/>
        <v>-1.9016829544515383E-2</v>
      </c>
      <c r="Q233" s="2">
        <f t="shared" si="42"/>
        <v>26795.976000000002</v>
      </c>
      <c r="R233" s="51">
        <f t="shared" si="43"/>
        <v>2.261964729377756E-4</v>
      </c>
      <c r="S233" s="72">
        <f>S$16</f>
        <v>0.1</v>
      </c>
      <c r="T233" s="51">
        <f t="shared" si="44"/>
        <v>2.261964729377756E-5</v>
      </c>
      <c r="V233">
        <f t="shared" si="45"/>
        <v>1.5039829551486798E-2</v>
      </c>
      <c r="AC233" t="s">
        <v>62</v>
      </c>
      <c r="AD233">
        <v>14</v>
      </c>
      <c r="AF233" t="s">
        <v>59</v>
      </c>
      <c r="AH233" t="s">
        <v>61</v>
      </c>
    </row>
    <row r="234" spans="1:34" x14ac:dyDescent="0.2">
      <c r="A234" t="s">
        <v>70</v>
      </c>
      <c r="C234" s="10">
        <v>41824.430999999997</v>
      </c>
      <c r="D234" s="10"/>
      <c r="E234">
        <f t="shared" si="38"/>
        <v>435.99931158558604</v>
      </c>
      <c r="F234">
        <f t="shared" si="39"/>
        <v>436</v>
      </c>
      <c r="G234">
        <f t="shared" si="40"/>
        <v>-2.2840000019641593E-3</v>
      </c>
      <c r="I234">
        <f>+G234</f>
        <v>-2.2840000019641593E-3</v>
      </c>
      <c r="P234" s="49">
        <f t="shared" si="41"/>
        <v>-1.9016663203033031E-2</v>
      </c>
      <c r="Q234" s="2">
        <f t="shared" si="42"/>
        <v>26805.930999999997</v>
      </c>
      <c r="R234" s="51">
        <f t="shared" si="43"/>
        <v>2.799820178004044E-4</v>
      </c>
      <c r="S234" s="72">
        <f>S$16</f>
        <v>0.1</v>
      </c>
      <c r="T234" s="51">
        <f t="shared" si="44"/>
        <v>2.7998201780040442E-5</v>
      </c>
      <c r="V234">
        <f t="shared" si="45"/>
        <v>1.6732663201068872E-2</v>
      </c>
      <c r="AC234" t="s">
        <v>62</v>
      </c>
      <c r="AD234">
        <v>13</v>
      </c>
      <c r="AF234" t="s">
        <v>59</v>
      </c>
      <c r="AH234" t="s">
        <v>61</v>
      </c>
    </row>
    <row r="235" spans="1:34" x14ac:dyDescent="0.2">
      <c r="A235" t="s">
        <v>30</v>
      </c>
      <c r="C235" s="10">
        <v>41864.244100000004</v>
      </c>
      <c r="D235" s="10"/>
      <c r="E235">
        <f t="shared" si="38"/>
        <v>447.99927300544579</v>
      </c>
      <c r="F235">
        <f t="shared" si="39"/>
        <v>448</v>
      </c>
      <c r="G235">
        <f t="shared" si="40"/>
        <v>-2.4119999943650328E-3</v>
      </c>
      <c r="J235">
        <f>+G235</f>
        <v>-2.4119999943650328E-3</v>
      </c>
      <c r="P235" s="49">
        <f t="shared" si="41"/>
        <v>-1.9014842831745676E-2</v>
      </c>
      <c r="Q235" s="2">
        <f t="shared" si="42"/>
        <v>26845.744100000004</v>
      </c>
      <c r="R235" s="51">
        <f t="shared" si="43"/>
        <v>2.7565439028276174E-4</v>
      </c>
      <c r="S235" s="72">
        <f>S$17</f>
        <v>1</v>
      </c>
      <c r="T235" s="51">
        <f t="shared" si="44"/>
        <v>2.7565439028276174E-4</v>
      </c>
      <c r="V235">
        <f t="shared" si="45"/>
        <v>1.6602842837380644E-2</v>
      </c>
    </row>
    <row r="236" spans="1:34" x14ac:dyDescent="0.2">
      <c r="A236" t="s">
        <v>72</v>
      </c>
      <c r="C236" s="10">
        <v>41877.514999999999</v>
      </c>
      <c r="D236" s="10"/>
      <c r="E236">
        <f t="shared" si="38"/>
        <v>451.99921995774895</v>
      </c>
      <c r="F236">
        <f t="shared" si="39"/>
        <v>452</v>
      </c>
      <c r="G236">
        <f t="shared" si="40"/>
        <v>-2.5880000030156225E-3</v>
      </c>
      <c r="I236">
        <f>+G236</f>
        <v>-2.5880000030156225E-3</v>
      </c>
      <c r="P236" s="49">
        <f t="shared" si="41"/>
        <v>-1.901382537274484E-2</v>
      </c>
      <c r="Q236" s="2">
        <f t="shared" si="42"/>
        <v>26859.014999999999</v>
      </c>
      <c r="R236" s="51">
        <f t="shared" si="43"/>
        <v>2.6980773907683998E-4</v>
      </c>
      <c r="S236" s="72">
        <f>S$16</f>
        <v>0.1</v>
      </c>
      <c r="T236" s="51">
        <f t="shared" si="44"/>
        <v>2.6980773907684E-5</v>
      </c>
      <c r="V236">
        <f t="shared" si="45"/>
        <v>1.6425825369729218E-2</v>
      </c>
      <c r="AC236" t="s">
        <v>62</v>
      </c>
      <c r="AD236">
        <v>10</v>
      </c>
      <c r="AF236" t="s">
        <v>71</v>
      </c>
      <c r="AH236" t="s">
        <v>61</v>
      </c>
    </row>
    <row r="237" spans="1:34" x14ac:dyDescent="0.2">
      <c r="A237" s="69" t="s">
        <v>749</v>
      </c>
      <c r="B237" s="71" t="s">
        <v>134</v>
      </c>
      <c r="C237" s="69">
        <v>41877.525000000001</v>
      </c>
      <c r="D237" s="69" t="s">
        <v>176</v>
      </c>
      <c r="E237">
        <f t="shared" si="38"/>
        <v>452.00223403136346</v>
      </c>
      <c r="F237">
        <f t="shared" si="39"/>
        <v>452</v>
      </c>
      <c r="G237">
        <f t="shared" si="40"/>
        <v>7.4119999990216456E-3</v>
      </c>
      <c r="I237">
        <f>+G237</f>
        <v>7.4119999990216456E-3</v>
      </c>
      <c r="P237" s="49">
        <f t="shared" si="41"/>
        <v>-1.901382537274484E-2</v>
      </c>
      <c r="Q237" s="2">
        <f t="shared" si="42"/>
        <v>26859.025000000001</v>
      </c>
      <c r="R237" s="51">
        <f t="shared" si="43"/>
        <v>6.9832424657909737E-4</v>
      </c>
      <c r="S237" s="72">
        <f>S$16</f>
        <v>0.1</v>
      </c>
      <c r="T237" s="51">
        <f t="shared" si="44"/>
        <v>6.983242465790974E-5</v>
      </c>
    </row>
    <row r="238" spans="1:34" x14ac:dyDescent="0.2">
      <c r="A238" t="s">
        <v>73</v>
      </c>
      <c r="C238" s="10">
        <v>41980.368000000002</v>
      </c>
      <c r="D238" s="10"/>
      <c r="E238">
        <f t="shared" si="38"/>
        <v>482.99987129905776</v>
      </c>
      <c r="F238">
        <f t="shared" si="39"/>
        <v>483</v>
      </c>
      <c r="G238">
        <f t="shared" si="40"/>
        <v>-4.2699999903561547E-4</v>
      </c>
      <c r="I238">
        <f>+G238</f>
        <v>-4.2699999903561547E-4</v>
      </c>
      <c r="P238" s="49">
        <f t="shared" si="41"/>
        <v>-1.8998977949858498E-2</v>
      </c>
      <c r="Q238" s="2">
        <f t="shared" si="42"/>
        <v>26961.868000000002</v>
      </c>
      <c r="R238" s="51">
        <f t="shared" si="43"/>
        <v>3.4491836500585127E-4</v>
      </c>
      <c r="S238" s="72">
        <f>S$16</f>
        <v>0.1</v>
      </c>
      <c r="T238" s="51">
        <f t="shared" si="44"/>
        <v>3.4491836500585127E-5</v>
      </c>
      <c r="V238">
        <f t="shared" ref="V238:V269" si="46">+G238-P238</f>
        <v>1.8571977950822882E-2</v>
      </c>
      <c r="AC238" t="s">
        <v>62</v>
      </c>
      <c r="AD238">
        <v>11</v>
      </c>
      <c r="AF238" t="s">
        <v>71</v>
      </c>
      <c r="AH238" t="s">
        <v>61</v>
      </c>
    </row>
    <row r="239" spans="1:34" x14ac:dyDescent="0.2">
      <c r="A239" t="s">
        <v>74</v>
      </c>
      <c r="C239" s="10">
        <v>42139.614000000001</v>
      </c>
      <c r="D239" s="10"/>
      <c r="E239">
        <f t="shared" si="38"/>
        <v>530.9977879713756</v>
      </c>
      <c r="F239">
        <f t="shared" si="39"/>
        <v>531</v>
      </c>
      <c r="G239">
        <f t="shared" si="40"/>
        <v>-7.3389999961364083E-3</v>
      </c>
      <c r="I239">
        <f>+G239</f>
        <v>-7.3389999961364083E-3</v>
      </c>
      <c r="P239" s="49">
        <f t="shared" si="41"/>
        <v>-1.8951656278966764E-2</v>
      </c>
      <c r="Q239" s="2">
        <f t="shared" si="42"/>
        <v>27121.114000000001</v>
      </c>
      <c r="R239" s="51">
        <f t="shared" si="43"/>
        <v>1.3485378594315931E-4</v>
      </c>
      <c r="S239" s="72">
        <f>S$16</f>
        <v>0.1</v>
      </c>
      <c r="T239" s="51">
        <f t="shared" si="44"/>
        <v>1.3485378594315932E-5</v>
      </c>
      <c r="V239">
        <f t="shared" si="46"/>
        <v>1.1612656282830355E-2</v>
      </c>
      <c r="AC239" t="s">
        <v>62</v>
      </c>
      <c r="AD239">
        <v>12</v>
      </c>
      <c r="AF239" t="s">
        <v>71</v>
      </c>
      <c r="AH239" t="s">
        <v>61</v>
      </c>
    </row>
    <row r="240" spans="1:34" x14ac:dyDescent="0.2">
      <c r="A240" t="s">
        <v>74</v>
      </c>
      <c r="C240" s="10">
        <v>42179.434000000001</v>
      </c>
      <c r="D240" s="10"/>
      <c r="E240">
        <f t="shared" si="38"/>
        <v>542.99982910202687</v>
      </c>
      <c r="F240">
        <f t="shared" si="39"/>
        <v>543</v>
      </c>
      <c r="G240">
        <f t="shared" si="40"/>
        <v>-5.66999995498918E-4</v>
      </c>
      <c r="I240">
        <f>+G240</f>
        <v>-5.66999995498918E-4</v>
      </c>
      <c r="P240" s="49">
        <f t="shared" si="41"/>
        <v>-1.8935205839812022E-2</v>
      </c>
      <c r="Q240" s="2">
        <f t="shared" si="42"/>
        <v>27160.934000000001</v>
      </c>
      <c r="R240" s="51">
        <f t="shared" si="43"/>
        <v>3.3739098593905806E-4</v>
      </c>
      <c r="S240" s="72">
        <f>S$16</f>
        <v>0.1</v>
      </c>
      <c r="T240" s="51">
        <f t="shared" si="44"/>
        <v>3.3739098593905809E-5</v>
      </c>
      <c r="V240">
        <f t="shared" si="46"/>
        <v>1.8368205844313104E-2</v>
      </c>
      <c r="AC240" t="s">
        <v>62</v>
      </c>
      <c r="AD240">
        <v>6</v>
      </c>
      <c r="AF240" t="s">
        <v>71</v>
      </c>
      <c r="AH240" t="s">
        <v>61</v>
      </c>
    </row>
    <row r="241" spans="1:34" x14ac:dyDescent="0.2">
      <c r="A241" t="s">
        <v>30</v>
      </c>
      <c r="C241" s="10">
        <v>42229.196900000003</v>
      </c>
      <c r="D241" s="10"/>
      <c r="E241">
        <f t="shared" si="38"/>
        <v>557.99873348626863</v>
      </c>
      <c r="F241">
        <f t="shared" si="39"/>
        <v>558</v>
      </c>
      <c r="G241">
        <f t="shared" si="40"/>
        <v>-4.2019999964395538E-3</v>
      </c>
      <c r="J241">
        <f>+G241</f>
        <v>-4.2019999964395538E-3</v>
      </c>
      <c r="P241" s="49">
        <f t="shared" si="41"/>
        <v>-1.8912044028813212E-2</v>
      </c>
      <c r="Q241" s="2">
        <f t="shared" si="42"/>
        <v>27210.696900000003</v>
      </c>
      <c r="R241" s="51">
        <f t="shared" si="43"/>
        <v>2.1638539543437186E-4</v>
      </c>
      <c r="S241" s="72">
        <f>S$17</f>
        <v>1</v>
      </c>
      <c r="T241" s="51">
        <f t="shared" si="44"/>
        <v>2.1638539543437186E-4</v>
      </c>
      <c r="V241">
        <f t="shared" si="46"/>
        <v>1.4710044032373658E-2</v>
      </c>
    </row>
    <row r="242" spans="1:34" x14ac:dyDescent="0.2">
      <c r="A242" t="s">
        <v>75</v>
      </c>
      <c r="C242" s="10">
        <v>42534.423999999999</v>
      </c>
      <c r="D242" s="10"/>
      <c r="E242">
        <f t="shared" si="38"/>
        <v>649.99642832276766</v>
      </c>
      <c r="F242">
        <f t="shared" si="39"/>
        <v>650</v>
      </c>
      <c r="G242">
        <f t="shared" si="40"/>
        <v>-1.1850000002596062E-2</v>
      </c>
      <c r="I242">
        <f>+G242</f>
        <v>-1.1850000002596062E-2</v>
      </c>
      <c r="P242" s="49">
        <f t="shared" si="41"/>
        <v>-1.8706818961666764E-2</v>
      </c>
      <c r="Q242" s="2">
        <f t="shared" si="42"/>
        <v>27515.923999999999</v>
      </c>
      <c r="R242" s="51">
        <f t="shared" si="43"/>
        <v>4.7015966237471425E-5</v>
      </c>
      <c r="S242" s="72">
        <f>S$16</f>
        <v>0.1</v>
      </c>
      <c r="T242" s="51">
        <f t="shared" si="44"/>
        <v>4.7015966237471425E-6</v>
      </c>
      <c r="V242">
        <f t="shared" si="46"/>
        <v>6.856818959070702E-3</v>
      </c>
      <c r="AC242" t="s">
        <v>62</v>
      </c>
      <c r="AD242">
        <v>11</v>
      </c>
      <c r="AF242" t="s">
        <v>59</v>
      </c>
      <c r="AH242" t="s">
        <v>61</v>
      </c>
    </row>
    <row r="243" spans="1:34" x14ac:dyDescent="0.2">
      <c r="A243" t="s">
        <v>75</v>
      </c>
      <c r="C243" s="10">
        <v>42534.427000000003</v>
      </c>
      <c r="D243" s="10"/>
      <c r="E243">
        <f t="shared" si="38"/>
        <v>649.99733254485307</v>
      </c>
      <c r="F243">
        <f t="shared" si="39"/>
        <v>650</v>
      </c>
      <c r="G243">
        <f t="shared" si="40"/>
        <v>-8.8499999983469024E-3</v>
      </c>
      <c r="I243">
        <f>+G243</f>
        <v>-8.8499999983469024E-3</v>
      </c>
      <c r="P243" s="49">
        <f t="shared" si="41"/>
        <v>-1.8706818961666764E-2</v>
      </c>
      <c r="Q243" s="2">
        <f t="shared" si="42"/>
        <v>27515.927000000003</v>
      </c>
      <c r="R243" s="51">
        <f t="shared" si="43"/>
        <v>9.7156880075662021E-5</v>
      </c>
      <c r="S243" s="72">
        <f>S$16</f>
        <v>0.1</v>
      </c>
      <c r="T243" s="51">
        <f t="shared" si="44"/>
        <v>9.7156880075662028E-6</v>
      </c>
      <c r="V243">
        <f t="shared" si="46"/>
        <v>9.8568189633198612E-3</v>
      </c>
      <c r="AC243" t="s">
        <v>62</v>
      </c>
      <c r="AD243">
        <v>10</v>
      </c>
      <c r="AF243" t="s">
        <v>71</v>
      </c>
      <c r="AH243" t="s">
        <v>61</v>
      </c>
    </row>
    <row r="244" spans="1:34" x14ac:dyDescent="0.2">
      <c r="A244" t="s">
        <v>28</v>
      </c>
      <c r="C244" s="10">
        <v>42594.144099999998</v>
      </c>
      <c r="D244" s="10" t="s">
        <v>14</v>
      </c>
      <c r="E244">
        <f t="shared" si="38"/>
        <v>667.99650608586649</v>
      </c>
      <c r="F244">
        <f t="shared" si="39"/>
        <v>668</v>
      </c>
      <c r="G244">
        <f t="shared" si="40"/>
        <v>-1.1592000002565328E-2</v>
      </c>
      <c r="J244">
        <f>+G244</f>
        <v>-1.1592000002565328E-2</v>
      </c>
      <c r="P244" s="49">
        <f t="shared" si="41"/>
        <v>-1.8653961172200646E-2</v>
      </c>
      <c r="Q244" s="2">
        <f t="shared" si="42"/>
        <v>27575.644099999998</v>
      </c>
      <c r="R244" s="51">
        <f t="shared" si="43"/>
        <v>4.987129556143703E-5</v>
      </c>
      <c r="S244" s="72">
        <f>S$17</f>
        <v>1</v>
      </c>
      <c r="T244" s="51">
        <f t="shared" si="44"/>
        <v>4.987129556143703E-5</v>
      </c>
      <c r="V244">
        <f t="shared" si="46"/>
        <v>7.0619611696353182E-3</v>
      </c>
      <c r="W244" t="s">
        <v>29</v>
      </c>
    </row>
    <row r="245" spans="1:34" x14ac:dyDescent="0.2">
      <c r="A245" t="s">
        <v>30</v>
      </c>
      <c r="C245" s="10">
        <v>42594.145600000003</v>
      </c>
      <c r="D245" s="10"/>
      <c r="E245">
        <f t="shared" si="38"/>
        <v>667.99695819691021</v>
      </c>
      <c r="F245">
        <f t="shared" si="39"/>
        <v>668</v>
      </c>
      <c r="G245">
        <f t="shared" si="40"/>
        <v>-1.009199999680277E-2</v>
      </c>
      <c r="J245">
        <f>+G245</f>
        <v>-1.009199999680277E-2</v>
      </c>
      <c r="P245" s="49">
        <f t="shared" si="41"/>
        <v>-1.8653961172200646E-2</v>
      </c>
      <c r="Q245" s="2">
        <f t="shared" si="42"/>
        <v>27575.645600000003</v>
      </c>
      <c r="R245" s="51">
        <f t="shared" si="43"/>
        <v>7.3307179169020584E-5</v>
      </c>
      <c r="S245" s="72">
        <f>S$17</f>
        <v>1</v>
      </c>
      <c r="T245" s="51">
        <f t="shared" si="44"/>
        <v>7.3307179169020584E-5</v>
      </c>
      <c r="V245">
        <f t="shared" si="46"/>
        <v>8.5619611753978767E-3</v>
      </c>
    </row>
    <row r="246" spans="1:34" x14ac:dyDescent="0.2">
      <c r="A246" t="s">
        <v>76</v>
      </c>
      <c r="C246" s="10">
        <v>42597.464</v>
      </c>
      <c r="D246" s="10"/>
      <c r="E246">
        <f t="shared" si="38"/>
        <v>668.99714838495424</v>
      </c>
      <c r="F246">
        <f t="shared" si="39"/>
        <v>669</v>
      </c>
      <c r="G246">
        <f t="shared" si="40"/>
        <v>-9.4610000014654361E-3</v>
      </c>
      <c r="I246">
        <f>+G246</f>
        <v>-9.4610000014654361E-3</v>
      </c>
      <c r="P246" s="49">
        <f t="shared" si="41"/>
        <v>-1.8650902711109189E-2</v>
      </c>
      <c r="Q246" s="2">
        <f t="shared" si="42"/>
        <v>27578.964</v>
      </c>
      <c r="R246" s="51">
        <f t="shared" si="43"/>
        <v>8.4454311812717602E-5</v>
      </c>
      <c r="S246" s="72">
        <f>S$16</f>
        <v>0.1</v>
      </c>
      <c r="T246" s="51">
        <f t="shared" si="44"/>
        <v>8.4454311812717612E-6</v>
      </c>
      <c r="V246">
        <f t="shared" si="46"/>
        <v>9.1899027096437533E-3</v>
      </c>
      <c r="AC246" t="s">
        <v>62</v>
      </c>
      <c r="AD246">
        <v>12</v>
      </c>
      <c r="AF246" t="s">
        <v>59</v>
      </c>
      <c r="AH246" t="s">
        <v>61</v>
      </c>
    </row>
    <row r="247" spans="1:34" x14ac:dyDescent="0.2">
      <c r="A247" t="s">
        <v>76</v>
      </c>
      <c r="C247" s="10">
        <v>42607.419000000002</v>
      </c>
      <c r="D247" s="10"/>
      <c r="E247">
        <f t="shared" si="38"/>
        <v>671.99765866761754</v>
      </c>
      <c r="F247">
        <f t="shared" si="39"/>
        <v>672</v>
      </c>
      <c r="G247">
        <f t="shared" si="40"/>
        <v>-7.7679999958490953E-3</v>
      </c>
      <c r="I247">
        <f>+G247</f>
        <v>-7.7679999958490953E-3</v>
      </c>
      <c r="P247" s="49">
        <f t="shared" si="41"/>
        <v>-1.8641650327477624E-2</v>
      </c>
      <c r="Q247" s="2">
        <f t="shared" si="42"/>
        <v>27588.919000000002</v>
      </c>
      <c r="R247" s="51">
        <f t="shared" si="43"/>
        <v>1.1823627153452521E-4</v>
      </c>
      <c r="S247" s="72">
        <f>S$16</f>
        <v>0.1</v>
      </c>
      <c r="T247" s="51">
        <f t="shared" si="44"/>
        <v>1.1823627153452521E-5</v>
      </c>
      <c r="V247">
        <f t="shared" si="46"/>
        <v>1.0873650331628529E-2</v>
      </c>
      <c r="AC247" t="s">
        <v>62</v>
      </c>
      <c r="AD247">
        <v>11</v>
      </c>
      <c r="AF247" t="s">
        <v>59</v>
      </c>
      <c r="AH247" t="s">
        <v>61</v>
      </c>
    </row>
    <row r="248" spans="1:34" x14ac:dyDescent="0.2">
      <c r="A248" t="s">
        <v>77</v>
      </c>
      <c r="C248" s="10">
        <v>42687.048000000003</v>
      </c>
      <c r="D248" s="10"/>
      <c r="E248">
        <f t="shared" si="38"/>
        <v>695.99842544794524</v>
      </c>
      <c r="F248">
        <f t="shared" si="39"/>
        <v>696</v>
      </c>
      <c r="G248">
        <f t="shared" si="40"/>
        <v>-5.2239999931771308E-3</v>
      </c>
      <c r="K248">
        <f>+G248</f>
        <v>-5.2239999931771308E-3</v>
      </c>
      <c r="P248" s="49">
        <f t="shared" si="41"/>
        <v>-1.8563473239136461E-2</v>
      </c>
      <c r="Q248" s="2">
        <f t="shared" si="42"/>
        <v>27668.548000000003</v>
      </c>
      <c r="R248" s="51">
        <f t="shared" si="43"/>
        <v>1.7794154647966475E-4</v>
      </c>
      <c r="S248" s="72">
        <f>S$18</f>
        <v>1</v>
      </c>
      <c r="T248" s="51">
        <f t="shared" si="44"/>
        <v>1.7794154647966475E-4</v>
      </c>
      <c r="V248">
        <f t="shared" si="46"/>
        <v>1.333947324595933E-2</v>
      </c>
      <c r="AC248" t="s">
        <v>62</v>
      </c>
      <c r="AH248" t="s">
        <v>64</v>
      </c>
    </row>
    <row r="249" spans="1:34" x14ac:dyDescent="0.2">
      <c r="A249" t="s">
        <v>78</v>
      </c>
      <c r="C249" s="10">
        <v>42710.264999999999</v>
      </c>
      <c r="D249" s="10"/>
      <c r="E249">
        <f t="shared" si="38"/>
        <v>702.99620015739515</v>
      </c>
      <c r="F249">
        <f t="shared" si="39"/>
        <v>703</v>
      </c>
      <c r="G249">
        <f t="shared" si="40"/>
        <v>-1.2606999996933155E-2</v>
      </c>
      <c r="I249">
        <f>+G249</f>
        <v>-1.2606999996933155E-2</v>
      </c>
      <c r="P249" s="49">
        <f t="shared" si="41"/>
        <v>-1.8539279165244317E-2</v>
      </c>
      <c r="Q249" s="2">
        <f t="shared" si="42"/>
        <v>27691.764999999999</v>
      </c>
      <c r="R249" s="51">
        <f t="shared" si="43"/>
        <v>3.5191936130778576E-5</v>
      </c>
      <c r="S249" s="72">
        <f>S$16</f>
        <v>0.1</v>
      </c>
      <c r="T249" s="51">
        <f t="shared" si="44"/>
        <v>3.5191936130778577E-6</v>
      </c>
      <c r="V249">
        <f t="shared" si="46"/>
        <v>5.9322791683111623E-3</v>
      </c>
      <c r="AC249" t="s">
        <v>62</v>
      </c>
      <c r="AD249">
        <v>10</v>
      </c>
      <c r="AF249" t="s">
        <v>71</v>
      </c>
      <c r="AH249" t="s">
        <v>61</v>
      </c>
    </row>
    <row r="250" spans="1:34" x14ac:dyDescent="0.2">
      <c r="A250" t="s">
        <v>79</v>
      </c>
      <c r="C250" s="10">
        <v>42942.508999999998</v>
      </c>
      <c r="D250" s="10"/>
      <c r="E250">
        <f t="shared" si="38"/>
        <v>772.99625139664624</v>
      </c>
      <c r="F250">
        <f t="shared" si="39"/>
        <v>773</v>
      </c>
      <c r="G250">
        <f t="shared" si="40"/>
        <v>-1.2436999997589737E-2</v>
      </c>
      <c r="I250">
        <f>+G250</f>
        <v>-1.2436999997589737E-2</v>
      </c>
      <c r="P250" s="49">
        <f t="shared" si="41"/>
        <v>-1.8262752432548643E-2</v>
      </c>
      <c r="Q250" s="2">
        <f t="shared" si="42"/>
        <v>27924.008999999998</v>
      </c>
      <c r="R250" s="51">
        <f t="shared" si="43"/>
        <v>3.3939391433429616E-5</v>
      </c>
      <c r="S250" s="72">
        <f>S$16</f>
        <v>0.1</v>
      </c>
      <c r="T250" s="51">
        <f t="shared" si="44"/>
        <v>3.393939143342962E-6</v>
      </c>
      <c r="V250">
        <f t="shared" si="46"/>
        <v>5.8257524349589057E-3</v>
      </c>
      <c r="AC250" t="s">
        <v>62</v>
      </c>
      <c r="AD250">
        <v>7</v>
      </c>
      <c r="AF250" t="s">
        <v>71</v>
      </c>
      <c r="AH250" t="s">
        <v>61</v>
      </c>
    </row>
    <row r="251" spans="1:34" x14ac:dyDescent="0.2">
      <c r="A251" t="s">
        <v>30</v>
      </c>
      <c r="C251" s="10">
        <v>42962.415099999998</v>
      </c>
      <c r="D251" s="10"/>
      <c r="E251">
        <f t="shared" si="38"/>
        <v>778.99609647326247</v>
      </c>
      <c r="F251">
        <f t="shared" si="39"/>
        <v>779</v>
      </c>
      <c r="G251">
        <f t="shared" si="40"/>
        <v>-1.2950999996974133E-2</v>
      </c>
      <c r="J251">
        <f>+G251</f>
        <v>-1.2950999996974133E-2</v>
      </c>
      <c r="P251" s="49">
        <f t="shared" si="41"/>
        <v>-1.8236124127601252E-2</v>
      </c>
      <c r="Q251" s="2">
        <f t="shared" si="42"/>
        <v>27943.915099999998</v>
      </c>
      <c r="R251" s="51">
        <f t="shared" si="43"/>
        <v>2.7932537076137059E-5</v>
      </c>
      <c r="S251" s="72">
        <f>S$17</f>
        <v>1</v>
      </c>
      <c r="T251" s="51">
        <f t="shared" si="44"/>
        <v>2.7932537076137059E-5</v>
      </c>
      <c r="V251">
        <f t="shared" si="46"/>
        <v>5.2851241306271189E-3</v>
      </c>
    </row>
    <row r="252" spans="1:34" x14ac:dyDescent="0.2">
      <c r="A252" t="s">
        <v>80</v>
      </c>
      <c r="C252" s="10">
        <v>42962.415999999997</v>
      </c>
      <c r="D252" s="10"/>
      <c r="E252">
        <f t="shared" si="38"/>
        <v>778.99636773988743</v>
      </c>
      <c r="F252">
        <f t="shared" si="39"/>
        <v>779</v>
      </c>
      <c r="G252">
        <f t="shared" si="40"/>
        <v>-1.2050999997882172E-2</v>
      </c>
      <c r="I252">
        <f t="shared" ref="I252:I258" si="47">+G252</f>
        <v>-1.2050999997882172E-2</v>
      </c>
      <c r="P252" s="49">
        <f t="shared" si="41"/>
        <v>-1.8236124127601252E-2</v>
      </c>
      <c r="Q252" s="2">
        <f t="shared" si="42"/>
        <v>27943.915999999997</v>
      </c>
      <c r="R252" s="51">
        <f t="shared" si="43"/>
        <v>3.8255760500033199E-5</v>
      </c>
      <c r="S252" s="72">
        <f t="shared" ref="S252:S258" si="48">S$16</f>
        <v>0.1</v>
      </c>
      <c r="T252" s="51">
        <f t="shared" si="44"/>
        <v>3.8255760500033199E-6</v>
      </c>
      <c r="V252">
        <f t="shared" si="46"/>
        <v>6.1851241297190794E-3</v>
      </c>
      <c r="AC252" t="s">
        <v>62</v>
      </c>
      <c r="AD252">
        <v>7</v>
      </c>
      <c r="AF252" t="s">
        <v>59</v>
      </c>
      <c r="AH252" t="s">
        <v>61</v>
      </c>
    </row>
    <row r="253" spans="1:34" x14ac:dyDescent="0.2">
      <c r="A253" t="s">
        <v>57</v>
      </c>
      <c r="C253" s="10">
        <v>42965.737000000001</v>
      </c>
      <c r="D253" s="10"/>
      <c r="E253">
        <f t="shared" si="38"/>
        <v>779.99734158707315</v>
      </c>
      <c r="F253">
        <f t="shared" si="39"/>
        <v>780</v>
      </c>
      <c r="G253">
        <f t="shared" si="40"/>
        <v>-8.8199999954667874E-3</v>
      </c>
      <c r="I253">
        <f t="shared" si="47"/>
        <v>-8.8199999954667874E-3</v>
      </c>
      <c r="P253" s="49">
        <f t="shared" si="41"/>
        <v>-1.8231641159901654E-2</v>
      </c>
      <c r="Q253" s="2">
        <f t="shared" si="42"/>
        <v>27947.237000000001</v>
      </c>
      <c r="R253" s="51">
        <f t="shared" si="43"/>
        <v>8.8578989408084899E-5</v>
      </c>
      <c r="S253" s="72">
        <f t="shared" si="48"/>
        <v>0.1</v>
      </c>
      <c r="T253" s="51">
        <f t="shared" si="44"/>
        <v>8.8578989408084899E-6</v>
      </c>
      <c r="V253">
        <f t="shared" si="46"/>
        <v>9.4116411644348669E-3</v>
      </c>
    </row>
    <row r="254" spans="1:34" x14ac:dyDescent="0.2">
      <c r="A254" t="s">
        <v>57</v>
      </c>
      <c r="C254" s="10">
        <v>42965.74</v>
      </c>
      <c r="D254" s="10"/>
      <c r="E254">
        <f t="shared" si="38"/>
        <v>779.9982458091564</v>
      </c>
      <c r="F254">
        <f t="shared" si="39"/>
        <v>780</v>
      </c>
      <c r="G254">
        <f t="shared" si="40"/>
        <v>-5.8199999984935857E-3</v>
      </c>
      <c r="I254">
        <f t="shared" si="47"/>
        <v>-5.8199999984935857E-3</v>
      </c>
      <c r="P254" s="49">
        <f t="shared" si="41"/>
        <v>-1.8231641159901654E-2</v>
      </c>
      <c r="Q254" s="2">
        <f t="shared" si="42"/>
        <v>27947.239999999998</v>
      </c>
      <c r="R254" s="51">
        <f t="shared" si="43"/>
        <v>1.5404883631955902E-4</v>
      </c>
      <c r="S254" s="72">
        <f t="shared" si="48"/>
        <v>0.1</v>
      </c>
      <c r="T254" s="51">
        <f t="shared" si="44"/>
        <v>1.5404883631955902E-5</v>
      </c>
      <c r="V254">
        <f t="shared" si="46"/>
        <v>1.2411641161408069E-2</v>
      </c>
    </row>
    <row r="255" spans="1:34" x14ac:dyDescent="0.2">
      <c r="A255" t="s">
        <v>81</v>
      </c>
      <c r="C255" s="10">
        <v>43194.667000000001</v>
      </c>
      <c r="D255" s="10"/>
      <c r="E255">
        <f t="shared" si="38"/>
        <v>848.99852883066978</v>
      </c>
      <c r="F255">
        <f t="shared" si="39"/>
        <v>849</v>
      </c>
      <c r="G255">
        <f t="shared" si="40"/>
        <v>-4.881000000750646E-3</v>
      </c>
      <c r="I255">
        <f t="shared" si="47"/>
        <v>-4.881000000750646E-3</v>
      </c>
      <c r="P255" s="49">
        <f t="shared" si="41"/>
        <v>-1.7891323744857798E-2</v>
      </c>
      <c r="Q255" s="2">
        <f t="shared" si="42"/>
        <v>28176.167000000001</v>
      </c>
      <c r="R255" s="51">
        <f t="shared" si="43"/>
        <v>1.6926852392647833E-4</v>
      </c>
      <c r="S255" s="72">
        <f t="shared" si="48"/>
        <v>0.1</v>
      </c>
      <c r="T255" s="51">
        <f t="shared" si="44"/>
        <v>1.6926852392647833E-5</v>
      </c>
      <c r="V255">
        <f t="shared" si="46"/>
        <v>1.3010323744107152E-2</v>
      </c>
      <c r="AC255" t="s">
        <v>62</v>
      </c>
      <c r="AD255">
        <v>6</v>
      </c>
      <c r="AF255" t="s">
        <v>71</v>
      </c>
      <c r="AH255" t="s">
        <v>61</v>
      </c>
    </row>
    <row r="256" spans="1:34" x14ac:dyDescent="0.2">
      <c r="A256" t="s">
        <v>82</v>
      </c>
      <c r="C256" s="10">
        <v>43307.472999999998</v>
      </c>
      <c r="D256" s="10"/>
      <c r="E256">
        <f t="shared" si="38"/>
        <v>882.99908763991687</v>
      </c>
      <c r="F256">
        <f t="shared" si="39"/>
        <v>883</v>
      </c>
      <c r="G256">
        <f t="shared" si="40"/>
        <v>-3.0269999988377094E-3</v>
      </c>
      <c r="I256">
        <f t="shared" si="47"/>
        <v>-3.0269999988377094E-3</v>
      </c>
      <c r="P256" s="49">
        <f t="shared" si="41"/>
        <v>-1.7701159834652244E-2</v>
      </c>
      <c r="Q256" s="2">
        <f t="shared" si="42"/>
        <v>28288.972999999998</v>
      </c>
      <c r="R256" s="51">
        <f t="shared" si="43"/>
        <v>2.1533096688703245E-4</v>
      </c>
      <c r="S256" s="72">
        <f t="shared" si="48"/>
        <v>0.1</v>
      </c>
      <c r="T256" s="51">
        <f t="shared" si="44"/>
        <v>2.1533096688703246E-5</v>
      </c>
      <c r="V256">
        <f t="shared" si="46"/>
        <v>1.4674159835814535E-2</v>
      </c>
      <c r="AC256" t="s">
        <v>62</v>
      </c>
      <c r="AD256">
        <v>7</v>
      </c>
      <c r="AF256" t="s">
        <v>71</v>
      </c>
      <c r="AH256" t="s">
        <v>61</v>
      </c>
    </row>
    <row r="257" spans="1:34" x14ac:dyDescent="0.2">
      <c r="A257" t="s">
        <v>57</v>
      </c>
      <c r="C257" s="10">
        <v>43320.733999999997</v>
      </c>
      <c r="D257" s="10"/>
      <c r="E257">
        <f t="shared" si="38"/>
        <v>886.99605065934304</v>
      </c>
      <c r="F257">
        <f t="shared" si="39"/>
        <v>887</v>
      </c>
      <c r="G257">
        <f t="shared" si="40"/>
        <v>-1.3103000004775822E-2</v>
      </c>
      <c r="I257">
        <f t="shared" si="47"/>
        <v>-1.3103000004775822E-2</v>
      </c>
      <c r="P257" s="49">
        <f t="shared" si="41"/>
        <v>-1.7677812272064351E-2</v>
      </c>
      <c r="Q257" s="2">
        <f t="shared" si="42"/>
        <v>28302.233999999997</v>
      </c>
      <c r="R257" s="51">
        <f t="shared" si="43"/>
        <v>2.0928907280933613E-5</v>
      </c>
      <c r="S257" s="72">
        <f t="shared" si="48"/>
        <v>0.1</v>
      </c>
      <c r="T257" s="51">
        <f t="shared" si="44"/>
        <v>2.0928907280933614E-6</v>
      </c>
      <c r="V257">
        <f t="shared" si="46"/>
        <v>4.5748122672885291E-3</v>
      </c>
    </row>
    <row r="258" spans="1:34" x14ac:dyDescent="0.2">
      <c r="A258" t="s">
        <v>57</v>
      </c>
      <c r="C258" s="10">
        <v>43320.733999999997</v>
      </c>
      <c r="D258" s="10"/>
      <c r="E258">
        <f t="shared" si="38"/>
        <v>886.99605065934304</v>
      </c>
      <c r="F258">
        <f t="shared" si="39"/>
        <v>887</v>
      </c>
      <c r="G258">
        <f t="shared" si="40"/>
        <v>-1.3103000004775822E-2</v>
      </c>
      <c r="I258">
        <f t="shared" si="47"/>
        <v>-1.3103000004775822E-2</v>
      </c>
      <c r="P258" s="49">
        <f t="shared" si="41"/>
        <v>-1.7677812272064351E-2</v>
      </c>
      <c r="Q258" s="2">
        <f t="shared" si="42"/>
        <v>28302.233999999997</v>
      </c>
      <c r="R258" s="51">
        <f t="shared" si="43"/>
        <v>2.0928907280933613E-5</v>
      </c>
      <c r="S258" s="72">
        <f t="shared" si="48"/>
        <v>0.1</v>
      </c>
      <c r="T258" s="51">
        <f t="shared" si="44"/>
        <v>2.0928907280933614E-6</v>
      </c>
      <c r="V258">
        <f t="shared" si="46"/>
        <v>4.5748122672885291E-3</v>
      </c>
    </row>
    <row r="259" spans="1:34" x14ac:dyDescent="0.2">
      <c r="A259" t="s">
        <v>30</v>
      </c>
      <c r="C259" s="10">
        <v>43327.378599999996</v>
      </c>
      <c r="D259" s="10"/>
      <c r="E259">
        <f t="shared" si="38"/>
        <v>888.99878201285185</v>
      </c>
      <c r="F259">
        <f t="shared" si="39"/>
        <v>889</v>
      </c>
      <c r="G259">
        <f t="shared" si="40"/>
        <v>-4.041000000142958E-3</v>
      </c>
      <c r="J259">
        <f>+G259</f>
        <v>-4.041000000142958E-3</v>
      </c>
      <c r="P259" s="49">
        <f t="shared" si="41"/>
        <v>-1.7666061490413214E-2</v>
      </c>
      <c r="Q259" s="2">
        <f t="shared" si="42"/>
        <v>28308.878599999996</v>
      </c>
      <c r="R259" s="51">
        <f t="shared" si="43"/>
        <v>1.8564230061364552E-4</v>
      </c>
      <c r="S259" s="72">
        <f>S$17</f>
        <v>1</v>
      </c>
      <c r="T259" s="51">
        <f t="shared" si="44"/>
        <v>1.8564230061364552E-4</v>
      </c>
      <c r="V259">
        <f t="shared" si="46"/>
        <v>1.3625061490270256E-2</v>
      </c>
    </row>
    <row r="260" spans="1:34" x14ac:dyDescent="0.2">
      <c r="A260" t="s">
        <v>57</v>
      </c>
      <c r="C260" s="10">
        <v>43413.637999999999</v>
      </c>
      <c r="D260" s="10"/>
      <c r="E260">
        <f t="shared" si="38"/>
        <v>914.99800016215727</v>
      </c>
      <c r="F260">
        <f t="shared" si="39"/>
        <v>915</v>
      </c>
      <c r="G260">
        <f t="shared" si="40"/>
        <v>-6.6349999979138374E-3</v>
      </c>
      <c r="I260">
        <f>+G260</f>
        <v>-6.6349999979138374E-3</v>
      </c>
      <c r="P260" s="49">
        <f t="shared" si="41"/>
        <v>-1.7508629973945096E-2</v>
      </c>
      <c r="Q260" s="2">
        <f t="shared" si="42"/>
        <v>28395.137999999999</v>
      </c>
      <c r="R260" s="51">
        <f t="shared" si="43"/>
        <v>1.1823582885564554E-4</v>
      </c>
      <c r="S260" s="72">
        <f>S$16</f>
        <v>0.1</v>
      </c>
      <c r="T260" s="51">
        <f t="shared" si="44"/>
        <v>1.1823582885564554E-5</v>
      </c>
      <c r="V260">
        <f t="shared" si="46"/>
        <v>1.0873629976031259E-2</v>
      </c>
    </row>
    <row r="261" spans="1:34" x14ac:dyDescent="0.2">
      <c r="A261" t="s">
        <v>83</v>
      </c>
      <c r="C261" s="10">
        <v>43662.47</v>
      </c>
      <c r="D261" s="10"/>
      <c r="E261">
        <f t="shared" si="38"/>
        <v>989.99779671218892</v>
      </c>
      <c r="F261">
        <f t="shared" si="39"/>
        <v>990</v>
      </c>
      <c r="G261">
        <f t="shared" si="40"/>
        <v>-7.3100000008707866E-3</v>
      </c>
      <c r="I261">
        <f>+G261</f>
        <v>-7.3100000008707866E-3</v>
      </c>
      <c r="P261" s="49">
        <f t="shared" si="41"/>
        <v>-1.7005894124037389E-2</v>
      </c>
      <c r="Q261" s="2">
        <f t="shared" si="42"/>
        <v>28643.97</v>
      </c>
      <c r="R261" s="51">
        <f t="shared" si="43"/>
        <v>9.4010362847656655E-5</v>
      </c>
      <c r="S261" s="72">
        <f>S$16</f>
        <v>0.1</v>
      </c>
      <c r="T261" s="51">
        <f t="shared" si="44"/>
        <v>9.4010362847656655E-6</v>
      </c>
      <c r="V261">
        <f t="shared" si="46"/>
        <v>9.695894123166602E-3</v>
      </c>
      <c r="AC261" t="s">
        <v>62</v>
      </c>
      <c r="AD261">
        <v>9</v>
      </c>
      <c r="AF261" t="s">
        <v>59</v>
      </c>
      <c r="AH261" t="s">
        <v>61</v>
      </c>
    </row>
    <row r="262" spans="1:34" x14ac:dyDescent="0.2">
      <c r="A262" t="s">
        <v>57</v>
      </c>
      <c r="C262" s="10">
        <v>43665.786</v>
      </c>
      <c r="D262" s="10"/>
      <c r="E262">
        <f t="shared" si="38"/>
        <v>990.9972635225663</v>
      </c>
      <c r="F262">
        <f t="shared" si="39"/>
        <v>991</v>
      </c>
      <c r="G262">
        <f t="shared" si="40"/>
        <v>-9.0789999958360568E-3</v>
      </c>
      <c r="I262">
        <f>+G262</f>
        <v>-9.0789999958360568E-3</v>
      </c>
      <c r="P262" s="49">
        <f t="shared" si="41"/>
        <v>-1.699870331044304E-2</v>
      </c>
      <c r="Q262" s="2">
        <f t="shared" si="42"/>
        <v>28647.286</v>
      </c>
      <c r="R262" s="51">
        <f t="shared" si="43"/>
        <v>6.2721700591396838E-5</v>
      </c>
      <c r="S262" s="72">
        <f>S$16</f>
        <v>0.1</v>
      </c>
      <c r="T262" s="51">
        <f t="shared" si="44"/>
        <v>6.272170059139684E-6</v>
      </c>
      <c r="V262">
        <f t="shared" si="46"/>
        <v>7.919703314606983E-3</v>
      </c>
    </row>
    <row r="263" spans="1:34" x14ac:dyDescent="0.2">
      <c r="A263" t="s">
        <v>57</v>
      </c>
      <c r="C263" s="10">
        <v>43665.786</v>
      </c>
      <c r="D263" s="10"/>
      <c r="E263">
        <f t="shared" si="38"/>
        <v>990.9972635225663</v>
      </c>
      <c r="F263">
        <f t="shared" si="39"/>
        <v>991</v>
      </c>
      <c r="G263">
        <f t="shared" si="40"/>
        <v>-9.0789999958360568E-3</v>
      </c>
      <c r="I263">
        <f>+G263</f>
        <v>-9.0789999958360568E-3</v>
      </c>
      <c r="P263" s="49">
        <f t="shared" si="41"/>
        <v>-1.699870331044304E-2</v>
      </c>
      <c r="Q263" s="2">
        <f t="shared" si="42"/>
        <v>28647.286</v>
      </c>
      <c r="R263" s="51">
        <f t="shared" si="43"/>
        <v>6.2721700591396838E-5</v>
      </c>
      <c r="S263" s="72">
        <f>S$16</f>
        <v>0.1</v>
      </c>
      <c r="T263" s="51">
        <f t="shared" si="44"/>
        <v>6.272170059139684E-6</v>
      </c>
      <c r="V263">
        <f t="shared" si="46"/>
        <v>7.919703314606983E-3</v>
      </c>
    </row>
    <row r="264" spans="1:34" x14ac:dyDescent="0.2">
      <c r="A264" t="s">
        <v>30</v>
      </c>
      <c r="C264" s="10">
        <v>43692.328699999998</v>
      </c>
      <c r="D264" s="10"/>
      <c r="E264">
        <f t="shared" si="38"/>
        <v>998.99742869379975</v>
      </c>
      <c r="F264">
        <f t="shared" si="39"/>
        <v>999</v>
      </c>
      <c r="G264">
        <f t="shared" si="40"/>
        <v>-8.5309999994933605E-3</v>
      </c>
      <c r="J264">
        <f>+G264</f>
        <v>-8.5309999994933605E-3</v>
      </c>
      <c r="P264" s="49">
        <f t="shared" si="41"/>
        <v>-1.6940714799545068E-2</v>
      </c>
      <c r="Q264" s="2">
        <f t="shared" si="42"/>
        <v>28673.828699999998</v>
      </c>
      <c r="R264" s="51">
        <f t="shared" si="43"/>
        <v>7.0723303018208731E-5</v>
      </c>
      <c r="S264" s="72">
        <f>S$17</f>
        <v>1</v>
      </c>
      <c r="T264" s="51">
        <f t="shared" si="44"/>
        <v>7.0723303018208731E-5</v>
      </c>
      <c r="V264">
        <f t="shared" si="46"/>
        <v>8.4097148000517076E-3</v>
      </c>
    </row>
    <row r="265" spans="1:34" x14ac:dyDescent="0.2">
      <c r="A265" t="s">
        <v>84</v>
      </c>
      <c r="C265" s="10">
        <v>43735.413999999997</v>
      </c>
      <c r="D265" s="10"/>
      <c r="E265">
        <f t="shared" si="38"/>
        <v>1011.9836552816058</v>
      </c>
      <c r="F265">
        <f t="shared" si="39"/>
        <v>1012</v>
      </c>
      <c r="G265">
        <f t="shared" si="40"/>
        <v>-5.4228000000875909E-2</v>
      </c>
      <c r="I265">
        <f t="shared" ref="I265:I296" si="49">+G265</f>
        <v>-5.4228000000875909E-2</v>
      </c>
      <c r="P265" s="49">
        <f t="shared" si="41"/>
        <v>-1.6844731711209641E-2</v>
      </c>
      <c r="Q265" s="2">
        <f t="shared" si="42"/>
        <v>28716.913999999997</v>
      </c>
      <c r="R265" s="51">
        <f t="shared" si="43"/>
        <v>1.3975087480171675E-3</v>
      </c>
      <c r="S265" s="72">
        <f t="shared" ref="S265:S296" si="50">S$16</f>
        <v>0.1</v>
      </c>
      <c r="T265" s="51">
        <f t="shared" si="44"/>
        <v>1.3975087480171675E-4</v>
      </c>
      <c r="V265">
        <f t="shared" si="46"/>
        <v>-3.7383268289666267E-2</v>
      </c>
      <c r="AC265" t="s">
        <v>62</v>
      </c>
      <c r="AD265">
        <v>9</v>
      </c>
      <c r="AF265" t="s">
        <v>59</v>
      </c>
      <c r="AH265" t="s">
        <v>61</v>
      </c>
    </row>
    <row r="266" spans="1:34" x14ac:dyDescent="0.2">
      <c r="A266" t="s">
        <v>84</v>
      </c>
      <c r="C266" s="10">
        <v>43735.453000000001</v>
      </c>
      <c r="D266" s="10"/>
      <c r="E266">
        <f t="shared" si="38"/>
        <v>1011.9954101687015</v>
      </c>
      <c r="F266">
        <f t="shared" si="39"/>
        <v>1012</v>
      </c>
      <c r="G266">
        <f t="shared" si="40"/>
        <v>-1.5227999996568542E-2</v>
      </c>
      <c r="I266">
        <f t="shared" si="49"/>
        <v>-1.5227999996568542E-2</v>
      </c>
      <c r="P266" s="49">
        <f t="shared" si="41"/>
        <v>-1.6844731711209641E-2</v>
      </c>
      <c r="Q266" s="2">
        <f t="shared" si="42"/>
        <v>28716.953000000001</v>
      </c>
      <c r="R266" s="51">
        <f t="shared" si="43"/>
        <v>2.6138214371263494E-6</v>
      </c>
      <c r="S266" s="72">
        <f t="shared" si="50"/>
        <v>0.1</v>
      </c>
      <c r="T266" s="51">
        <f t="shared" si="44"/>
        <v>2.6138214371263494E-7</v>
      </c>
      <c r="V266">
        <f t="shared" si="46"/>
        <v>1.6167317146410995E-3</v>
      </c>
      <c r="AC266" t="s">
        <v>62</v>
      </c>
      <c r="AD266">
        <v>10</v>
      </c>
      <c r="AF266" t="s">
        <v>59</v>
      </c>
      <c r="AH266" t="s">
        <v>61</v>
      </c>
    </row>
    <row r="267" spans="1:34" x14ac:dyDescent="0.2">
      <c r="A267" t="s">
        <v>85</v>
      </c>
      <c r="C267" s="10">
        <v>43755.368999999999</v>
      </c>
      <c r="D267" s="10"/>
      <c r="E267">
        <f t="shared" si="38"/>
        <v>1017.9982391781947</v>
      </c>
      <c r="F267">
        <f t="shared" si="39"/>
        <v>1018</v>
      </c>
      <c r="G267">
        <f t="shared" si="40"/>
        <v>-5.8419999986654148E-3</v>
      </c>
      <c r="I267">
        <f t="shared" si="49"/>
        <v>-5.8419999986654148E-3</v>
      </c>
      <c r="P267" s="49">
        <f t="shared" si="41"/>
        <v>-1.679970032089223E-2</v>
      </c>
      <c r="Q267" s="2">
        <f t="shared" si="42"/>
        <v>28736.868999999999</v>
      </c>
      <c r="R267" s="51">
        <f t="shared" si="43"/>
        <v>1.2007119635172966E-4</v>
      </c>
      <c r="S267" s="72">
        <f t="shared" si="50"/>
        <v>0.1</v>
      </c>
      <c r="T267" s="51">
        <f t="shared" si="44"/>
        <v>1.2007119635172966E-5</v>
      </c>
      <c r="V267">
        <f t="shared" si="46"/>
        <v>1.0957700322226815E-2</v>
      </c>
      <c r="AC267" t="s">
        <v>62</v>
      </c>
      <c r="AD267">
        <v>8</v>
      </c>
      <c r="AF267" t="s">
        <v>59</v>
      </c>
      <c r="AH267" t="s">
        <v>61</v>
      </c>
    </row>
    <row r="268" spans="1:34" x14ac:dyDescent="0.2">
      <c r="A268" t="s">
        <v>86</v>
      </c>
      <c r="C268" s="10">
        <v>43828.358</v>
      </c>
      <c r="D268" s="10"/>
      <c r="E268">
        <f t="shared" si="38"/>
        <v>1039.997661078876</v>
      </c>
      <c r="F268">
        <f t="shared" si="39"/>
        <v>1040</v>
      </c>
      <c r="G268">
        <f t="shared" si="40"/>
        <v>-7.7600000004167669E-3</v>
      </c>
      <c r="I268">
        <f t="shared" si="49"/>
        <v>-7.7600000004167669E-3</v>
      </c>
      <c r="P268" s="49">
        <f t="shared" si="41"/>
        <v>-1.6630632538058951E-2</v>
      </c>
      <c r="Q268" s="2">
        <f t="shared" si="42"/>
        <v>28809.858</v>
      </c>
      <c r="R268" s="51">
        <f t="shared" si="43"/>
        <v>7.8688121617876214E-5</v>
      </c>
      <c r="S268" s="72">
        <f t="shared" si="50"/>
        <v>0.1</v>
      </c>
      <c r="T268" s="51">
        <f t="shared" si="44"/>
        <v>7.8688121617876224E-6</v>
      </c>
      <c r="V268">
        <f t="shared" si="46"/>
        <v>8.8706325376421841E-3</v>
      </c>
      <c r="AC268" t="s">
        <v>62</v>
      </c>
      <c r="AD268">
        <v>10</v>
      </c>
      <c r="AF268" t="s">
        <v>71</v>
      </c>
      <c r="AH268" t="s">
        <v>61</v>
      </c>
    </row>
    <row r="269" spans="1:34" x14ac:dyDescent="0.2">
      <c r="A269" t="s">
        <v>87</v>
      </c>
      <c r="C269" s="10">
        <v>43977.646999999997</v>
      </c>
      <c r="D269" s="10"/>
      <c r="E269">
        <f t="shared" si="38"/>
        <v>1084.9944646538077</v>
      </c>
      <c r="F269">
        <f t="shared" si="39"/>
        <v>1085</v>
      </c>
      <c r="G269">
        <f t="shared" si="40"/>
        <v>-1.8365000003541354E-2</v>
      </c>
      <c r="I269">
        <f t="shared" si="49"/>
        <v>-1.8365000003541354E-2</v>
      </c>
      <c r="P269" s="49">
        <f t="shared" si="41"/>
        <v>-1.6265465733427013E-2</v>
      </c>
      <c r="Q269" s="2">
        <f t="shared" si="42"/>
        <v>28959.146999999997</v>
      </c>
      <c r="R269" s="51">
        <f t="shared" si="43"/>
        <v>4.4080441513845578E-6</v>
      </c>
      <c r="S269" s="72">
        <f t="shared" si="50"/>
        <v>0.1</v>
      </c>
      <c r="T269" s="51">
        <f t="shared" si="44"/>
        <v>4.408044151384558E-7</v>
      </c>
      <c r="V269">
        <f t="shared" si="46"/>
        <v>-2.0995342701143407E-3</v>
      </c>
      <c r="AC269" t="s">
        <v>62</v>
      </c>
      <c r="AD269">
        <v>8</v>
      </c>
      <c r="AF269" t="s">
        <v>71</v>
      </c>
      <c r="AH269" t="s">
        <v>61</v>
      </c>
    </row>
    <row r="270" spans="1:34" x14ac:dyDescent="0.2">
      <c r="A270" t="s">
        <v>87</v>
      </c>
      <c r="C270" s="10">
        <v>44017.47</v>
      </c>
      <c r="D270" s="10"/>
      <c r="E270">
        <f t="shared" si="38"/>
        <v>1096.9974100065442</v>
      </c>
      <c r="F270">
        <f t="shared" si="39"/>
        <v>1097</v>
      </c>
      <c r="G270">
        <f t="shared" si="40"/>
        <v>-8.5929999986547045E-3</v>
      </c>
      <c r="I270">
        <f t="shared" si="49"/>
        <v>-8.5929999986547045E-3</v>
      </c>
      <c r="P270" s="49">
        <f t="shared" si="41"/>
        <v>-1.616369889849828E-2</v>
      </c>
      <c r="Q270" s="2">
        <f t="shared" si="42"/>
        <v>28998.97</v>
      </c>
      <c r="R270" s="51">
        <f t="shared" si="43"/>
        <v>5.7315481832092721E-5</v>
      </c>
      <c r="S270" s="72">
        <f t="shared" si="50"/>
        <v>0.1</v>
      </c>
      <c r="T270" s="51">
        <f t="shared" si="44"/>
        <v>5.7315481832092723E-6</v>
      </c>
      <c r="V270">
        <f t="shared" ref="V270:V301" si="51">+G270-P270</f>
        <v>7.5706988998435754E-3</v>
      </c>
      <c r="AC270" t="s">
        <v>62</v>
      </c>
      <c r="AD270">
        <v>7</v>
      </c>
      <c r="AF270" t="s">
        <v>71</v>
      </c>
      <c r="AH270" t="s">
        <v>61</v>
      </c>
    </row>
    <row r="271" spans="1:34" x14ac:dyDescent="0.2">
      <c r="A271" t="s">
        <v>57</v>
      </c>
      <c r="C271" s="10">
        <v>44083.830999999998</v>
      </c>
      <c r="D271" s="10"/>
      <c r="E271">
        <f t="shared" si="38"/>
        <v>1116.9991039159145</v>
      </c>
      <c r="F271">
        <f t="shared" si="39"/>
        <v>1117</v>
      </c>
      <c r="G271">
        <f t="shared" si="40"/>
        <v>-2.9730000023846515E-3</v>
      </c>
      <c r="I271">
        <f t="shared" si="49"/>
        <v>-2.9730000023846515E-3</v>
      </c>
      <c r="P271" s="49">
        <f t="shared" si="41"/>
        <v>-1.5989980821233235E-2</v>
      </c>
      <c r="Q271" s="2">
        <f t="shared" si="42"/>
        <v>29065.330999999998</v>
      </c>
      <c r="R271" s="51">
        <f t="shared" si="43"/>
        <v>1.6944178963827194E-4</v>
      </c>
      <c r="S271" s="72">
        <f t="shared" si="50"/>
        <v>0.1</v>
      </c>
      <c r="T271" s="51">
        <f t="shared" si="44"/>
        <v>1.6944178963827196E-5</v>
      </c>
      <c r="V271">
        <f t="shared" si="51"/>
        <v>1.3016980818848584E-2</v>
      </c>
    </row>
    <row r="272" spans="1:34" x14ac:dyDescent="0.2">
      <c r="A272" t="s">
        <v>88</v>
      </c>
      <c r="C272" s="10">
        <v>44090.463000000003</v>
      </c>
      <c r="D272" s="10"/>
      <c r="E272">
        <f t="shared" si="38"/>
        <v>1118.9980375366713</v>
      </c>
      <c r="F272">
        <f t="shared" si="39"/>
        <v>1119</v>
      </c>
      <c r="G272">
        <f t="shared" si="40"/>
        <v>-6.5109999923151918E-3</v>
      </c>
      <c r="I272">
        <f t="shared" si="49"/>
        <v>-6.5109999923151918E-3</v>
      </c>
      <c r="P272" s="49">
        <f t="shared" si="41"/>
        <v>-1.5972326678863676E-2</v>
      </c>
      <c r="Q272" s="2">
        <f t="shared" si="42"/>
        <v>29071.963000000003</v>
      </c>
      <c r="R272" s="51">
        <f t="shared" si="43"/>
        <v>8.9516702669594509E-5</v>
      </c>
      <c r="S272" s="72">
        <f t="shared" si="50"/>
        <v>0.1</v>
      </c>
      <c r="T272" s="51">
        <f t="shared" si="44"/>
        <v>8.9516702669594509E-6</v>
      </c>
      <c r="V272">
        <f t="shared" si="51"/>
        <v>9.4613266865484838E-3</v>
      </c>
      <c r="AC272" t="s">
        <v>62</v>
      </c>
      <c r="AD272">
        <v>6</v>
      </c>
      <c r="AF272" t="s">
        <v>71</v>
      </c>
      <c r="AH272" t="s">
        <v>61</v>
      </c>
    </row>
    <row r="273" spans="1:34" x14ac:dyDescent="0.2">
      <c r="A273" t="s">
        <v>88</v>
      </c>
      <c r="C273" s="10">
        <v>44090.464</v>
      </c>
      <c r="D273" s="10"/>
      <c r="E273">
        <f t="shared" si="38"/>
        <v>1118.9983389440317</v>
      </c>
      <c r="F273">
        <f t="shared" si="39"/>
        <v>1119</v>
      </c>
      <c r="G273">
        <f t="shared" si="40"/>
        <v>-5.5109999957494438E-3</v>
      </c>
      <c r="I273">
        <f t="shared" si="49"/>
        <v>-5.5109999957494438E-3</v>
      </c>
      <c r="P273" s="49">
        <f t="shared" si="41"/>
        <v>-1.5972326678863676E-2</v>
      </c>
      <c r="Q273" s="2">
        <f t="shared" si="42"/>
        <v>29071.964</v>
      </c>
      <c r="R273" s="51">
        <f t="shared" si="43"/>
        <v>1.0943935597083782E-4</v>
      </c>
      <c r="S273" s="72">
        <f t="shared" si="50"/>
        <v>0.1</v>
      </c>
      <c r="T273" s="51">
        <f t="shared" si="44"/>
        <v>1.0943935597083782E-5</v>
      </c>
      <c r="V273">
        <f t="shared" si="51"/>
        <v>1.0461326683114232E-2</v>
      </c>
      <c r="AC273" t="s">
        <v>62</v>
      </c>
      <c r="AD273">
        <v>10</v>
      </c>
      <c r="AF273" t="s">
        <v>59</v>
      </c>
      <c r="AH273" t="s">
        <v>61</v>
      </c>
    </row>
    <row r="274" spans="1:34" x14ac:dyDescent="0.2">
      <c r="A274" t="s">
        <v>89</v>
      </c>
      <c r="C274" s="10">
        <v>44342.622000000003</v>
      </c>
      <c r="D274" s="10"/>
      <c r="E274">
        <f t="shared" si="38"/>
        <v>1195.0006163780554</v>
      </c>
      <c r="F274">
        <f t="shared" si="39"/>
        <v>1195</v>
      </c>
      <c r="G274">
        <f t="shared" si="40"/>
        <v>2.0450000010896474E-3</v>
      </c>
      <c r="I274">
        <f t="shared" si="49"/>
        <v>2.0450000010896474E-3</v>
      </c>
      <c r="P274" s="49">
        <f t="shared" si="41"/>
        <v>-1.5263431092365234E-2</v>
      </c>
      <c r="Q274" s="2">
        <f t="shared" si="42"/>
        <v>29324.122000000003</v>
      </c>
      <c r="R274" s="51">
        <f t="shared" si="43"/>
        <v>2.9958178691687578E-4</v>
      </c>
      <c r="S274" s="72">
        <f t="shared" si="50"/>
        <v>0.1</v>
      </c>
      <c r="T274" s="51">
        <f t="shared" si="44"/>
        <v>2.9958178691687579E-5</v>
      </c>
      <c r="V274">
        <f t="shared" si="51"/>
        <v>1.7308431093454882E-2</v>
      </c>
      <c r="AC274" t="s">
        <v>62</v>
      </c>
      <c r="AD274">
        <v>9</v>
      </c>
      <c r="AF274" t="s">
        <v>71</v>
      </c>
      <c r="AH274" t="s">
        <v>61</v>
      </c>
    </row>
    <row r="275" spans="1:34" x14ac:dyDescent="0.2">
      <c r="A275" t="s">
        <v>57</v>
      </c>
      <c r="C275" s="10">
        <v>44531.720999999998</v>
      </c>
      <c r="D275" s="10"/>
      <c r="E275">
        <f t="shared" si="38"/>
        <v>1251.9964470100235</v>
      </c>
      <c r="F275">
        <f t="shared" si="39"/>
        <v>1252</v>
      </c>
      <c r="G275">
        <f t="shared" si="40"/>
        <v>-1.1788000003434718E-2</v>
      </c>
      <c r="I275">
        <f t="shared" si="49"/>
        <v>-1.1788000003434718E-2</v>
      </c>
      <c r="P275" s="49">
        <f t="shared" si="41"/>
        <v>-1.4683114426832362E-2</v>
      </c>
      <c r="Q275" s="2">
        <f t="shared" si="42"/>
        <v>29513.220999999998</v>
      </c>
      <c r="R275" s="51">
        <f t="shared" si="43"/>
        <v>8.3816875245650724E-6</v>
      </c>
      <c r="S275" s="72">
        <f t="shared" si="50"/>
        <v>0.1</v>
      </c>
      <c r="T275" s="51">
        <f t="shared" si="44"/>
        <v>8.3816875245650726E-7</v>
      </c>
      <c r="V275">
        <f t="shared" si="51"/>
        <v>2.895114423397644E-3</v>
      </c>
    </row>
    <row r="276" spans="1:34" x14ac:dyDescent="0.2">
      <c r="A276" t="s">
        <v>90</v>
      </c>
      <c r="C276" s="10">
        <v>44790.52</v>
      </c>
      <c r="D276" s="10"/>
      <c r="E276">
        <f t="shared" si="38"/>
        <v>1330.0003707310539</v>
      </c>
      <c r="F276">
        <f t="shared" si="39"/>
        <v>1330</v>
      </c>
      <c r="G276">
        <f t="shared" si="40"/>
        <v>1.2300000016693957E-3</v>
      </c>
      <c r="I276">
        <f t="shared" si="49"/>
        <v>1.2300000016693957E-3</v>
      </c>
      <c r="P276" s="49">
        <f t="shared" si="41"/>
        <v>-1.3821429071084074E-2</v>
      </c>
      <c r="Q276" s="2">
        <f t="shared" si="42"/>
        <v>29772.019999999997</v>
      </c>
      <c r="R276" s="51">
        <f t="shared" si="43"/>
        <v>2.2654551713212839E-4</v>
      </c>
      <c r="S276" s="72">
        <f t="shared" si="50"/>
        <v>0.1</v>
      </c>
      <c r="T276" s="51">
        <f t="shared" si="44"/>
        <v>2.2654551713212839E-5</v>
      </c>
      <c r="V276">
        <f t="shared" si="51"/>
        <v>1.505142907275347E-2</v>
      </c>
      <c r="AC276" t="s">
        <v>62</v>
      </c>
      <c r="AD276">
        <v>7</v>
      </c>
      <c r="AF276" t="s">
        <v>71</v>
      </c>
      <c r="AH276" t="s">
        <v>61</v>
      </c>
    </row>
    <row r="277" spans="1:34" x14ac:dyDescent="0.2">
      <c r="A277" t="s">
        <v>57</v>
      </c>
      <c r="C277" s="10">
        <v>44813.737999999998</v>
      </c>
      <c r="D277" s="10"/>
      <c r="E277">
        <f t="shared" ref="E277:E340" si="52">+(C277-C$7)/C$8</f>
        <v>1336.9984468478663</v>
      </c>
      <c r="F277">
        <f t="shared" ref="F277:F340" si="53">ROUND(2*E277,0)/2</f>
        <v>1337</v>
      </c>
      <c r="G277">
        <f t="shared" ref="G277:G340" si="54">+C277-(C$7+F277*C$8)</f>
        <v>-5.1529999982449226E-3</v>
      </c>
      <c r="I277">
        <f t="shared" si="49"/>
        <v>-5.1529999982449226E-3</v>
      </c>
      <c r="P277" s="49">
        <f t="shared" ref="P277:P340" si="55">+D$11+D$12*F277+D$13*F277^2</f>
        <v>-1.3740280399652069E-2</v>
      </c>
      <c r="Q277" s="2">
        <f t="shared" ref="Q277:Q340" si="56">+C277-15018.5</f>
        <v>29795.237999999998</v>
      </c>
      <c r="R277" s="51">
        <f t="shared" ref="R277:R340" si="57">+(P277-G277)^2</f>
        <v>7.3741384692391275E-5</v>
      </c>
      <c r="S277" s="72">
        <f t="shared" si="50"/>
        <v>0.1</v>
      </c>
      <c r="T277" s="51">
        <f t="shared" ref="T277:T340" si="58">+S277*R277</f>
        <v>7.3741384692391275E-6</v>
      </c>
      <c r="V277">
        <f t="shared" si="51"/>
        <v>8.5872804014071463E-3</v>
      </c>
    </row>
    <row r="278" spans="1:34" x14ac:dyDescent="0.2">
      <c r="A278" t="s">
        <v>57</v>
      </c>
      <c r="C278" s="10">
        <v>44856.874000000003</v>
      </c>
      <c r="D278" s="10"/>
      <c r="E278">
        <f t="shared" si="52"/>
        <v>1349.9999547888972</v>
      </c>
      <c r="F278">
        <f t="shared" si="53"/>
        <v>1350</v>
      </c>
      <c r="G278">
        <f t="shared" si="54"/>
        <v>-1.4999999257270247E-4</v>
      </c>
      <c r="I278">
        <f t="shared" si="49"/>
        <v>-1.4999999257270247E-4</v>
      </c>
      <c r="P278" s="49">
        <f t="shared" si="55"/>
        <v>-1.3587907383062894E-2</v>
      </c>
      <c r="Q278" s="2">
        <f t="shared" si="56"/>
        <v>29838.374000000003</v>
      </c>
      <c r="R278" s="51">
        <f t="shared" si="57"/>
        <v>1.8057735503539089E-4</v>
      </c>
      <c r="S278" s="72">
        <f t="shared" si="50"/>
        <v>0.1</v>
      </c>
      <c r="T278" s="51">
        <f t="shared" si="58"/>
        <v>1.8057735503539089E-5</v>
      </c>
      <c r="V278">
        <f t="shared" si="51"/>
        <v>1.3437907390490191E-2</v>
      </c>
    </row>
    <row r="279" spans="1:34" x14ac:dyDescent="0.2">
      <c r="A279" t="s">
        <v>57</v>
      </c>
      <c r="C279" s="10">
        <v>44896.688999999998</v>
      </c>
      <c r="D279" s="10"/>
      <c r="E279">
        <f t="shared" si="52"/>
        <v>1362.00048888274</v>
      </c>
      <c r="F279">
        <f t="shared" si="53"/>
        <v>1362</v>
      </c>
      <c r="G279">
        <f t="shared" si="54"/>
        <v>1.6219999961322173E-3</v>
      </c>
      <c r="I279">
        <f t="shared" si="49"/>
        <v>1.6219999961322173E-3</v>
      </c>
      <c r="P279" s="49">
        <f t="shared" si="55"/>
        <v>-1.3445330358819889E-2</v>
      </c>
      <c r="Q279" s="2">
        <f t="shared" si="56"/>
        <v>29878.188999999998</v>
      </c>
      <c r="R279" s="51">
        <f t="shared" si="57"/>
        <v>2.2702444402526115E-4</v>
      </c>
      <c r="S279" s="72">
        <f t="shared" si="50"/>
        <v>0.1</v>
      </c>
      <c r="T279" s="51">
        <f t="shared" si="58"/>
        <v>2.2702444402526118E-5</v>
      </c>
      <c r="V279">
        <f t="shared" si="51"/>
        <v>1.5067330354952106E-2</v>
      </c>
    </row>
    <row r="280" spans="1:34" x14ac:dyDescent="0.2">
      <c r="A280" t="s">
        <v>91</v>
      </c>
      <c r="C280" s="10">
        <v>44913.275999999998</v>
      </c>
      <c r="D280" s="10"/>
      <c r="E280">
        <f t="shared" si="52"/>
        <v>1366.9999327861581</v>
      </c>
      <c r="F280">
        <f t="shared" si="53"/>
        <v>1367</v>
      </c>
      <c r="G280">
        <f t="shared" si="54"/>
        <v>-2.2300000273389742E-4</v>
      </c>
      <c r="I280">
        <f t="shared" si="49"/>
        <v>-2.2300000273389742E-4</v>
      </c>
      <c r="P280" s="49">
        <f t="shared" si="55"/>
        <v>-1.3385377846188491E-2</v>
      </c>
      <c r="Q280" s="2">
        <f t="shared" si="56"/>
        <v>29894.775999999998</v>
      </c>
      <c r="R280" s="51">
        <f t="shared" si="57"/>
        <v>1.7324819049386439E-4</v>
      </c>
      <c r="S280" s="72">
        <f t="shared" si="50"/>
        <v>0.1</v>
      </c>
      <c r="T280" s="51">
        <f t="shared" si="58"/>
        <v>1.7324819049386442E-5</v>
      </c>
      <c r="V280">
        <f t="shared" si="51"/>
        <v>1.3162377843454594E-2</v>
      </c>
      <c r="AC280" t="s">
        <v>62</v>
      </c>
      <c r="AD280">
        <v>10</v>
      </c>
      <c r="AF280" t="s">
        <v>59</v>
      </c>
      <c r="AH280" t="s">
        <v>61</v>
      </c>
    </row>
    <row r="281" spans="1:34" x14ac:dyDescent="0.2">
      <c r="A281" t="s">
        <v>92</v>
      </c>
      <c r="C281" s="10">
        <v>45145.517999999996</v>
      </c>
      <c r="D281" s="10"/>
      <c r="E281">
        <f t="shared" si="52"/>
        <v>1436.9993812106864</v>
      </c>
      <c r="F281">
        <f t="shared" si="53"/>
        <v>1437</v>
      </c>
      <c r="G281">
        <f t="shared" si="54"/>
        <v>-2.0530000037979335E-3</v>
      </c>
      <c r="I281">
        <f t="shared" si="49"/>
        <v>-2.0530000037979335E-3</v>
      </c>
      <c r="P281" s="49">
        <f t="shared" si="55"/>
        <v>-1.2512355013075372E-2</v>
      </c>
      <c r="Q281" s="2">
        <f t="shared" si="56"/>
        <v>30127.017999999996</v>
      </c>
      <c r="R281" s="51">
        <f t="shared" si="57"/>
        <v>1.0939810721009704E-4</v>
      </c>
      <c r="S281" s="72">
        <f t="shared" si="50"/>
        <v>0.1</v>
      </c>
      <c r="T281" s="51">
        <f t="shared" si="58"/>
        <v>1.0939810721009705E-5</v>
      </c>
      <c r="V281">
        <f t="shared" si="51"/>
        <v>1.0459355009277438E-2</v>
      </c>
      <c r="AC281" t="s">
        <v>62</v>
      </c>
      <c r="AD281">
        <v>9</v>
      </c>
      <c r="AF281" t="s">
        <v>71</v>
      </c>
      <c r="AH281" t="s">
        <v>61</v>
      </c>
    </row>
    <row r="282" spans="1:34" x14ac:dyDescent="0.2">
      <c r="A282" t="s">
        <v>92</v>
      </c>
      <c r="C282" s="10">
        <v>45145.521999999997</v>
      </c>
      <c r="D282" s="10"/>
      <c r="E282">
        <f t="shared" si="52"/>
        <v>1437.0005868401322</v>
      </c>
      <c r="F282">
        <f t="shared" si="53"/>
        <v>1437</v>
      </c>
      <c r="G282">
        <f t="shared" si="54"/>
        <v>1.9469999970169738E-3</v>
      </c>
      <c r="I282">
        <f t="shared" si="49"/>
        <v>1.9469999970169738E-3</v>
      </c>
      <c r="P282" s="49">
        <f t="shared" si="55"/>
        <v>-1.2512355013075372E-2</v>
      </c>
      <c r="Q282" s="2">
        <f t="shared" si="56"/>
        <v>30127.021999999997</v>
      </c>
      <c r="R282" s="51">
        <f t="shared" si="57"/>
        <v>2.0907294730788262E-4</v>
      </c>
      <c r="S282" s="72">
        <f t="shared" si="50"/>
        <v>0.1</v>
      </c>
      <c r="T282" s="51">
        <f t="shared" si="58"/>
        <v>2.0907294730788262E-5</v>
      </c>
      <c r="V282">
        <f t="shared" si="51"/>
        <v>1.4459355010092345E-2</v>
      </c>
      <c r="AC282" t="s">
        <v>62</v>
      </c>
      <c r="AD282">
        <v>12</v>
      </c>
      <c r="AF282" t="s">
        <v>59</v>
      </c>
      <c r="AH282" t="s">
        <v>61</v>
      </c>
    </row>
    <row r="283" spans="1:34" x14ac:dyDescent="0.2">
      <c r="A283" t="s">
        <v>92</v>
      </c>
      <c r="C283" s="10">
        <v>45165.428</v>
      </c>
      <c r="D283" s="10"/>
      <c r="E283">
        <f t="shared" si="52"/>
        <v>1443.0004017760129</v>
      </c>
      <c r="F283">
        <f t="shared" si="53"/>
        <v>1443</v>
      </c>
      <c r="G283">
        <f t="shared" si="54"/>
        <v>1.3330000001587905E-3</v>
      </c>
      <c r="I283">
        <f t="shared" si="49"/>
        <v>1.3330000001587905E-3</v>
      </c>
      <c r="P283" s="49">
        <f t="shared" si="55"/>
        <v>-1.2434598470949347E-2</v>
      </c>
      <c r="Q283" s="2">
        <f t="shared" si="56"/>
        <v>30146.928</v>
      </c>
      <c r="R283" s="51">
        <f t="shared" si="57"/>
        <v>1.8954676766165914E-4</v>
      </c>
      <c r="S283" s="72">
        <f t="shared" si="50"/>
        <v>0.1</v>
      </c>
      <c r="T283" s="51">
        <f t="shared" si="58"/>
        <v>1.8954676766165917E-5</v>
      </c>
      <c r="V283">
        <f t="shared" si="51"/>
        <v>1.3767598471108138E-2</v>
      </c>
      <c r="AC283" t="s">
        <v>62</v>
      </c>
      <c r="AD283">
        <v>8</v>
      </c>
      <c r="AF283" t="s">
        <v>59</v>
      </c>
      <c r="AH283" t="s">
        <v>61</v>
      </c>
    </row>
    <row r="284" spans="1:34" x14ac:dyDescent="0.2">
      <c r="A284" t="s">
        <v>57</v>
      </c>
      <c r="C284" s="10">
        <v>45168.747000000003</v>
      </c>
      <c r="D284" s="10"/>
      <c r="E284">
        <f t="shared" si="52"/>
        <v>1444.0007728084759</v>
      </c>
      <c r="F284">
        <f t="shared" si="53"/>
        <v>1444</v>
      </c>
      <c r="G284">
        <f t="shared" si="54"/>
        <v>2.564000002166722E-3</v>
      </c>
      <c r="I284">
        <f t="shared" si="49"/>
        <v>2.564000002166722E-3</v>
      </c>
      <c r="P284" s="49">
        <f t="shared" si="55"/>
        <v>-1.242159413038664E-2</v>
      </c>
      <c r="Q284" s="2">
        <f t="shared" si="56"/>
        <v>30150.247000000003</v>
      </c>
      <c r="R284" s="51">
        <f t="shared" si="57"/>
        <v>2.2456803150561774E-4</v>
      </c>
      <c r="S284" s="72">
        <f t="shared" si="50"/>
        <v>0.1</v>
      </c>
      <c r="T284" s="51">
        <f t="shared" si="58"/>
        <v>2.2456803150561776E-5</v>
      </c>
      <c r="V284">
        <f t="shared" si="51"/>
        <v>1.4985594132553362E-2</v>
      </c>
    </row>
    <row r="285" spans="1:34" x14ac:dyDescent="0.2">
      <c r="A285" t="s">
        <v>93</v>
      </c>
      <c r="C285" s="10">
        <v>45208.557999999997</v>
      </c>
      <c r="D285" s="10"/>
      <c r="E285">
        <f t="shared" si="52"/>
        <v>1456.0001012728731</v>
      </c>
      <c r="F285">
        <f t="shared" si="53"/>
        <v>1456</v>
      </c>
      <c r="G285">
        <f t="shared" si="54"/>
        <v>3.3599999733269215E-4</v>
      </c>
      <c r="I285">
        <f t="shared" si="49"/>
        <v>3.3599999733269215E-4</v>
      </c>
      <c r="P285" s="49">
        <f t="shared" si="55"/>
        <v>-1.2264541038990648E-2</v>
      </c>
      <c r="Q285" s="2">
        <f t="shared" si="56"/>
        <v>30190.057999999997</v>
      </c>
      <c r="R285" s="51">
        <f t="shared" si="57"/>
        <v>1.5877363440806847E-4</v>
      </c>
      <c r="S285" s="72">
        <f t="shared" si="50"/>
        <v>0.1</v>
      </c>
      <c r="T285" s="51">
        <f t="shared" si="58"/>
        <v>1.5877363440806849E-5</v>
      </c>
      <c r="V285">
        <f t="shared" si="51"/>
        <v>1.260054103632334E-2</v>
      </c>
      <c r="AC285" t="s">
        <v>62</v>
      </c>
      <c r="AH285" t="s">
        <v>64</v>
      </c>
    </row>
    <row r="286" spans="1:34" x14ac:dyDescent="0.2">
      <c r="A286" t="s">
        <v>93</v>
      </c>
      <c r="C286" s="10">
        <v>45208.563999999998</v>
      </c>
      <c r="D286" s="10"/>
      <c r="E286">
        <f t="shared" si="52"/>
        <v>1456.0019097170416</v>
      </c>
      <c r="F286">
        <f t="shared" si="53"/>
        <v>1456</v>
      </c>
      <c r="G286">
        <f t="shared" si="54"/>
        <v>6.335999998555053E-3</v>
      </c>
      <c r="I286">
        <f t="shared" si="49"/>
        <v>6.335999998555053E-3</v>
      </c>
      <c r="P286" s="49">
        <f t="shared" si="55"/>
        <v>-1.2264541038990648E-2</v>
      </c>
      <c r="Q286" s="2">
        <f t="shared" si="56"/>
        <v>30190.063999999998</v>
      </c>
      <c r="R286" s="51">
        <f t="shared" si="57"/>
        <v>3.4598012688942168E-4</v>
      </c>
      <c r="S286" s="72">
        <f t="shared" si="50"/>
        <v>0.1</v>
      </c>
      <c r="T286" s="51">
        <f t="shared" si="58"/>
        <v>3.4598012688942172E-5</v>
      </c>
      <c r="V286">
        <f t="shared" si="51"/>
        <v>1.8600541037545701E-2</v>
      </c>
      <c r="AC286" t="s">
        <v>62</v>
      </c>
      <c r="AH286" t="s">
        <v>64</v>
      </c>
    </row>
    <row r="287" spans="1:34" x14ac:dyDescent="0.2">
      <c r="A287" t="s">
        <v>93</v>
      </c>
      <c r="C287" s="10">
        <v>45208.57</v>
      </c>
      <c r="D287" s="10"/>
      <c r="E287">
        <f t="shared" si="52"/>
        <v>1456.0037181612104</v>
      </c>
      <c r="F287">
        <f t="shared" si="53"/>
        <v>1456</v>
      </c>
      <c r="G287">
        <f t="shared" si="54"/>
        <v>1.2335999999777414E-2</v>
      </c>
      <c r="I287">
        <f t="shared" si="49"/>
        <v>1.2335999999777414E-2</v>
      </c>
      <c r="P287" s="49">
        <f t="shared" si="55"/>
        <v>-1.2264541038990648E-2</v>
      </c>
      <c r="Q287" s="2">
        <f t="shared" si="56"/>
        <v>30190.07</v>
      </c>
      <c r="R287" s="51">
        <f t="shared" si="57"/>
        <v>6.0518661940011157E-4</v>
      </c>
      <c r="S287" s="72">
        <f t="shared" si="50"/>
        <v>0.1</v>
      </c>
      <c r="T287" s="51">
        <f t="shared" si="58"/>
        <v>6.0518661940011158E-5</v>
      </c>
      <c r="V287">
        <f t="shared" si="51"/>
        <v>2.4600541038768062E-2</v>
      </c>
      <c r="AC287" t="s">
        <v>62</v>
      </c>
      <c r="AH287" t="s">
        <v>64</v>
      </c>
    </row>
    <row r="288" spans="1:34" x14ac:dyDescent="0.2">
      <c r="A288" t="s">
        <v>93</v>
      </c>
      <c r="C288" s="10">
        <v>45208.57</v>
      </c>
      <c r="D288" s="10"/>
      <c r="E288">
        <f t="shared" si="52"/>
        <v>1456.0037181612104</v>
      </c>
      <c r="F288">
        <f t="shared" si="53"/>
        <v>1456</v>
      </c>
      <c r="G288">
        <f t="shared" si="54"/>
        <v>1.2335999999777414E-2</v>
      </c>
      <c r="I288">
        <f t="shared" si="49"/>
        <v>1.2335999999777414E-2</v>
      </c>
      <c r="P288" s="49">
        <f t="shared" si="55"/>
        <v>-1.2264541038990648E-2</v>
      </c>
      <c r="Q288" s="2">
        <f t="shared" si="56"/>
        <v>30190.07</v>
      </c>
      <c r="R288" s="51">
        <f t="shared" si="57"/>
        <v>6.0518661940011157E-4</v>
      </c>
      <c r="S288" s="72">
        <f t="shared" si="50"/>
        <v>0.1</v>
      </c>
      <c r="T288" s="51">
        <f t="shared" si="58"/>
        <v>6.0518661940011158E-5</v>
      </c>
      <c r="V288">
        <f t="shared" si="51"/>
        <v>2.4600541038768062E-2</v>
      </c>
      <c r="AC288" t="s">
        <v>62</v>
      </c>
      <c r="AH288" t="s">
        <v>64</v>
      </c>
    </row>
    <row r="289" spans="1:34" x14ac:dyDescent="0.2">
      <c r="A289" t="s">
        <v>57</v>
      </c>
      <c r="C289" s="10">
        <v>45221.828999999998</v>
      </c>
      <c r="D289" s="10"/>
      <c r="E289">
        <f t="shared" si="52"/>
        <v>1460.0000783659136</v>
      </c>
      <c r="F289">
        <f t="shared" si="53"/>
        <v>1460</v>
      </c>
      <c r="G289">
        <f t="shared" si="54"/>
        <v>2.6000000070780516E-4</v>
      </c>
      <c r="I289">
        <f t="shared" si="49"/>
        <v>2.6000000070780516E-4</v>
      </c>
      <c r="P289" s="49">
        <f t="shared" si="55"/>
        <v>-1.2211779339953599E-2</v>
      </c>
      <c r="Q289" s="2">
        <f t="shared" si="56"/>
        <v>30203.328999999998</v>
      </c>
      <c r="R289" s="51">
        <f t="shared" si="57"/>
        <v>1.555452799221486E-4</v>
      </c>
      <c r="S289" s="72">
        <f t="shared" si="50"/>
        <v>0.1</v>
      </c>
      <c r="T289" s="51">
        <f t="shared" si="58"/>
        <v>1.5554527992214861E-5</v>
      </c>
      <c r="V289">
        <f t="shared" si="51"/>
        <v>1.2471779340661404E-2</v>
      </c>
    </row>
    <row r="290" spans="1:34" x14ac:dyDescent="0.2">
      <c r="A290" t="s">
        <v>94</v>
      </c>
      <c r="C290" s="10">
        <v>45228.466</v>
      </c>
      <c r="D290" s="10"/>
      <c r="E290">
        <f t="shared" si="52"/>
        <v>1462.0005190234767</v>
      </c>
      <c r="F290">
        <f t="shared" si="53"/>
        <v>1462</v>
      </c>
      <c r="G290">
        <f t="shared" si="54"/>
        <v>1.7220000008819625E-3</v>
      </c>
      <c r="I290">
        <f t="shared" si="49"/>
        <v>1.7220000008819625E-3</v>
      </c>
      <c r="P290" s="49">
        <f t="shared" si="55"/>
        <v>-1.2185321490077882E-2</v>
      </c>
      <c r="Q290" s="2">
        <f t="shared" si="56"/>
        <v>30209.966</v>
      </c>
      <c r="R290" s="51">
        <f t="shared" si="57"/>
        <v>1.9341359105291353E-4</v>
      </c>
      <c r="S290" s="72">
        <f t="shared" si="50"/>
        <v>0.1</v>
      </c>
      <c r="T290" s="51">
        <f t="shared" si="58"/>
        <v>1.9341359105291354E-5</v>
      </c>
      <c r="V290">
        <f t="shared" si="51"/>
        <v>1.3907321490959844E-2</v>
      </c>
      <c r="AC290" t="s">
        <v>62</v>
      </c>
      <c r="AD290">
        <v>11</v>
      </c>
      <c r="AF290" t="s">
        <v>59</v>
      </c>
      <c r="AH290" t="s">
        <v>61</v>
      </c>
    </row>
    <row r="291" spans="1:34" x14ac:dyDescent="0.2">
      <c r="A291" t="s">
        <v>95</v>
      </c>
      <c r="C291" s="10">
        <v>45258.328999999998</v>
      </c>
      <c r="D291" s="10"/>
      <c r="E291">
        <f t="shared" si="52"/>
        <v>1471.0014470567417</v>
      </c>
      <c r="F291">
        <f t="shared" si="53"/>
        <v>1471</v>
      </c>
      <c r="G291">
        <f t="shared" si="54"/>
        <v>4.801000002771616E-3</v>
      </c>
      <c r="I291">
        <f t="shared" si="49"/>
        <v>4.801000002771616E-3</v>
      </c>
      <c r="P291" s="49">
        <f t="shared" si="55"/>
        <v>-1.2065625912690267E-2</v>
      </c>
      <c r="Q291" s="2">
        <f t="shared" si="56"/>
        <v>30239.828999999998</v>
      </c>
      <c r="R291" s="51">
        <f t="shared" si="57"/>
        <v>2.8448306977213038E-4</v>
      </c>
      <c r="S291" s="72">
        <f t="shared" si="50"/>
        <v>0.1</v>
      </c>
      <c r="T291" s="51">
        <f t="shared" si="58"/>
        <v>2.8448306977213041E-5</v>
      </c>
      <c r="V291">
        <f t="shared" si="51"/>
        <v>1.6866625915461883E-2</v>
      </c>
      <c r="AC291" t="s">
        <v>62</v>
      </c>
      <c r="AD291">
        <v>12</v>
      </c>
      <c r="AF291" t="s">
        <v>59</v>
      </c>
      <c r="AH291" t="s">
        <v>61</v>
      </c>
    </row>
    <row r="292" spans="1:34" x14ac:dyDescent="0.2">
      <c r="A292" t="s">
        <v>57</v>
      </c>
      <c r="C292" s="10">
        <v>45261.642999999996</v>
      </c>
      <c r="D292" s="10"/>
      <c r="E292">
        <f t="shared" si="52"/>
        <v>1472.0003110523962</v>
      </c>
      <c r="F292">
        <f t="shared" si="53"/>
        <v>1472</v>
      </c>
      <c r="G292">
        <f t="shared" si="54"/>
        <v>1.0320000001229346E-3</v>
      </c>
      <c r="I292">
        <f t="shared" si="49"/>
        <v>1.0320000001229346E-3</v>
      </c>
      <c r="P292" s="49">
        <f t="shared" si="55"/>
        <v>-1.2052262237127312E-2</v>
      </c>
      <c r="Q292" s="2">
        <f t="shared" si="56"/>
        <v>30243.142999999996</v>
      </c>
      <c r="R292" s="51">
        <f t="shared" si="57"/>
        <v>1.7119791829313283E-4</v>
      </c>
      <c r="S292" s="72">
        <f t="shared" si="50"/>
        <v>0.1</v>
      </c>
      <c r="T292" s="51">
        <f t="shared" si="58"/>
        <v>1.7119791829313283E-5</v>
      </c>
      <c r="V292">
        <f t="shared" si="51"/>
        <v>1.3084262237250247E-2</v>
      </c>
    </row>
    <row r="293" spans="1:34" x14ac:dyDescent="0.2">
      <c r="A293" t="s">
        <v>95</v>
      </c>
      <c r="C293" s="10">
        <v>45268.283000000003</v>
      </c>
      <c r="D293" s="10"/>
      <c r="E293">
        <f t="shared" si="52"/>
        <v>1474.0016559320447</v>
      </c>
      <c r="F293">
        <f t="shared" si="53"/>
        <v>1474</v>
      </c>
      <c r="G293">
        <f t="shared" si="54"/>
        <v>5.4940000045462511E-3</v>
      </c>
      <c r="I293">
        <f t="shared" si="49"/>
        <v>5.4940000045462511E-3</v>
      </c>
      <c r="P293" s="49">
        <f t="shared" si="55"/>
        <v>-1.2025496385822804E-2</v>
      </c>
      <c r="Q293" s="2">
        <f t="shared" si="56"/>
        <v>30249.783000000003</v>
      </c>
      <c r="R293" s="51">
        <f t="shared" si="57"/>
        <v>3.0693275377215439E-4</v>
      </c>
      <c r="S293" s="72">
        <f t="shared" si="50"/>
        <v>0.1</v>
      </c>
      <c r="T293" s="51">
        <f t="shared" si="58"/>
        <v>3.0693275377215442E-5</v>
      </c>
      <c r="V293">
        <f t="shared" si="51"/>
        <v>1.7519496390369056E-2</v>
      </c>
      <c r="AC293" t="s">
        <v>62</v>
      </c>
      <c r="AD293">
        <v>8</v>
      </c>
      <c r="AF293" t="s">
        <v>71</v>
      </c>
      <c r="AH293" t="s">
        <v>61</v>
      </c>
    </row>
    <row r="294" spans="1:34" x14ac:dyDescent="0.2">
      <c r="A294" t="s">
        <v>57</v>
      </c>
      <c r="C294" s="10">
        <v>45523.75</v>
      </c>
      <c r="D294" s="10"/>
      <c r="E294">
        <f t="shared" si="52"/>
        <v>1551.0012903249144</v>
      </c>
      <c r="F294">
        <f t="shared" si="53"/>
        <v>1551</v>
      </c>
      <c r="G294">
        <f t="shared" si="54"/>
        <v>4.2810000013560057E-3</v>
      </c>
      <c r="I294">
        <f t="shared" si="49"/>
        <v>4.2810000013560057E-3</v>
      </c>
      <c r="P294" s="49">
        <f t="shared" si="55"/>
        <v>-1.095597834619696E-2</v>
      </c>
      <c r="Q294" s="2">
        <f t="shared" si="56"/>
        <v>30505.25</v>
      </c>
      <c r="R294" s="51">
        <f t="shared" si="57"/>
        <v>2.321655091637979E-4</v>
      </c>
      <c r="S294" s="72">
        <f t="shared" si="50"/>
        <v>0.1</v>
      </c>
      <c r="T294" s="51">
        <f t="shared" si="58"/>
        <v>2.3216550916379793E-5</v>
      </c>
      <c r="V294">
        <f t="shared" si="51"/>
        <v>1.5236978347552966E-2</v>
      </c>
    </row>
    <row r="295" spans="1:34" x14ac:dyDescent="0.2">
      <c r="A295" t="s">
        <v>57</v>
      </c>
      <c r="C295" s="10">
        <v>45523.750999999997</v>
      </c>
      <c r="D295" s="10"/>
      <c r="E295">
        <f t="shared" si="52"/>
        <v>1551.0015917322748</v>
      </c>
      <c r="F295">
        <f t="shared" si="53"/>
        <v>1551</v>
      </c>
      <c r="G295">
        <f t="shared" si="54"/>
        <v>5.2809999979217537E-3</v>
      </c>
      <c r="I295">
        <f t="shared" si="49"/>
        <v>5.2809999979217537E-3</v>
      </c>
      <c r="P295" s="49">
        <f t="shared" si="55"/>
        <v>-1.095597834619696E-2</v>
      </c>
      <c r="Q295" s="2">
        <f t="shared" si="56"/>
        <v>30505.250999999997</v>
      </c>
      <c r="R295" s="51">
        <f t="shared" si="57"/>
        <v>2.6363946574738004E-4</v>
      </c>
      <c r="S295" s="72">
        <f t="shared" si="50"/>
        <v>0.1</v>
      </c>
      <c r="T295" s="51">
        <f t="shared" si="58"/>
        <v>2.6363946574738004E-5</v>
      </c>
      <c r="V295">
        <f t="shared" si="51"/>
        <v>1.6236978344118712E-2</v>
      </c>
    </row>
    <row r="296" spans="1:34" x14ac:dyDescent="0.2">
      <c r="A296" t="s">
        <v>97</v>
      </c>
      <c r="C296" s="10">
        <v>45530.387000000002</v>
      </c>
      <c r="D296" s="10"/>
      <c r="E296">
        <f t="shared" si="52"/>
        <v>1553.0017309824775</v>
      </c>
      <c r="F296">
        <f t="shared" si="53"/>
        <v>1553</v>
      </c>
      <c r="G296">
        <f t="shared" si="54"/>
        <v>5.743000001530163E-3</v>
      </c>
      <c r="I296">
        <f t="shared" si="49"/>
        <v>5.743000001530163E-3</v>
      </c>
      <c r="P296" s="49">
        <f t="shared" si="55"/>
        <v>-1.0927184818819605E-2</v>
      </c>
      <c r="Q296" s="2">
        <f t="shared" si="56"/>
        <v>30511.887000000002</v>
      </c>
      <c r="R296" s="51">
        <f t="shared" si="57"/>
        <v>2.7789506194461985E-4</v>
      </c>
      <c r="S296" s="72">
        <f t="shared" si="50"/>
        <v>0.1</v>
      </c>
      <c r="T296" s="51">
        <f t="shared" si="58"/>
        <v>2.7789506194461985E-5</v>
      </c>
      <c r="V296">
        <f t="shared" si="51"/>
        <v>1.6670184820349768E-2</v>
      </c>
      <c r="AC296" t="s">
        <v>62</v>
      </c>
      <c r="AD296">
        <v>11</v>
      </c>
      <c r="AF296" t="s">
        <v>96</v>
      </c>
      <c r="AH296" t="s">
        <v>61</v>
      </c>
    </row>
    <row r="297" spans="1:34" x14ac:dyDescent="0.2">
      <c r="A297" t="s">
        <v>98</v>
      </c>
      <c r="C297" s="10">
        <v>45613.326999999997</v>
      </c>
      <c r="D297" s="10"/>
      <c r="E297">
        <f t="shared" si="52"/>
        <v>1578.0004575363741</v>
      </c>
      <c r="F297">
        <f t="shared" si="53"/>
        <v>1578</v>
      </c>
      <c r="G297">
        <f t="shared" si="54"/>
        <v>1.5179999973042868E-3</v>
      </c>
      <c r="I297">
        <f t="shared" ref="I297:I328" si="59">+G297</f>
        <v>1.5179999973042868E-3</v>
      </c>
      <c r="P297" s="49">
        <f t="shared" si="55"/>
        <v>-1.056293445651035E-2</v>
      </c>
      <c r="Q297" s="2">
        <f t="shared" si="56"/>
        <v>30594.826999999997</v>
      </c>
      <c r="R297" s="51">
        <f t="shared" si="57"/>
        <v>1.4594897727736555E-4</v>
      </c>
      <c r="S297" s="72">
        <f t="shared" ref="S297:S328" si="60">S$16</f>
        <v>0.1</v>
      </c>
      <c r="T297" s="51">
        <f t="shared" si="58"/>
        <v>1.4594897727736556E-5</v>
      </c>
      <c r="V297">
        <f t="shared" si="51"/>
        <v>1.2080934453814637E-2</v>
      </c>
      <c r="AC297" t="s">
        <v>62</v>
      </c>
      <c r="AD297">
        <v>5</v>
      </c>
      <c r="AF297" t="s">
        <v>96</v>
      </c>
      <c r="AH297" t="s">
        <v>61</v>
      </c>
    </row>
    <row r="298" spans="1:34" x14ac:dyDescent="0.2">
      <c r="A298" t="s">
        <v>98</v>
      </c>
      <c r="C298" s="10">
        <v>45613.328000000001</v>
      </c>
      <c r="D298" s="10"/>
      <c r="E298">
        <f t="shared" si="52"/>
        <v>1578.0007589437366</v>
      </c>
      <c r="F298">
        <f t="shared" si="53"/>
        <v>1578</v>
      </c>
      <c r="G298">
        <f t="shared" si="54"/>
        <v>2.5180000011459924E-3</v>
      </c>
      <c r="I298">
        <f t="shared" si="59"/>
        <v>2.5180000011459924E-3</v>
      </c>
      <c r="P298" s="49">
        <f t="shared" si="55"/>
        <v>-1.056293445651035E-2</v>
      </c>
      <c r="Q298" s="2">
        <f t="shared" si="56"/>
        <v>30594.828000000001</v>
      </c>
      <c r="R298" s="51">
        <f t="shared" si="57"/>
        <v>1.7111084628550102E-4</v>
      </c>
      <c r="S298" s="72">
        <f t="shared" si="60"/>
        <v>0.1</v>
      </c>
      <c r="T298" s="51">
        <f t="shared" si="58"/>
        <v>1.7111084628550101E-5</v>
      </c>
      <c r="V298">
        <f t="shared" si="51"/>
        <v>1.3080934457656342E-2</v>
      </c>
      <c r="AC298" t="s">
        <v>62</v>
      </c>
      <c r="AD298">
        <v>6</v>
      </c>
      <c r="AF298" t="s">
        <v>99</v>
      </c>
      <c r="AH298" t="s">
        <v>61</v>
      </c>
    </row>
    <row r="299" spans="1:34" x14ac:dyDescent="0.2">
      <c r="A299" t="s">
        <v>98</v>
      </c>
      <c r="C299" s="10">
        <v>45613.330999999998</v>
      </c>
      <c r="D299" s="10"/>
      <c r="E299">
        <f t="shared" si="52"/>
        <v>1578.00166316582</v>
      </c>
      <c r="F299">
        <f t="shared" si="53"/>
        <v>1578</v>
      </c>
      <c r="G299">
        <f t="shared" si="54"/>
        <v>5.5179999981191941E-3</v>
      </c>
      <c r="I299">
        <f t="shared" si="59"/>
        <v>5.5179999981191941E-3</v>
      </c>
      <c r="P299" s="49">
        <f t="shared" si="55"/>
        <v>-1.056293445651035E-2</v>
      </c>
      <c r="Q299" s="2">
        <f t="shared" si="56"/>
        <v>30594.830999999998</v>
      </c>
      <c r="R299" s="51">
        <f t="shared" si="57"/>
        <v>2.5859645293409159E-4</v>
      </c>
      <c r="S299" s="72">
        <f t="shared" si="60"/>
        <v>0.1</v>
      </c>
      <c r="T299" s="51">
        <f t="shared" si="58"/>
        <v>2.5859645293409159E-5</v>
      </c>
      <c r="V299">
        <f t="shared" si="51"/>
        <v>1.6080934454629544E-2</v>
      </c>
      <c r="AC299" t="s">
        <v>62</v>
      </c>
      <c r="AD299">
        <v>13</v>
      </c>
      <c r="AF299" t="s">
        <v>59</v>
      </c>
      <c r="AH299" t="s">
        <v>61</v>
      </c>
    </row>
    <row r="300" spans="1:34" x14ac:dyDescent="0.2">
      <c r="A300" t="s">
        <v>100</v>
      </c>
      <c r="C300" s="10">
        <v>45865.482000000004</v>
      </c>
      <c r="D300" s="10"/>
      <c r="E300">
        <f t="shared" si="52"/>
        <v>1654.0018307483144</v>
      </c>
      <c r="F300">
        <f t="shared" si="53"/>
        <v>1654</v>
      </c>
      <c r="G300">
        <f t="shared" si="54"/>
        <v>6.074000004446134E-3</v>
      </c>
      <c r="I300">
        <f t="shared" si="59"/>
        <v>6.074000004446134E-3</v>
      </c>
      <c r="P300" s="49">
        <f t="shared" si="55"/>
        <v>-9.40635879327004E-3</v>
      </c>
      <c r="Q300" s="2">
        <f t="shared" si="56"/>
        <v>30846.982000000004</v>
      </c>
      <c r="R300" s="51">
        <f t="shared" si="57"/>
        <v>2.3964150850602854E-4</v>
      </c>
      <c r="S300" s="72">
        <f t="shared" si="60"/>
        <v>0.1</v>
      </c>
      <c r="T300" s="51">
        <f t="shared" si="58"/>
        <v>2.3964150850602856E-5</v>
      </c>
      <c r="V300">
        <f t="shared" si="51"/>
        <v>1.5480358797716174E-2</v>
      </c>
      <c r="AC300" t="s">
        <v>62</v>
      </c>
      <c r="AD300">
        <v>8</v>
      </c>
      <c r="AF300" t="s">
        <v>71</v>
      </c>
      <c r="AH300" t="s">
        <v>61</v>
      </c>
    </row>
    <row r="301" spans="1:34" x14ac:dyDescent="0.2">
      <c r="A301" t="s">
        <v>57</v>
      </c>
      <c r="C301" s="10">
        <v>45888.707999999999</v>
      </c>
      <c r="D301" s="10"/>
      <c r="E301">
        <f t="shared" si="52"/>
        <v>1661.0023181240165</v>
      </c>
      <c r="F301">
        <f t="shared" si="53"/>
        <v>1661</v>
      </c>
      <c r="G301">
        <f t="shared" si="54"/>
        <v>7.6909999988856725E-3</v>
      </c>
      <c r="I301">
        <f t="shared" si="59"/>
        <v>7.6909999988856725E-3</v>
      </c>
      <c r="P301" s="49">
        <f t="shared" si="55"/>
        <v>-9.2961039868176623E-3</v>
      </c>
      <c r="Q301" s="2">
        <f t="shared" si="56"/>
        <v>30870.207999999999</v>
      </c>
      <c r="R301" s="51">
        <f t="shared" si="57"/>
        <v>2.8856170182109815E-4</v>
      </c>
      <c r="S301" s="72">
        <f t="shared" si="60"/>
        <v>0.1</v>
      </c>
      <c r="T301" s="51">
        <f t="shared" si="58"/>
        <v>2.8856170182109815E-5</v>
      </c>
      <c r="V301">
        <f t="shared" si="51"/>
        <v>1.6987103985703335E-2</v>
      </c>
    </row>
    <row r="302" spans="1:34" x14ac:dyDescent="0.2">
      <c r="A302" t="s">
        <v>101</v>
      </c>
      <c r="C302" s="10">
        <v>45918.569000000003</v>
      </c>
      <c r="D302" s="10"/>
      <c r="E302">
        <f t="shared" si="52"/>
        <v>1670.0026433425608</v>
      </c>
      <c r="F302">
        <f t="shared" si="53"/>
        <v>1670</v>
      </c>
      <c r="G302">
        <f t="shared" si="54"/>
        <v>8.7700000003678724E-3</v>
      </c>
      <c r="I302">
        <f t="shared" si="59"/>
        <v>8.7700000003678724E-3</v>
      </c>
      <c r="P302" s="49">
        <f t="shared" si="55"/>
        <v>-9.1534238028068218E-3</v>
      </c>
      <c r="Q302" s="2">
        <f t="shared" si="56"/>
        <v>30900.069000000003</v>
      </c>
      <c r="R302" s="51">
        <f t="shared" si="57"/>
        <v>3.2124912082820921E-4</v>
      </c>
      <c r="S302" s="72">
        <f t="shared" si="60"/>
        <v>0.1</v>
      </c>
      <c r="T302" s="51">
        <f t="shared" si="58"/>
        <v>3.2124912082820924E-5</v>
      </c>
      <c r="V302">
        <f t="shared" ref="V302:V322" si="61">+G302-P302</f>
        <v>1.7923423803174694E-2</v>
      </c>
      <c r="AC302" t="s">
        <v>62</v>
      </c>
      <c r="AD302">
        <v>6</v>
      </c>
      <c r="AF302" t="s">
        <v>71</v>
      </c>
      <c r="AH302" t="s">
        <v>61</v>
      </c>
    </row>
    <row r="303" spans="1:34" x14ac:dyDescent="0.2">
      <c r="A303" t="s">
        <v>101</v>
      </c>
      <c r="C303" s="10">
        <v>45968.336000000003</v>
      </c>
      <c r="D303" s="10"/>
      <c r="E303">
        <f t="shared" si="52"/>
        <v>1685.0027834969837</v>
      </c>
      <c r="F303">
        <f t="shared" si="53"/>
        <v>1685</v>
      </c>
      <c r="G303">
        <f t="shared" si="54"/>
        <v>9.235000004991889E-3</v>
      </c>
      <c r="I303">
        <f t="shared" si="59"/>
        <v>9.235000004991889E-3</v>
      </c>
      <c r="P303" s="49">
        <f t="shared" si="55"/>
        <v>-8.9133134854061831E-3</v>
      </c>
      <c r="Q303" s="2">
        <f t="shared" si="56"/>
        <v>30949.836000000003</v>
      </c>
      <c r="R303" s="51">
        <f t="shared" si="57"/>
        <v>3.2936128254576464E-4</v>
      </c>
      <c r="S303" s="72">
        <f t="shared" si="60"/>
        <v>0.1</v>
      </c>
      <c r="T303" s="51">
        <f t="shared" si="58"/>
        <v>3.2936128254576465E-5</v>
      </c>
      <c r="V303">
        <f t="shared" si="61"/>
        <v>1.8148313490398072E-2</v>
      </c>
      <c r="AC303" t="s">
        <v>62</v>
      </c>
      <c r="AD303">
        <v>6</v>
      </c>
      <c r="AF303" t="s">
        <v>96</v>
      </c>
      <c r="AH303" t="s">
        <v>61</v>
      </c>
    </row>
    <row r="304" spans="1:34" x14ac:dyDescent="0.2">
      <c r="A304" t="s">
        <v>102</v>
      </c>
      <c r="C304" s="10">
        <v>46240.385999999999</v>
      </c>
      <c r="D304" s="10"/>
      <c r="E304">
        <f t="shared" si="52"/>
        <v>1767.0006561638256</v>
      </c>
      <c r="F304">
        <f t="shared" si="53"/>
        <v>1767</v>
      </c>
      <c r="G304">
        <f t="shared" si="54"/>
        <v>2.1770000021206215E-3</v>
      </c>
      <c r="I304">
        <f t="shared" si="59"/>
        <v>2.1770000021206215E-3</v>
      </c>
      <c r="P304" s="49">
        <f t="shared" si="55"/>
        <v>-7.5496720135207751E-3</v>
      </c>
      <c r="Q304" s="2">
        <f t="shared" si="56"/>
        <v>31221.885999999999</v>
      </c>
      <c r="R304" s="51">
        <f t="shared" si="57"/>
        <v>9.4608148499861468E-5</v>
      </c>
      <c r="S304" s="72">
        <f t="shared" si="60"/>
        <v>0.1</v>
      </c>
      <c r="T304" s="51">
        <f t="shared" si="58"/>
        <v>9.4608148499861472E-6</v>
      </c>
      <c r="V304">
        <f t="shared" si="61"/>
        <v>9.7266720156413966E-3</v>
      </c>
      <c r="AC304" t="s">
        <v>62</v>
      </c>
      <c r="AD304">
        <v>5</v>
      </c>
      <c r="AF304" t="s">
        <v>96</v>
      </c>
      <c r="AH304" t="s">
        <v>61</v>
      </c>
    </row>
    <row r="305" spans="1:34" x14ac:dyDescent="0.2">
      <c r="A305" t="s">
        <v>57</v>
      </c>
      <c r="C305" s="10">
        <v>46253.661</v>
      </c>
      <c r="D305" s="10"/>
      <c r="E305">
        <f t="shared" si="52"/>
        <v>1771.0018388863123</v>
      </c>
      <c r="F305">
        <f t="shared" si="53"/>
        <v>1771</v>
      </c>
      <c r="G305">
        <f t="shared" si="54"/>
        <v>6.1009999990346842E-3</v>
      </c>
      <c r="I305">
        <f t="shared" si="59"/>
        <v>6.1009999990346842E-3</v>
      </c>
      <c r="P305" s="49">
        <f t="shared" si="55"/>
        <v>-7.4809455737582693E-3</v>
      </c>
      <c r="Q305" s="2">
        <f t="shared" si="56"/>
        <v>31235.161</v>
      </c>
      <c r="R305" s="51">
        <f t="shared" si="57"/>
        <v>1.844692455423101E-4</v>
      </c>
      <c r="S305" s="72">
        <f t="shared" si="60"/>
        <v>0.1</v>
      </c>
      <c r="T305" s="51">
        <f t="shared" si="58"/>
        <v>1.8446924554231012E-5</v>
      </c>
      <c r="V305">
        <f t="shared" si="61"/>
        <v>1.3581945572792953E-2</v>
      </c>
    </row>
    <row r="306" spans="1:34" x14ac:dyDescent="0.2">
      <c r="A306" t="s">
        <v>57</v>
      </c>
      <c r="C306" s="10">
        <v>46286.839</v>
      </c>
      <c r="D306" s="10"/>
      <c r="E306">
        <f t="shared" si="52"/>
        <v>1781.0019323225943</v>
      </c>
      <c r="F306">
        <f t="shared" si="53"/>
        <v>1781</v>
      </c>
      <c r="G306">
        <f t="shared" si="54"/>
        <v>6.4110000021173619E-3</v>
      </c>
      <c r="I306">
        <f t="shared" si="59"/>
        <v>6.4110000021173619E-3</v>
      </c>
      <c r="P306" s="49">
        <f t="shared" si="55"/>
        <v>-7.3082311368513758E-3</v>
      </c>
      <c r="Q306" s="2">
        <f t="shared" si="56"/>
        <v>31268.339</v>
      </c>
      <c r="R306" s="51">
        <f t="shared" si="57"/>
        <v>1.8821730304444944E-4</v>
      </c>
      <c r="S306" s="72">
        <f t="shared" si="60"/>
        <v>0.1</v>
      </c>
      <c r="T306" s="51">
        <f t="shared" si="58"/>
        <v>1.8821730304444944E-5</v>
      </c>
      <c r="V306">
        <f t="shared" si="61"/>
        <v>1.3719231138968738E-2</v>
      </c>
    </row>
    <row r="307" spans="1:34" x14ac:dyDescent="0.2">
      <c r="A307" t="s">
        <v>57</v>
      </c>
      <c r="C307" s="10">
        <v>46568.845000000001</v>
      </c>
      <c r="D307" s="10"/>
      <c r="E307">
        <f t="shared" si="52"/>
        <v>1866.0006166794622</v>
      </c>
      <c r="F307">
        <f t="shared" si="53"/>
        <v>1866</v>
      </c>
      <c r="G307">
        <f t="shared" si="54"/>
        <v>2.0460000014281832E-3</v>
      </c>
      <c r="I307">
        <f t="shared" si="59"/>
        <v>2.0460000014281832E-3</v>
      </c>
      <c r="P307" s="49">
        <f t="shared" si="55"/>
        <v>-5.7883435994458173E-3</v>
      </c>
      <c r="Q307" s="2">
        <f t="shared" si="56"/>
        <v>31550.345000000001</v>
      </c>
      <c r="R307" s="51">
        <f t="shared" si="57"/>
        <v>6.1376939656555395E-5</v>
      </c>
      <c r="S307" s="72">
        <f t="shared" si="60"/>
        <v>0.1</v>
      </c>
      <c r="T307" s="51">
        <f t="shared" si="58"/>
        <v>6.1376939656555397E-6</v>
      </c>
      <c r="V307">
        <f t="shared" si="61"/>
        <v>7.8343436008740004E-3</v>
      </c>
    </row>
    <row r="308" spans="1:34" x14ac:dyDescent="0.2">
      <c r="A308" t="s">
        <v>103</v>
      </c>
      <c r="C308" s="10">
        <v>46648.472000000002</v>
      </c>
      <c r="D308" s="10"/>
      <c r="E308">
        <f t="shared" si="52"/>
        <v>1890.0007806450667</v>
      </c>
      <c r="F308">
        <f t="shared" si="53"/>
        <v>1890</v>
      </c>
      <c r="G308">
        <f t="shared" si="54"/>
        <v>2.590000003692694E-3</v>
      </c>
      <c r="I308">
        <f t="shared" si="59"/>
        <v>2.590000003692694E-3</v>
      </c>
      <c r="P308" s="49">
        <f t="shared" si="55"/>
        <v>-5.3424128051330066E-3</v>
      </c>
      <c r="Q308" s="2">
        <f t="shared" si="56"/>
        <v>31629.972000000002</v>
      </c>
      <c r="R308" s="51">
        <f t="shared" si="57"/>
        <v>6.2923172969622045E-5</v>
      </c>
      <c r="S308" s="72">
        <f t="shared" si="60"/>
        <v>0.1</v>
      </c>
      <c r="T308" s="51">
        <f t="shared" si="58"/>
        <v>6.2923172969622048E-6</v>
      </c>
      <c r="V308">
        <f t="shared" si="61"/>
        <v>7.9324128088257007E-3</v>
      </c>
      <c r="AC308" t="s">
        <v>62</v>
      </c>
      <c r="AH308" t="s">
        <v>64</v>
      </c>
    </row>
    <row r="309" spans="1:34" x14ac:dyDescent="0.2">
      <c r="A309" t="s">
        <v>57</v>
      </c>
      <c r="C309" s="10">
        <v>46774.552000000003</v>
      </c>
      <c r="D309" s="10"/>
      <c r="E309">
        <f t="shared" si="52"/>
        <v>1928.0022207694401</v>
      </c>
      <c r="F309">
        <f t="shared" si="53"/>
        <v>1928</v>
      </c>
      <c r="G309">
        <f t="shared" si="54"/>
        <v>7.3680000059539452E-3</v>
      </c>
      <c r="I309">
        <f t="shared" si="59"/>
        <v>7.3680000059539452E-3</v>
      </c>
      <c r="P309" s="49">
        <f t="shared" si="55"/>
        <v>-4.6212379773414268E-3</v>
      </c>
      <c r="Q309" s="2">
        <f t="shared" si="56"/>
        <v>31756.052000000003</v>
      </c>
      <c r="R309" s="51">
        <f t="shared" si="57"/>
        <v>1.4374182742009248E-4</v>
      </c>
      <c r="S309" s="72">
        <f t="shared" si="60"/>
        <v>0.1</v>
      </c>
      <c r="T309" s="51">
        <f t="shared" si="58"/>
        <v>1.4374182742009249E-5</v>
      </c>
      <c r="V309">
        <f t="shared" si="61"/>
        <v>1.1989237983295372E-2</v>
      </c>
    </row>
    <row r="310" spans="1:34" x14ac:dyDescent="0.2">
      <c r="A310" t="s">
        <v>104</v>
      </c>
      <c r="C310" s="10">
        <v>46900.62</v>
      </c>
      <c r="D310" s="10"/>
      <c r="E310">
        <f t="shared" si="52"/>
        <v>1966.000044005476</v>
      </c>
      <c r="F310">
        <f t="shared" si="53"/>
        <v>1966</v>
      </c>
      <c r="G310">
        <f t="shared" si="54"/>
        <v>1.4600000577047467E-4</v>
      </c>
      <c r="I310">
        <f t="shared" si="59"/>
        <v>1.4600000577047467E-4</v>
      </c>
      <c r="P310" s="49">
        <f t="shared" si="55"/>
        <v>-3.8815317302511622E-3</v>
      </c>
      <c r="Q310" s="2">
        <f t="shared" si="56"/>
        <v>31882.120000000003</v>
      </c>
      <c r="R310" s="51">
        <f t="shared" si="57"/>
        <v>1.622101188466146E-5</v>
      </c>
      <c r="S310" s="72">
        <f t="shared" si="60"/>
        <v>0.1</v>
      </c>
      <c r="T310" s="51">
        <f t="shared" si="58"/>
        <v>1.6221011884661461E-6</v>
      </c>
      <c r="V310">
        <f t="shared" si="61"/>
        <v>4.0275317360216369E-3</v>
      </c>
      <c r="AC310" t="s">
        <v>62</v>
      </c>
      <c r="AD310">
        <v>6</v>
      </c>
      <c r="AF310" t="s">
        <v>71</v>
      </c>
      <c r="AH310" t="s">
        <v>61</v>
      </c>
    </row>
    <row r="311" spans="1:34" x14ac:dyDescent="0.2">
      <c r="A311" t="s">
        <v>57</v>
      </c>
      <c r="C311" s="10">
        <v>47006.79</v>
      </c>
      <c r="D311" s="10"/>
      <c r="E311">
        <f t="shared" si="52"/>
        <v>1998.0004635645223</v>
      </c>
      <c r="F311">
        <f t="shared" si="53"/>
        <v>1998</v>
      </c>
      <c r="G311">
        <f t="shared" si="54"/>
        <v>1.5380000040750019E-3</v>
      </c>
      <c r="I311">
        <f t="shared" si="59"/>
        <v>1.5380000040750019E-3</v>
      </c>
      <c r="P311" s="49">
        <f t="shared" si="55"/>
        <v>-3.2442478063756143E-3</v>
      </c>
      <c r="Q311" s="2">
        <f t="shared" si="56"/>
        <v>31988.29</v>
      </c>
      <c r="R311" s="51">
        <f t="shared" si="57"/>
        <v>2.2869894120559713E-5</v>
      </c>
      <c r="S311" s="72">
        <f t="shared" si="60"/>
        <v>0.1</v>
      </c>
      <c r="T311" s="51">
        <f t="shared" si="58"/>
        <v>2.2869894120559715E-6</v>
      </c>
      <c r="V311">
        <f t="shared" si="61"/>
        <v>4.7822478104506162E-3</v>
      </c>
    </row>
    <row r="312" spans="1:34" x14ac:dyDescent="0.2">
      <c r="A312" t="s">
        <v>105</v>
      </c>
      <c r="C312" s="10">
        <v>47066.499000000003</v>
      </c>
      <c r="D312" s="10"/>
      <c r="E312">
        <f t="shared" si="52"/>
        <v>2015.9971957059111</v>
      </c>
      <c r="F312">
        <f t="shared" si="53"/>
        <v>2016</v>
      </c>
      <c r="G312">
        <f t="shared" si="54"/>
        <v>-9.3039999992470257E-3</v>
      </c>
      <c r="I312">
        <f t="shared" si="59"/>
        <v>-9.3039999992470257E-3</v>
      </c>
      <c r="P312" s="49">
        <f t="shared" si="55"/>
        <v>-2.8800005724058629E-3</v>
      </c>
      <c r="Q312" s="2">
        <f t="shared" si="56"/>
        <v>32047.999000000003</v>
      </c>
      <c r="R312" s="51">
        <f t="shared" si="57"/>
        <v>4.1267768636055591E-5</v>
      </c>
      <c r="S312" s="72">
        <f t="shared" si="60"/>
        <v>0.1</v>
      </c>
      <c r="T312" s="51">
        <f t="shared" si="58"/>
        <v>4.1267768636055596E-6</v>
      </c>
      <c r="V312">
        <f t="shared" si="61"/>
        <v>-6.4239994268411628E-3</v>
      </c>
      <c r="AC312" t="s">
        <v>62</v>
      </c>
      <c r="AD312">
        <v>5</v>
      </c>
      <c r="AF312" t="s">
        <v>71</v>
      </c>
      <c r="AH312" t="s">
        <v>61</v>
      </c>
    </row>
    <row r="313" spans="1:34" x14ac:dyDescent="0.2">
      <c r="A313" t="s">
        <v>106</v>
      </c>
      <c r="C313" s="10">
        <v>47086.419000000002</v>
      </c>
      <c r="D313" s="10"/>
      <c r="E313">
        <f t="shared" si="52"/>
        <v>2022.00123034485</v>
      </c>
      <c r="F313">
        <f t="shared" si="53"/>
        <v>2022</v>
      </c>
      <c r="G313">
        <f t="shared" si="54"/>
        <v>4.0820000067469664E-3</v>
      </c>
      <c r="I313">
        <f t="shared" si="59"/>
        <v>4.0820000067469664E-3</v>
      </c>
      <c r="P313" s="49">
        <f t="shared" si="55"/>
        <v>-2.7576608234629249E-3</v>
      </c>
      <c r="Q313" s="2">
        <f t="shared" si="56"/>
        <v>32067.919000000002</v>
      </c>
      <c r="R313" s="51">
        <f t="shared" si="57"/>
        <v>4.6780960272307461E-5</v>
      </c>
      <c r="S313" s="72">
        <f t="shared" si="60"/>
        <v>0.1</v>
      </c>
      <c r="T313" s="51">
        <f t="shared" si="58"/>
        <v>4.6780960272307464E-6</v>
      </c>
      <c r="V313">
        <f t="shared" si="61"/>
        <v>6.8396608302098913E-3</v>
      </c>
      <c r="AC313" t="s">
        <v>62</v>
      </c>
      <c r="AD313">
        <v>8</v>
      </c>
      <c r="AF313" t="s">
        <v>59</v>
      </c>
      <c r="AH313" t="s">
        <v>61</v>
      </c>
    </row>
    <row r="314" spans="1:34" x14ac:dyDescent="0.2">
      <c r="A314" t="s">
        <v>57</v>
      </c>
      <c r="C314" s="10">
        <v>47093.05</v>
      </c>
      <c r="D314" s="10"/>
      <c r="E314">
        <f t="shared" si="52"/>
        <v>2023.9998625582443</v>
      </c>
      <c r="F314">
        <f t="shared" si="53"/>
        <v>2024</v>
      </c>
      <c r="G314">
        <f t="shared" si="54"/>
        <v>-4.5599999430123717E-4</v>
      </c>
      <c r="I314">
        <f t="shared" si="59"/>
        <v>-4.5599999430123717E-4</v>
      </c>
      <c r="P314" s="49">
        <f t="shared" si="55"/>
        <v>-2.7167782400056781E-3</v>
      </c>
      <c r="Q314" s="2">
        <f t="shared" si="56"/>
        <v>32074.550000000003</v>
      </c>
      <c r="R314" s="51">
        <f t="shared" si="57"/>
        <v>5.1111182762504497E-6</v>
      </c>
      <c r="S314" s="72">
        <f t="shared" si="60"/>
        <v>0.1</v>
      </c>
      <c r="T314" s="51">
        <f t="shared" si="58"/>
        <v>5.1111182762504497E-7</v>
      </c>
      <c r="V314">
        <f t="shared" si="61"/>
        <v>2.2607782457044409E-3</v>
      </c>
    </row>
    <row r="315" spans="1:34" x14ac:dyDescent="0.2">
      <c r="A315" t="s">
        <v>106</v>
      </c>
      <c r="C315" s="10">
        <v>47106.317000000003</v>
      </c>
      <c r="D315" s="10"/>
      <c r="E315">
        <f t="shared" si="52"/>
        <v>2027.9986340218393</v>
      </c>
      <c r="F315">
        <f t="shared" si="53"/>
        <v>2028</v>
      </c>
      <c r="G315">
        <f t="shared" si="54"/>
        <v>-4.531999999016989E-3</v>
      </c>
      <c r="I315">
        <f t="shared" si="59"/>
        <v>-4.531999999016989E-3</v>
      </c>
      <c r="P315" s="49">
        <f t="shared" si="55"/>
        <v>-2.6348590723767953E-3</v>
      </c>
      <c r="Q315" s="2">
        <f t="shared" si="56"/>
        <v>32087.817000000003</v>
      </c>
      <c r="R315" s="51">
        <f t="shared" si="57"/>
        <v>3.5991436955332129E-6</v>
      </c>
      <c r="S315" s="72">
        <f t="shared" si="60"/>
        <v>0.1</v>
      </c>
      <c r="T315" s="51">
        <f t="shared" si="58"/>
        <v>3.5991436955332133E-7</v>
      </c>
      <c r="V315">
        <f t="shared" si="61"/>
        <v>-1.8971409266401937E-3</v>
      </c>
      <c r="AC315" t="s">
        <v>62</v>
      </c>
      <c r="AD315">
        <v>7</v>
      </c>
      <c r="AF315" t="s">
        <v>71</v>
      </c>
      <c r="AH315" t="s">
        <v>61</v>
      </c>
    </row>
    <row r="316" spans="1:34" x14ac:dyDescent="0.2">
      <c r="A316" t="s">
        <v>57</v>
      </c>
      <c r="C316" s="10">
        <v>47109.64</v>
      </c>
      <c r="D316" s="10"/>
      <c r="E316">
        <f t="shared" si="52"/>
        <v>2029.0002106837458</v>
      </c>
      <c r="F316">
        <f t="shared" si="53"/>
        <v>2029</v>
      </c>
      <c r="G316">
        <f t="shared" si="54"/>
        <v>6.9899999652989209E-4</v>
      </c>
      <c r="I316">
        <f t="shared" si="59"/>
        <v>6.9899999652989209E-4</v>
      </c>
      <c r="P316" s="49">
        <f t="shared" si="55"/>
        <v>-2.6143471969874155E-3</v>
      </c>
      <c r="Q316" s="2">
        <f t="shared" si="56"/>
        <v>32091.14</v>
      </c>
      <c r="R316" s="51">
        <f t="shared" si="57"/>
        <v>1.0978269624789018E-5</v>
      </c>
      <c r="S316" s="72">
        <f t="shared" si="60"/>
        <v>0.1</v>
      </c>
      <c r="T316" s="51">
        <f t="shared" si="58"/>
        <v>1.0978269624789019E-6</v>
      </c>
      <c r="V316">
        <f t="shared" si="61"/>
        <v>3.3133471935173076E-3</v>
      </c>
    </row>
    <row r="317" spans="1:34" x14ac:dyDescent="0.2">
      <c r="A317" t="s">
        <v>106</v>
      </c>
      <c r="C317" s="10">
        <v>47116.279000000002</v>
      </c>
      <c r="D317" s="10"/>
      <c r="E317">
        <f t="shared" si="52"/>
        <v>2031.0012541560318</v>
      </c>
      <c r="F317">
        <f t="shared" si="53"/>
        <v>2031</v>
      </c>
      <c r="G317">
        <f t="shared" si="54"/>
        <v>4.1610000043874606E-3</v>
      </c>
      <c r="I317">
        <f t="shared" si="59"/>
        <v>4.1610000043874606E-3</v>
      </c>
      <c r="P317" s="49">
        <f t="shared" si="55"/>
        <v>-2.5732849460300446E-3</v>
      </c>
      <c r="Q317" s="2">
        <f t="shared" si="56"/>
        <v>32097.779000000002</v>
      </c>
      <c r="R317" s="51">
        <f t="shared" si="57"/>
        <v>4.5350593793419699E-5</v>
      </c>
      <c r="S317" s="72">
        <f t="shared" si="60"/>
        <v>0.1</v>
      </c>
      <c r="T317" s="51">
        <f t="shared" si="58"/>
        <v>4.5350593793419702E-6</v>
      </c>
      <c r="V317">
        <f t="shared" si="61"/>
        <v>6.7342849504175052E-3</v>
      </c>
      <c r="AC317" t="s">
        <v>62</v>
      </c>
      <c r="AD317">
        <v>8</v>
      </c>
      <c r="AF317" t="s">
        <v>59</v>
      </c>
      <c r="AH317" t="s">
        <v>61</v>
      </c>
    </row>
    <row r="318" spans="1:34" x14ac:dyDescent="0.2">
      <c r="A318" t="s">
        <v>107</v>
      </c>
      <c r="C318" s="10">
        <v>47368.428</v>
      </c>
      <c r="D318" s="10"/>
      <c r="E318">
        <f t="shared" si="52"/>
        <v>2107.000818923801</v>
      </c>
      <c r="F318">
        <f t="shared" si="53"/>
        <v>2107</v>
      </c>
      <c r="G318">
        <f t="shared" si="54"/>
        <v>2.7170000030309893E-3</v>
      </c>
      <c r="I318">
        <f t="shared" si="59"/>
        <v>2.7170000030309893E-3</v>
      </c>
      <c r="P318" s="49">
        <f t="shared" si="55"/>
        <v>-9.7488123319481104E-4</v>
      </c>
      <c r="Q318" s="2">
        <f t="shared" si="56"/>
        <v>32349.928</v>
      </c>
      <c r="R318" s="51">
        <f t="shared" si="57"/>
        <v>1.3629987062396144E-5</v>
      </c>
      <c r="S318" s="72">
        <f t="shared" si="60"/>
        <v>0.1</v>
      </c>
      <c r="T318" s="51">
        <f t="shared" si="58"/>
        <v>1.3629987062396145E-6</v>
      </c>
      <c r="V318">
        <f t="shared" si="61"/>
        <v>3.6918812362258004E-3</v>
      </c>
      <c r="AD318">
        <v>8</v>
      </c>
      <c r="AF318" t="s">
        <v>59</v>
      </c>
      <c r="AH318" t="s">
        <v>61</v>
      </c>
    </row>
    <row r="319" spans="1:34" x14ac:dyDescent="0.2">
      <c r="A319" t="s">
        <v>108</v>
      </c>
      <c r="C319" s="10">
        <v>47461.324000000001</v>
      </c>
      <c r="D319" s="10"/>
      <c r="E319">
        <f t="shared" si="52"/>
        <v>2135.0003571677239</v>
      </c>
      <c r="F319">
        <f t="shared" si="53"/>
        <v>2135</v>
      </c>
      <c r="G319">
        <f t="shared" si="54"/>
        <v>1.1850000009872019E-3</v>
      </c>
      <c r="I319">
        <f t="shared" si="59"/>
        <v>1.1850000009872019E-3</v>
      </c>
      <c r="P319" s="49">
        <f t="shared" si="55"/>
        <v>-3.6731023476875568E-4</v>
      </c>
      <c r="Q319" s="2">
        <f t="shared" si="56"/>
        <v>32442.824000000001</v>
      </c>
      <c r="R319" s="51">
        <f t="shared" si="57"/>
        <v>2.4096670680327166E-6</v>
      </c>
      <c r="S319" s="72">
        <f t="shared" si="60"/>
        <v>0.1</v>
      </c>
      <c r="T319" s="51">
        <f t="shared" si="58"/>
        <v>2.4096670680327166E-7</v>
      </c>
      <c r="V319">
        <f t="shared" si="61"/>
        <v>1.5523102357559576E-3</v>
      </c>
      <c r="AC319" t="s">
        <v>62</v>
      </c>
      <c r="AD319">
        <v>11</v>
      </c>
      <c r="AF319" t="s">
        <v>71</v>
      </c>
      <c r="AH319" t="s">
        <v>61</v>
      </c>
    </row>
    <row r="320" spans="1:34" x14ac:dyDescent="0.2">
      <c r="A320" t="s">
        <v>108</v>
      </c>
      <c r="C320" s="10">
        <v>47471.28</v>
      </c>
      <c r="D320" s="10"/>
      <c r="E320">
        <f t="shared" si="52"/>
        <v>2138.0011688577474</v>
      </c>
      <c r="F320">
        <f t="shared" si="53"/>
        <v>2138</v>
      </c>
      <c r="G320">
        <f t="shared" si="54"/>
        <v>3.8780000031692907E-3</v>
      </c>
      <c r="I320">
        <f t="shared" si="59"/>
        <v>3.8780000031692907E-3</v>
      </c>
      <c r="P320" s="49">
        <f t="shared" si="55"/>
        <v>-3.016165893119753E-4</v>
      </c>
      <c r="Q320" s="2">
        <f t="shared" si="56"/>
        <v>32452.78</v>
      </c>
      <c r="R320" s="51">
        <f t="shared" si="57"/>
        <v>1.7469194860144708E-5</v>
      </c>
      <c r="S320" s="72">
        <f t="shared" si="60"/>
        <v>0.1</v>
      </c>
      <c r="T320" s="51">
        <f t="shared" si="58"/>
        <v>1.7469194860144708E-6</v>
      </c>
      <c r="V320">
        <f t="shared" si="61"/>
        <v>4.179616592481266E-3</v>
      </c>
      <c r="AC320" t="s">
        <v>62</v>
      </c>
      <c r="AD320">
        <v>7</v>
      </c>
      <c r="AF320" t="s">
        <v>59</v>
      </c>
      <c r="AH320" t="s">
        <v>61</v>
      </c>
    </row>
    <row r="321" spans="1:34" x14ac:dyDescent="0.2">
      <c r="A321" t="s">
        <v>109</v>
      </c>
      <c r="C321" s="10">
        <v>47640.489000000001</v>
      </c>
      <c r="D321" s="10"/>
      <c r="E321">
        <f t="shared" si="52"/>
        <v>2189.00200707162</v>
      </c>
      <c r="F321">
        <f t="shared" si="53"/>
        <v>2189</v>
      </c>
      <c r="G321">
        <f t="shared" si="54"/>
        <v>6.6590000060386956E-3</v>
      </c>
      <c r="I321">
        <f t="shared" si="59"/>
        <v>6.6590000060386956E-3</v>
      </c>
      <c r="P321" s="49">
        <f t="shared" si="55"/>
        <v>8.3284696542994946E-4</v>
      </c>
      <c r="Q321" s="2">
        <f t="shared" si="56"/>
        <v>32621.989000000001</v>
      </c>
      <c r="R321" s="51">
        <f t="shared" si="57"/>
        <v>3.3944059252594536E-5</v>
      </c>
      <c r="S321" s="72">
        <f t="shared" si="60"/>
        <v>0.1</v>
      </c>
      <c r="T321" s="51">
        <f t="shared" si="58"/>
        <v>3.3944059252594537E-6</v>
      </c>
      <c r="V321">
        <f t="shared" si="61"/>
        <v>5.8261530406087461E-3</v>
      </c>
      <c r="AC321" t="s">
        <v>62</v>
      </c>
      <c r="AD321">
        <v>6</v>
      </c>
      <c r="AF321" t="s">
        <v>71</v>
      </c>
      <c r="AH321" t="s">
        <v>61</v>
      </c>
    </row>
    <row r="322" spans="1:34" x14ac:dyDescent="0.2">
      <c r="A322" t="s">
        <v>110</v>
      </c>
      <c r="C322" s="10">
        <v>47713.47</v>
      </c>
      <c r="D322" s="10"/>
      <c r="E322">
        <f t="shared" si="52"/>
        <v>2210.99901771341</v>
      </c>
      <c r="F322">
        <f t="shared" si="53"/>
        <v>2211</v>
      </c>
      <c r="G322">
        <f t="shared" si="54"/>
        <v>-3.258999997342471E-3</v>
      </c>
      <c r="I322">
        <f t="shared" si="59"/>
        <v>-3.258999997342471E-3</v>
      </c>
      <c r="P322" s="49">
        <f t="shared" si="55"/>
        <v>1.3325286152803192E-3</v>
      </c>
      <c r="Q322" s="2">
        <f t="shared" si="56"/>
        <v>32694.97</v>
      </c>
      <c r="R322" s="51">
        <f t="shared" si="57"/>
        <v>2.1082135000533765E-5</v>
      </c>
      <c r="S322" s="72">
        <f t="shared" si="60"/>
        <v>0.1</v>
      </c>
      <c r="T322" s="51">
        <f t="shared" si="58"/>
        <v>2.1082135000533765E-6</v>
      </c>
      <c r="V322">
        <f t="shared" si="61"/>
        <v>-4.5915286126227903E-3</v>
      </c>
      <c r="AC322" t="s">
        <v>62</v>
      </c>
      <c r="AD322">
        <v>7</v>
      </c>
      <c r="AF322" t="s">
        <v>71</v>
      </c>
      <c r="AH322" t="s">
        <v>61</v>
      </c>
    </row>
    <row r="323" spans="1:34" x14ac:dyDescent="0.2">
      <c r="A323" s="69" t="s">
        <v>947</v>
      </c>
      <c r="B323" s="71" t="s">
        <v>134</v>
      </c>
      <c r="C323" s="69">
        <v>47713.474999999999</v>
      </c>
      <c r="D323" s="69" t="s">
        <v>176</v>
      </c>
      <c r="E323">
        <f t="shared" si="52"/>
        <v>2211.0005247502158</v>
      </c>
      <c r="F323">
        <f t="shared" si="53"/>
        <v>2211</v>
      </c>
      <c r="G323">
        <f t="shared" si="54"/>
        <v>1.7410000000381842E-3</v>
      </c>
      <c r="I323">
        <f t="shared" si="59"/>
        <v>1.7410000000381842E-3</v>
      </c>
      <c r="P323" s="49">
        <f t="shared" si="55"/>
        <v>1.3325286152803192E-3</v>
      </c>
      <c r="Q323" s="2">
        <f t="shared" si="56"/>
        <v>32694.974999999999</v>
      </c>
      <c r="R323" s="51">
        <f t="shared" si="57"/>
        <v>1.6684887216600776E-7</v>
      </c>
      <c r="S323" s="72">
        <f t="shared" si="60"/>
        <v>0.1</v>
      </c>
      <c r="T323" s="51">
        <f t="shared" si="58"/>
        <v>1.6684887216600778E-8</v>
      </c>
    </row>
    <row r="324" spans="1:34" x14ac:dyDescent="0.2">
      <c r="A324" t="s">
        <v>110</v>
      </c>
      <c r="C324" s="10">
        <v>47713.476000000002</v>
      </c>
      <c r="D324" s="10"/>
      <c r="E324">
        <f t="shared" si="52"/>
        <v>2211.0008261575786</v>
      </c>
      <c r="F324">
        <f t="shared" si="53"/>
        <v>2211</v>
      </c>
      <c r="G324">
        <f t="shared" si="54"/>
        <v>2.7410000038798898E-3</v>
      </c>
      <c r="I324">
        <f t="shared" si="59"/>
        <v>2.7410000038798898E-3</v>
      </c>
      <c r="P324" s="49">
        <f t="shared" si="55"/>
        <v>1.3325286152803192E-3</v>
      </c>
      <c r="Q324" s="2">
        <f t="shared" si="56"/>
        <v>32694.976000000002</v>
      </c>
      <c r="R324" s="51">
        <f t="shared" si="57"/>
        <v>1.9837916525036028E-6</v>
      </c>
      <c r="S324" s="72">
        <f t="shared" si="60"/>
        <v>0.1</v>
      </c>
      <c r="T324" s="51">
        <f t="shared" si="58"/>
        <v>1.9837916525036028E-7</v>
      </c>
      <c r="V324">
        <f t="shared" ref="V324:V331" si="62">+G324-P324</f>
        <v>1.4084713885995706E-3</v>
      </c>
      <c r="AC324" t="s">
        <v>62</v>
      </c>
      <c r="AD324">
        <v>12</v>
      </c>
      <c r="AF324" t="s">
        <v>59</v>
      </c>
      <c r="AH324" t="s">
        <v>61</v>
      </c>
    </row>
    <row r="325" spans="1:34" x14ac:dyDescent="0.2">
      <c r="A325" t="s">
        <v>57</v>
      </c>
      <c r="C325" s="10">
        <v>47716.792999999998</v>
      </c>
      <c r="D325" s="10"/>
      <c r="E325">
        <f t="shared" si="52"/>
        <v>2212.0005943753163</v>
      </c>
      <c r="F325">
        <f t="shared" si="53"/>
        <v>2212</v>
      </c>
      <c r="G325">
        <f t="shared" si="54"/>
        <v>1.9719999982044101E-3</v>
      </c>
      <c r="I325">
        <f t="shared" si="59"/>
        <v>1.9719999982044101E-3</v>
      </c>
      <c r="P325" s="49">
        <f t="shared" si="55"/>
        <v>1.3553890015642021E-3</v>
      </c>
      <c r="Q325" s="2">
        <f t="shared" si="56"/>
        <v>32698.292999999998</v>
      </c>
      <c r="R325" s="51">
        <f t="shared" si="57"/>
        <v>3.8020912117763051E-7</v>
      </c>
      <c r="S325" s="72">
        <f t="shared" si="60"/>
        <v>0.1</v>
      </c>
      <c r="T325" s="51">
        <f t="shared" si="58"/>
        <v>3.8020912117763055E-8</v>
      </c>
      <c r="V325">
        <f t="shared" si="62"/>
        <v>6.1661099664020794E-4</v>
      </c>
    </row>
    <row r="326" spans="1:34" x14ac:dyDescent="0.2">
      <c r="A326" t="s">
        <v>110</v>
      </c>
      <c r="C326" s="10">
        <v>47723.43</v>
      </c>
      <c r="D326" s="10"/>
      <c r="E326">
        <f t="shared" si="52"/>
        <v>2214.0010350328794</v>
      </c>
      <c r="F326">
        <f t="shared" si="53"/>
        <v>2214</v>
      </c>
      <c r="G326">
        <f t="shared" si="54"/>
        <v>3.4339999983785674E-3</v>
      </c>
      <c r="I326">
        <f t="shared" si="59"/>
        <v>3.4339999983785674E-3</v>
      </c>
      <c r="P326" s="49">
        <f t="shared" si="55"/>
        <v>1.4011482743105756E-3</v>
      </c>
      <c r="Q326" s="2">
        <f t="shared" si="56"/>
        <v>32704.93</v>
      </c>
      <c r="R326" s="51">
        <f t="shared" si="57"/>
        <v>4.1324861320462064E-6</v>
      </c>
      <c r="S326" s="72">
        <f t="shared" si="60"/>
        <v>0.1</v>
      </c>
      <c r="T326" s="51">
        <f t="shared" si="58"/>
        <v>4.1324861320462068E-7</v>
      </c>
      <c r="V326">
        <f t="shared" si="62"/>
        <v>2.0328517240679918E-3</v>
      </c>
      <c r="AC326" t="s">
        <v>62</v>
      </c>
      <c r="AD326">
        <v>9</v>
      </c>
      <c r="AF326" t="s">
        <v>59</v>
      </c>
      <c r="AH326" t="s">
        <v>61</v>
      </c>
    </row>
    <row r="327" spans="1:34" x14ac:dyDescent="0.2">
      <c r="A327" t="s">
        <v>57</v>
      </c>
      <c r="C327" s="10">
        <v>47799.737000000001</v>
      </c>
      <c r="D327" s="10"/>
      <c r="E327">
        <f t="shared" si="52"/>
        <v>2237.000526558661</v>
      </c>
      <c r="F327">
        <f t="shared" si="53"/>
        <v>2237</v>
      </c>
      <c r="G327">
        <f t="shared" si="54"/>
        <v>1.7470000020693988E-3</v>
      </c>
      <c r="I327">
        <f t="shared" si="59"/>
        <v>1.7470000020693988E-3</v>
      </c>
      <c r="P327" s="49">
        <f t="shared" si="55"/>
        <v>1.931069511342854E-3</v>
      </c>
      <c r="Q327" s="2">
        <f t="shared" si="56"/>
        <v>32781.237000000001</v>
      </c>
      <c r="R327" s="51">
        <f t="shared" si="57"/>
        <v>3.3881584244170626E-8</v>
      </c>
      <c r="S327" s="72">
        <f t="shared" si="60"/>
        <v>0.1</v>
      </c>
      <c r="T327" s="51">
        <f t="shared" si="58"/>
        <v>3.3881584244170626E-9</v>
      </c>
      <c r="V327">
        <f t="shared" si="62"/>
        <v>-1.8406950927345525E-4</v>
      </c>
    </row>
    <row r="328" spans="1:34" x14ac:dyDescent="0.2">
      <c r="A328" t="s">
        <v>57</v>
      </c>
      <c r="C328" s="10">
        <v>47809.682999999997</v>
      </c>
      <c r="D328" s="10"/>
      <c r="E328">
        <f t="shared" si="52"/>
        <v>2239.9983241750701</v>
      </c>
      <c r="F328">
        <f t="shared" si="53"/>
        <v>2240</v>
      </c>
      <c r="G328">
        <f t="shared" si="54"/>
        <v>-5.5599999977857806E-3</v>
      </c>
      <c r="I328">
        <f t="shared" si="59"/>
        <v>-5.5599999977857806E-3</v>
      </c>
      <c r="P328" s="49">
        <f t="shared" si="55"/>
        <v>2.0006901750166672E-3</v>
      </c>
      <c r="Q328" s="2">
        <f t="shared" si="56"/>
        <v>32791.182999999997</v>
      </c>
      <c r="R328" s="51">
        <f t="shared" si="57"/>
        <v>5.716403588911151E-5</v>
      </c>
      <c r="S328" s="72">
        <f t="shared" si="60"/>
        <v>0.1</v>
      </c>
      <c r="T328" s="51">
        <f t="shared" si="58"/>
        <v>5.7164035889111516E-6</v>
      </c>
      <c r="V328">
        <f t="shared" si="62"/>
        <v>-7.5606901728024478E-3</v>
      </c>
    </row>
    <row r="329" spans="1:34" x14ac:dyDescent="0.2">
      <c r="A329" t="s">
        <v>111</v>
      </c>
      <c r="C329" s="10">
        <v>47816.326999999997</v>
      </c>
      <c r="D329" s="10"/>
      <c r="E329">
        <f t="shared" si="52"/>
        <v>2242.0008746841622</v>
      </c>
      <c r="F329">
        <f t="shared" si="53"/>
        <v>2242</v>
      </c>
      <c r="G329">
        <f t="shared" si="54"/>
        <v>2.9020000001764856E-3</v>
      </c>
      <c r="I329">
        <f t="shared" ref="I329:I360" si="63">+G329</f>
        <v>2.9020000001764856E-3</v>
      </c>
      <c r="P329" s="49">
        <f t="shared" si="55"/>
        <v>2.0471681177635405E-3</v>
      </c>
      <c r="Q329" s="2">
        <f t="shared" si="56"/>
        <v>32797.826999999997</v>
      </c>
      <c r="R329" s="51">
        <f t="shared" si="57"/>
        <v>7.3073754718965924E-7</v>
      </c>
      <c r="S329" s="72">
        <f t="shared" ref="S329:S360" si="64">S$16</f>
        <v>0.1</v>
      </c>
      <c r="T329" s="51">
        <f t="shared" si="58"/>
        <v>7.3073754718965924E-8</v>
      </c>
      <c r="V329">
        <f t="shared" si="62"/>
        <v>8.5483188241294514E-4</v>
      </c>
      <c r="AC329" t="s">
        <v>62</v>
      </c>
      <c r="AD329">
        <v>9</v>
      </c>
      <c r="AF329" t="s">
        <v>59</v>
      </c>
      <c r="AH329" t="s">
        <v>61</v>
      </c>
    </row>
    <row r="330" spans="1:34" x14ac:dyDescent="0.2">
      <c r="A330" t="s">
        <v>111</v>
      </c>
      <c r="C330" s="10">
        <v>47826.285000000003</v>
      </c>
      <c r="D330" s="10"/>
      <c r="E330">
        <f t="shared" si="52"/>
        <v>2245.0022891889112</v>
      </c>
      <c r="F330">
        <f t="shared" si="53"/>
        <v>2245</v>
      </c>
      <c r="G330">
        <f t="shared" si="54"/>
        <v>7.595000002766028E-3</v>
      </c>
      <c r="I330">
        <f t="shared" si="63"/>
        <v>7.595000002766028E-3</v>
      </c>
      <c r="P330" s="49">
        <f t="shared" si="55"/>
        <v>2.1169812823303505E-3</v>
      </c>
      <c r="Q330" s="2">
        <f t="shared" si="56"/>
        <v>32807.785000000003</v>
      </c>
      <c r="R330" s="51">
        <f t="shared" si="57"/>
        <v>3.0008689101443738E-5</v>
      </c>
      <c r="S330" s="72">
        <f t="shared" si="64"/>
        <v>0.1</v>
      </c>
      <c r="T330" s="51">
        <f t="shared" si="58"/>
        <v>3.0008689101443738E-6</v>
      </c>
      <c r="V330">
        <f t="shared" si="62"/>
        <v>5.4780187204356776E-3</v>
      </c>
      <c r="AC330" t="s">
        <v>62</v>
      </c>
      <c r="AD330">
        <v>7</v>
      </c>
      <c r="AF330" t="s">
        <v>71</v>
      </c>
      <c r="AH330" t="s">
        <v>61</v>
      </c>
    </row>
    <row r="331" spans="1:34" x14ac:dyDescent="0.2">
      <c r="A331" t="s">
        <v>112</v>
      </c>
      <c r="C331" s="10">
        <v>47955.671000000002</v>
      </c>
      <c r="D331" s="10"/>
      <c r="E331">
        <f t="shared" si="52"/>
        <v>2284.000182050047</v>
      </c>
      <c r="F331">
        <f t="shared" si="53"/>
        <v>2284</v>
      </c>
      <c r="G331">
        <f t="shared" si="54"/>
        <v>6.0400000074878335E-4</v>
      </c>
      <c r="I331">
        <f t="shared" si="63"/>
        <v>6.0400000074878335E-4</v>
      </c>
      <c r="P331" s="49">
        <f t="shared" si="55"/>
        <v>3.0350629704561927E-3</v>
      </c>
      <c r="Q331" s="2">
        <f t="shared" si="56"/>
        <v>32937.171000000002</v>
      </c>
      <c r="R331" s="51">
        <f t="shared" si="57"/>
        <v>5.9100671626826082E-6</v>
      </c>
      <c r="S331" s="72">
        <f t="shared" si="64"/>
        <v>0.1</v>
      </c>
      <c r="T331" s="51">
        <f t="shared" si="58"/>
        <v>5.9100671626826089E-7</v>
      </c>
      <c r="V331">
        <f t="shared" si="62"/>
        <v>-2.4310629697074093E-3</v>
      </c>
      <c r="AC331" t="s">
        <v>62</v>
      </c>
      <c r="AD331">
        <v>5</v>
      </c>
      <c r="AF331" t="s">
        <v>71</v>
      </c>
      <c r="AH331" t="s">
        <v>61</v>
      </c>
    </row>
    <row r="332" spans="1:34" x14ac:dyDescent="0.2">
      <c r="A332" s="69" t="s">
        <v>969</v>
      </c>
      <c r="B332" s="71" t="s">
        <v>134</v>
      </c>
      <c r="C332" s="69">
        <v>48058.553999999996</v>
      </c>
      <c r="D332" s="69" t="s">
        <v>176</v>
      </c>
      <c r="E332">
        <f t="shared" si="52"/>
        <v>2315.0098756121952</v>
      </c>
      <c r="F332">
        <f t="shared" si="53"/>
        <v>2315</v>
      </c>
      <c r="G332">
        <f t="shared" si="54"/>
        <v>3.276499999628868E-2</v>
      </c>
      <c r="I332">
        <f t="shared" si="63"/>
        <v>3.276499999628868E-2</v>
      </c>
      <c r="P332" s="49">
        <f t="shared" si="55"/>
        <v>3.778744440995449E-3</v>
      </c>
      <c r="Q332" s="2">
        <f t="shared" si="56"/>
        <v>33040.053999999996</v>
      </c>
      <c r="R332" s="51">
        <f t="shared" si="57"/>
        <v>8.4020301111676764E-4</v>
      </c>
      <c r="S332" s="72">
        <f t="shared" si="64"/>
        <v>0.1</v>
      </c>
      <c r="T332" s="51">
        <f t="shared" si="58"/>
        <v>8.402030111167677E-5</v>
      </c>
    </row>
    <row r="333" spans="1:34" x14ac:dyDescent="0.2">
      <c r="A333" t="s">
        <v>113</v>
      </c>
      <c r="C333" s="10">
        <v>48068.478999999999</v>
      </c>
      <c r="D333" s="10"/>
      <c r="E333">
        <f t="shared" si="52"/>
        <v>2318.0013436740173</v>
      </c>
      <c r="F333">
        <f t="shared" si="53"/>
        <v>2318</v>
      </c>
      <c r="G333">
        <f t="shared" si="54"/>
        <v>4.4580000030691735E-3</v>
      </c>
      <c r="I333">
        <f t="shared" si="63"/>
        <v>4.4580000030691735E-3</v>
      </c>
      <c r="P333" s="49">
        <f t="shared" si="55"/>
        <v>3.8513681185999328E-3</v>
      </c>
      <c r="Q333" s="2">
        <f t="shared" si="56"/>
        <v>33049.978999999999</v>
      </c>
      <c r="R333" s="51">
        <f t="shared" si="57"/>
        <v>3.6800224325470222E-7</v>
      </c>
      <c r="S333" s="72">
        <f t="shared" si="64"/>
        <v>0.1</v>
      </c>
      <c r="T333" s="51">
        <f t="shared" si="58"/>
        <v>3.6800224325470223E-8</v>
      </c>
      <c r="V333">
        <f t="shared" ref="V333:V359" si="65">+G333-P333</f>
        <v>6.0663188446924074E-4</v>
      </c>
      <c r="AC333" t="s">
        <v>62</v>
      </c>
      <c r="AD333">
        <v>6</v>
      </c>
      <c r="AF333" t="s">
        <v>71</v>
      </c>
      <c r="AH333" t="s">
        <v>61</v>
      </c>
    </row>
    <row r="334" spans="1:34" x14ac:dyDescent="0.2">
      <c r="A334" t="s">
        <v>113</v>
      </c>
      <c r="C334" s="10">
        <v>48068.480000000003</v>
      </c>
      <c r="D334" s="10"/>
      <c r="E334">
        <f t="shared" si="52"/>
        <v>2318.0016450813796</v>
      </c>
      <c r="F334">
        <f t="shared" si="53"/>
        <v>2318</v>
      </c>
      <c r="G334">
        <f t="shared" si="54"/>
        <v>5.4580000069108792E-3</v>
      </c>
      <c r="I334">
        <f t="shared" si="63"/>
        <v>5.4580000069108792E-3</v>
      </c>
      <c r="P334" s="49">
        <f t="shared" si="55"/>
        <v>3.8513681185999328E-3</v>
      </c>
      <c r="Q334" s="2">
        <f t="shared" si="56"/>
        <v>33049.980000000003</v>
      </c>
      <c r="R334" s="51">
        <f t="shared" si="57"/>
        <v>2.5812660245375972E-6</v>
      </c>
      <c r="S334" s="72">
        <f t="shared" si="64"/>
        <v>0.1</v>
      </c>
      <c r="T334" s="51">
        <f t="shared" si="58"/>
        <v>2.5812660245375974E-7</v>
      </c>
      <c r="V334">
        <f t="shared" si="65"/>
        <v>1.6066318883109464E-3</v>
      </c>
      <c r="AC334" t="s">
        <v>62</v>
      </c>
      <c r="AD334">
        <v>10</v>
      </c>
      <c r="AF334" t="s">
        <v>59</v>
      </c>
      <c r="AH334" t="s">
        <v>61</v>
      </c>
    </row>
    <row r="335" spans="1:34" x14ac:dyDescent="0.2">
      <c r="A335" t="s">
        <v>114</v>
      </c>
      <c r="C335" s="10">
        <v>48088.385000000002</v>
      </c>
      <c r="D335" s="10"/>
      <c r="E335">
        <f t="shared" si="52"/>
        <v>2324.0011586098981</v>
      </c>
      <c r="F335">
        <f t="shared" si="53"/>
        <v>2324</v>
      </c>
      <c r="G335">
        <f t="shared" si="54"/>
        <v>3.8439999989350326E-3</v>
      </c>
      <c r="I335">
        <f t="shared" si="63"/>
        <v>3.8439999989350326E-3</v>
      </c>
      <c r="P335" s="49">
        <f t="shared" si="55"/>
        <v>3.9969619754162966E-3</v>
      </c>
      <c r="Q335" s="2">
        <f t="shared" si="56"/>
        <v>33069.885000000002</v>
      </c>
      <c r="R335" s="51">
        <f t="shared" si="57"/>
        <v>2.3397366249054754E-8</v>
      </c>
      <c r="S335" s="72">
        <f t="shared" si="64"/>
        <v>0.1</v>
      </c>
      <c r="T335" s="51">
        <f t="shared" si="58"/>
        <v>2.3397366249054754E-9</v>
      </c>
      <c r="V335">
        <f t="shared" si="65"/>
        <v>-1.5296197648126397E-4</v>
      </c>
      <c r="AC335" t="s">
        <v>62</v>
      </c>
      <c r="AD335">
        <v>7</v>
      </c>
      <c r="AF335" t="s">
        <v>59</v>
      </c>
      <c r="AH335" t="s">
        <v>61</v>
      </c>
    </row>
    <row r="336" spans="1:34" x14ac:dyDescent="0.2">
      <c r="A336" t="s">
        <v>114</v>
      </c>
      <c r="C336" s="10">
        <v>48171.328999999998</v>
      </c>
      <c r="D336" s="10"/>
      <c r="E336">
        <f t="shared" si="52"/>
        <v>2349.0010907932406</v>
      </c>
      <c r="F336">
        <f t="shared" si="53"/>
        <v>2349</v>
      </c>
      <c r="G336">
        <f t="shared" si="54"/>
        <v>3.6189999955240637E-3</v>
      </c>
      <c r="I336">
        <f t="shared" si="63"/>
        <v>3.6189999955240637E-3</v>
      </c>
      <c r="P336" s="49">
        <f t="shared" si="55"/>
        <v>4.6085759852200897E-3</v>
      </c>
      <c r="Q336" s="2">
        <f t="shared" si="56"/>
        <v>33152.828999999998</v>
      </c>
      <c r="R336" s="51">
        <f t="shared" si="57"/>
        <v>9.7926063938286941E-7</v>
      </c>
      <c r="S336" s="72">
        <f t="shared" si="64"/>
        <v>0.1</v>
      </c>
      <c r="T336" s="51">
        <f t="shared" si="58"/>
        <v>9.7926063938286946E-8</v>
      </c>
      <c r="V336">
        <f t="shared" si="65"/>
        <v>-9.89575989696026E-4</v>
      </c>
      <c r="AC336" t="s">
        <v>62</v>
      </c>
      <c r="AD336">
        <v>9</v>
      </c>
      <c r="AF336" t="s">
        <v>71</v>
      </c>
      <c r="AH336" t="s">
        <v>61</v>
      </c>
    </row>
    <row r="337" spans="1:34" x14ac:dyDescent="0.2">
      <c r="A337" t="s">
        <v>115</v>
      </c>
      <c r="C337" s="10">
        <v>48433.436999999998</v>
      </c>
      <c r="D337" s="10">
        <v>3.0000000000000001E-3</v>
      </c>
      <c r="E337">
        <f t="shared" si="52"/>
        <v>2428.0023714731192</v>
      </c>
      <c r="F337">
        <f t="shared" si="53"/>
        <v>2428</v>
      </c>
      <c r="G337">
        <f t="shared" si="54"/>
        <v>7.8680000005988404E-3</v>
      </c>
      <c r="I337">
        <f t="shared" si="63"/>
        <v>7.8680000005988404E-3</v>
      </c>
      <c r="P337" s="49">
        <f t="shared" si="55"/>
        <v>6.5939958340941116E-3</v>
      </c>
      <c r="Q337" s="2">
        <f t="shared" si="56"/>
        <v>33414.936999999998</v>
      </c>
      <c r="R337" s="51">
        <f t="shared" si="57"/>
        <v>1.623086616271409E-6</v>
      </c>
      <c r="S337" s="72">
        <f t="shared" si="64"/>
        <v>0.1</v>
      </c>
      <c r="T337" s="51">
        <f t="shared" si="58"/>
        <v>1.6230866162714091E-7</v>
      </c>
      <c r="V337">
        <f t="shared" si="65"/>
        <v>1.2740041665047289E-3</v>
      </c>
      <c r="AC337" t="s">
        <v>62</v>
      </c>
      <c r="AD337">
        <v>6</v>
      </c>
      <c r="AF337" t="s">
        <v>71</v>
      </c>
      <c r="AH337" t="s">
        <v>61</v>
      </c>
    </row>
    <row r="338" spans="1:34" x14ac:dyDescent="0.2">
      <c r="A338" t="s">
        <v>115</v>
      </c>
      <c r="C338" s="10">
        <v>48433.438000000002</v>
      </c>
      <c r="D338" s="10">
        <v>2E-3</v>
      </c>
      <c r="E338">
        <f t="shared" si="52"/>
        <v>2428.0026728804819</v>
      </c>
      <c r="F338">
        <f t="shared" si="53"/>
        <v>2428</v>
      </c>
      <c r="G338">
        <f t="shared" si="54"/>
        <v>8.868000004440546E-3</v>
      </c>
      <c r="I338">
        <f t="shared" si="63"/>
        <v>8.868000004440546E-3</v>
      </c>
      <c r="P338" s="49">
        <f t="shared" si="55"/>
        <v>6.5939958340941116E-3</v>
      </c>
      <c r="Q338" s="2">
        <f t="shared" si="56"/>
        <v>33414.938000000002</v>
      </c>
      <c r="R338" s="51">
        <f t="shared" si="57"/>
        <v>5.171094966752976E-6</v>
      </c>
      <c r="S338" s="72">
        <f t="shared" si="64"/>
        <v>0.1</v>
      </c>
      <c r="T338" s="51">
        <f t="shared" si="58"/>
        <v>5.1710949667529757E-7</v>
      </c>
      <c r="V338">
        <f t="shared" si="65"/>
        <v>2.2740041703464345E-3</v>
      </c>
      <c r="AC338" t="s">
        <v>62</v>
      </c>
      <c r="AD338">
        <v>11</v>
      </c>
      <c r="AF338" t="s">
        <v>59</v>
      </c>
      <c r="AH338" t="s">
        <v>61</v>
      </c>
    </row>
    <row r="339" spans="1:34" x14ac:dyDescent="0.2">
      <c r="A339" t="s">
        <v>115</v>
      </c>
      <c r="C339" s="10">
        <v>48486.51</v>
      </c>
      <c r="D339" s="10">
        <v>4.0000000000000001E-3</v>
      </c>
      <c r="E339">
        <f t="shared" si="52"/>
        <v>2443.9989643643071</v>
      </c>
      <c r="F339">
        <f t="shared" si="53"/>
        <v>2444</v>
      </c>
      <c r="G339">
        <f t="shared" si="54"/>
        <v>-3.4359999990556389E-3</v>
      </c>
      <c r="I339">
        <f t="shared" si="63"/>
        <v>-3.4359999990556389E-3</v>
      </c>
      <c r="P339" s="49">
        <f t="shared" si="55"/>
        <v>7.0058595618114131E-3</v>
      </c>
      <c r="Q339" s="2">
        <f t="shared" si="56"/>
        <v>33468.01</v>
      </c>
      <c r="R339" s="51">
        <f t="shared" si="57"/>
        <v>1.0903243108887066E-4</v>
      </c>
      <c r="S339" s="72">
        <f t="shared" si="64"/>
        <v>0.1</v>
      </c>
      <c r="T339" s="51">
        <f t="shared" si="58"/>
        <v>1.0903243108887066E-5</v>
      </c>
      <c r="V339">
        <f t="shared" si="65"/>
        <v>-1.0441859560867052E-2</v>
      </c>
      <c r="AD339">
        <v>8</v>
      </c>
      <c r="AF339" t="s">
        <v>59</v>
      </c>
      <c r="AH339" t="s">
        <v>61</v>
      </c>
    </row>
    <row r="340" spans="1:34" x14ac:dyDescent="0.2">
      <c r="A340" t="s">
        <v>115</v>
      </c>
      <c r="C340" s="10">
        <v>48496.474000000002</v>
      </c>
      <c r="D340" s="10">
        <v>5.0000000000000001E-3</v>
      </c>
      <c r="E340">
        <f t="shared" si="52"/>
        <v>2447.0021873132223</v>
      </c>
      <c r="F340">
        <f t="shared" si="53"/>
        <v>2447</v>
      </c>
      <c r="G340">
        <f t="shared" si="54"/>
        <v>7.2570000047562644E-3</v>
      </c>
      <c r="I340">
        <f t="shared" si="63"/>
        <v>7.2570000047562644E-3</v>
      </c>
      <c r="P340" s="49">
        <f t="shared" si="55"/>
        <v>7.0834497624550977E-3</v>
      </c>
      <c r="Q340" s="2">
        <f t="shared" si="56"/>
        <v>33477.974000000002</v>
      </c>
      <c r="R340" s="51">
        <f t="shared" si="57"/>
        <v>3.0119686602793677E-8</v>
      </c>
      <c r="S340" s="72">
        <f t="shared" si="64"/>
        <v>0.1</v>
      </c>
      <c r="T340" s="51">
        <f t="shared" si="58"/>
        <v>3.011968660279368E-9</v>
      </c>
      <c r="V340">
        <f t="shared" si="65"/>
        <v>1.7355024230116672E-4</v>
      </c>
      <c r="AC340" t="s">
        <v>62</v>
      </c>
      <c r="AD340">
        <v>11</v>
      </c>
      <c r="AF340" t="s">
        <v>59</v>
      </c>
      <c r="AH340" t="s">
        <v>61</v>
      </c>
    </row>
    <row r="341" spans="1:34" x14ac:dyDescent="0.2">
      <c r="A341" t="s">
        <v>116</v>
      </c>
      <c r="C341" s="10">
        <v>48506.428999999996</v>
      </c>
      <c r="D341" s="10">
        <v>4.0000000000000001E-3</v>
      </c>
      <c r="E341">
        <f t="shared" ref="E341:E404" si="66">+(C341-C$7)/C$8</f>
        <v>2450.0026975958835</v>
      </c>
      <c r="F341">
        <f t="shared" ref="F341:F404" si="67">ROUND(2*E341,0)/2</f>
        <v>2450</v>
      </c>
      <c r="G341">
        <f t="shared" ref="G341:G404" si="68">+C341-(C$7+F341*C$8)</f>
        <v>8.9499999958206899E-3</v>
      </c>
      <c r="I341">
        <f t="shared" si="63"/>
        <v>8.9499999958206899E-3</v>
      </c>
      <c r="P341" s="49">
        <f t="shared" ref="P341:P404" si="69">+D$11+D$12*F341+D$13*F341^2</f>
        <v>7.1611554636345637E-3</v>
      </c>
      <c r="Q341" s="2">
        <f t="shared" ref="Q341:Q404" si="70">+C341-15018.5</f>
        <v>33487.928999999996</v>
      </c>
      <c r="R341" s="51">
        <f t="shared" ref="R341:R404" si="71">+(P341-G341)^2</f>
        <v>3.1999647603322007E-6</v>
      </c>
      <c r="S341" s="72">
        <f t="shared" si="64"/>
        <v>0.1</v>
      </c>
      <c r="T341" s="51">
        <f t="shared" ref="T341:T404" si="72">+S341*R341</f>
        <v>3.1999647603322008E-7</v>
      </c>
      <c r="V341">
        <f t="shared" si="65"/>
        <v>1.7888445321861263E-3</v>
      </c>
      <c r="AC341" t="s">
        <v>62</v>
      </c>
      <c r="AD341">
        <v>9</v>
      </c>
      <c r="AF341" t="s">
        <v>59</v>
      </c>
      <c r="AH341" t="s">
        <v>61</v>
      </c>
    </row>
    <row r="342" spans="1:34" x14ac:dyDescent="0.2">
      <c r="A342" t="s">
        <v>117</v>
      </c>
      <c r="C342" s="10">
        <v>48619.237000000001</v>
      </c>
      <c r="D342" s="10">
        <v>5.0000000000000001E-3</v>
      </c>
      <c r="E342">
        <f t="shared" si="66"/>
        <v>2484.0038592198557</v>
      </c>
      <c r="F342">
        <f t="shared" si="67"/>
        <v>2484</v>
      </c>
      <c r="G342">
        <f t="shared" si="68"/>
        <v>1.2804000005417038E-2</v>
      </c>
      <c r="I342">
        <f t="shared" si="63"/>
        <v>1.2804000005417038E-2</v>
      </c>
      <c r="P342" s="49">
        <f t="shared" si="69"/>
        <v>8.0498922811147108E-3</v>
      </c>
      <c r="Q342" s="2">
        <f t="shared" si="70"/>
        <v>33600.737000000001</v>
      </c>
      <c r="R342" s="51">
        <f t="shared" si="71"/>
        <v>2.2601540254271051E-5</v>
      </c>
      <c r="S342" s="72">
        <f t="shared" si="64"/>
        <v>0.1</v>
      </c>
      <c r="T342" s="51">
        <f t="shared" si="72"/>
        <v>2.2601540254271053E-6</v>
      </c>
      <c r="V342">
        <f t="shared" si="65"/>
        <v>4.7541077243023269E-3</v>
      </c>
      <c r="AC342" t="s">
        <v>62</v>
      </c>
      <c r="AD342">
        <v>7</v>
      </c>
      <c r="AF342" t="s">
        <v>59</v>
      </c>
      <c r="AH342" t="s">
        <v>61</v>
      </c>
    </row>
    <row r="343" spans="1:34" x14ac:dyDescent="0.2">
      <c r="A343" t="s">
        <v>118</v>
      </c>
      <c r="C343" s="10">
        <v>48788.438000000002</v>
      </c>
      <c r="D343" s="10">
        <v>5.0000000000000001E-3</v>
      </c>
      <c r="E343">
        <f t="shared" si="66"/>
        <v>2535.0022861748371</v>
      </c>
      <c r="F343">
        <f t="shared" si="67"/>
        <v>2535</v>
      </c>
      <c r="G343">
        <f t="shared" si="68"/>
        <v>7.5850000066566281E-3</v>
      </c>
      <c r="I343">
        <f t="shared" si="63"/>
        <v>7.5850000066566281E-3</v>
      </c>
      <c r="P343" s="49">
        <f t="shared" si="69"/>
        <v>9.4108138863722712E-3</v>
      </c>
      <c r="Q343" s="2">
        <f t="shared" si="70"/>
        <v>33769.938000000002</v>
      </c>
      <c r="R343" s="51">
        <f t="shared" si="71"/>
        <v>3.3335963233622887E-6</v>
      </c>
      <c r="S343" s="72">
        <f t="shared" si="64"/>
        <v>0.1</v>
      </c>
      <c r="T343" s="51">
        <f t="shared" si="72"/>
        <v>3.3335963233622889E-7</v>
      </c>
      <c r="V343">
        <f t="shared" si="65"/>
        <v>-1.8258138797156431E-3</v>
      </c>
      <c r="AC343" t="s">
        <v>62</v>
      </c>
      <c r="AD343">
        <v>9</v>
      </c>
      <c r="AF343" t="s">
        <v>59</v>
      </c>
      <c r="AH343" t="s">
        <v>61</v>
      </c>
    </row>
    <row r="344" spans="1:34" x14ac:dyDescent="0.2">
      <c r="A344" t="s">
        <v>118</v>
      </c>
      <c r="C344" s="10">
        <v>48788.44</v>
      </c>
      <c r="D344" s="10">
        <v>3.0000000000000001E-3</v>
      </c>
      <c r="E344">
        <f t="shared" si="66"/>
        <v>2535.0028889895598</v>
      </c>
      <c r="F344">
        <f t="shared" si="67"/>
        <v>2535</v>
      </c>
      <c r="G344">
        <f t="shared" si="68"/>
        <v>9.5850000070640817E-3</v>
      </c>
      <c r="I344">
        <f t="shared" si="63"/>
        <v>9.5850000070640817E-3</v>
      </c>
      <c r="P344" s="49">
        <f t="shared" si="69"/>
        <v>9.4108138863722712E-3</v>
      </c>
      <c r="Q344" s="2">
        <f t="shared" si="70"/>
        <v>33769.94</v>
      </c>
      <c r="R344" s="51">
        <f t="shared" si="71"/>
        <v>3.0340804641661971E-8</v>
      </c>
      <c r="S344" s="72">
        <f t="shared" si="64"/>
        <v>0.1</v>
      </c>
      <c r="T344" s="51">
        <f t="shared" si="72"/>
        <v>3.0340804641661972E-9</v>
      </c>
      <c r="V344">
        <f t="shared" si="65"/>
        <v>1.741861206918105E-4</v>
      </c>
      <c r="AC344" t="s">
        <v>62</v>
      </c>
      <c r="AD344">
        <v>6</v>
      </c>
      <c r="AF344" t="s">
        <v>71</v>
      </c>
      <c r="AH344" t="s">
        <v>61</v>
      </c>
    </row>
    <row r="345" spans="1:34" x14ac:dyDescent="0.2">
      <c r="A345" t="s">
        <v>57</v>
      </c>
      <c r="C345" s="10">
        <v>48801.711000000003</v>
      </c>
      <c r="D345" s="10"/>
      <c r="E345">
        <f t="shared" si="66"/>
        <v>2539.0028660826006</v>
      </c>
      <c r="F345">
        <f t="shared" si="67"/>
        <v>2539</v>
      </c>
      <c r="G345">
        <f t="shared" si="68"/>
        <v>9.5090000031632371E-3</v>
      </c>
      <c r="I345">
        <f t="shared" si="63"/>
        <v>9.5090000031632371E-3</v>
      </c>
      <c r="P345" s="49">
        <f t="shared" si="69"/>
        <v>9.5189645090195049E-3</v>
      </c>
      <c r="Q345" s="2">
        <f t="shared" si="70"/>
        <v>33783.211000000003</v>
      </c>
      <c r="R345" s="51">
        <f t="shared" si="71"/>
        <v>9.929137695959511E-11</v>
      </c>
      <c r="S345" s="72">
        <f t="shared" si="64"/>
        <v>0.1</v>
      </c>
      <c r="T345" s="51">
        <f t="shared" si="72"/>
        <v>9.9291376959595116E-12</v>
      </c>
      <c r="V345">
        <f t="shared" si="65"/>
        <v>-9.9645058562677913E-6</v>
      </c>
    </row>
    <row r="346" spans="1:34" x14ac:dyDescent="0.2">
      <c r="A346" t="s">
        <v>119</v>
      </c>
      <c r="C346" s="10">
        <v>48871.383000000002</v>
      </c>
      <c r="D346" s="10">
        <v>4.0000000000000001E-3</v>
      </c>
      <c r="E346">
        <f t="shared" si="66"/>
        <v>2560.0025197655418</v>
      </c>
      <c r="F346">
        <f t="shared" si="67"/>
        <v>2560</v>
      </c>
      <c r="G346">
        <f t="shared" si="68"/>
        <v>8.3600000070873648E-3</v>
      </c>
      <c r="I346">
        <f t="shared" si="63"/>
        <v>8.3600000070873648E-3</v>
      </c>
      <c r="P346" s="49">
        <f t="shared" si="69"/>
        <v>1.0090124043544868E-2</v>
      </c>
      <c r="Q346" s="2">
        <f t="shared" si="70"/>
        <v>33852.883000000002</v>
      </c>
      <c r="R346" s="51">
        <f t="shared" si="71"/>
        <v>2.993329181528004E-6</v>
      </c>
      <c r="S346" s="72">
        <f t="shared" si="64"/>
        <v>0.1</v>
      </c>
      <c r="T346" s="51">
        <f t="shared" si="72"/>
        <v>2.9933291815280042E-7</v>
      </c>
      <c r="V346">
        <f t="shared" si="65"/>
        <v>-1.7301240364575032E-3</v>
      </c>
      <c r="AC346" t="s">
        <v>62</v>
      </c>
      <c r="AD346">
        <v>8</v>
      </c>
      <c r="AF346" t="s">
        <v>59</v>
      </c>
      <c r="AH346" t="s">
        <v>61</v>
      </c>
    </row>
    <row r="347" spans="1:34" x14ac:dyDescent="0.2">
      <c r="A347" t="s">
        <v>119</v>
      </c>
      <c r="C347" s="10">
        <v>48881.337</v>
      </c>
      <c r="D347" s="10">
        <v>5.0000000000000001E-3</v>
      </c>
      <c r="E347">
        <f t="shared" si="66"/>
        <v>2563.0027286408426</v>
      </c>
      <c r="F347">
        <f t="shared" si="67"/>
        <v>2563</v>
      </c>
      <c r="G347">
        <f t="shared" si="68"/>
        <v>9.0530000015860423E-3</v>
      </c>
      <c r="I347">
        <f t="shared" si="63"/>
        <v>9.0530000015860423E-3</v>
      </c>
      <c r="P347" s="49">
        <f t="shared" si="69"/>
        <v>1.0172180264905954E-2</v>
      </c>
      <c r="Q347" s="2">
        <f t="shared" si="70"/>
        <v>33862.837</v>
      </c>
      <c r="R347" s="51">
        <f t="shared" si="71"/>
        <v>1.2525644618048272E-6</v>
      </c>
      <c r="S347" s="72">
        <f t="shared" si="64"/>
        <v>0.1</v>
      </c>
      <c r="T347" s="51">
        <f t="shared" si="72"/>
        <v>1.2525644618048273E-7</v>
      </c>
      <c r="V347">
        <f t="shared" si="65"/>
        <v>-1.1191802633199119E-3</v>
      </c>
      <c r="AC347" t="s">
        <v>62</v>
      </c>
      <c r="AD347">
        <v>11</v>
      </c>
      <c r="AF347" t="s">
        <v>59</v>
      </c>
      <c r="AH347" t="s">
        <v>61</v>
      </c>
    </row>
    <row r="348" spans="1:34" x14ac:dyDescent="0.2">
      <c r="A348" t="s">
        <v>119</v>
      </c>
      <c r="C348" s="10">
        <v>48914.506000000001</v>
      </c>
      <c r="D348" s="10">
        <v>4.0000000000000001E-3</v>
      </c>
      <c r="E348">
        <f t="shared" si="66"/>
        <v>2573.0001094108729</v>
      </c>
      <c r="F348">
        <f t="shared" si="67"/>
        <v>2573</v>
      </c>
      <c r="G348">
        <f t="shared" si="68"/>
        <v>3.6300000647315755E-4</v>
      </c>
      <c r="I348">
        <f t="shared" si="63"/>
        <v>3.6300000647315755E-4</v>
      </c>
      <c r="P348" s="49">
        <f t="shared" si="69"/>
        <v>1.0446535173312552E-2</v>
      </c>
      <c r="Q348" s="2">
        <f t="shared" si="70"/>
        <v>33896.006000000001</v>
      </c>
      <c r="R348" s="51">
        <f t="shared" si="71"/>
        <v>1.0167768146088677E-4</v>
      </c>
      <c r="S348" s="72">
        <f t="shared" si="64"/>
        <v>0.1</v>
      </c>
      <c r="T348" s="51">
        <f t="shared" si="72"/>
        <v>1.0167768146088677E-5</v>
      </c>
      <c r="V348">
        <f t="shared" si="65"/>
        <v>-1.0083535166839394E-2</v>
      </c>
      <c r="AC348" t="s">
        <v>62</v>
      </c>
      <c r="AD348">
        <v>7</v>
      </c>
      <c r="AF348" t="s">
        <v>71</v>
      </c>
      <c r="AH348" t="s">
        <v>61</v>
      </c>
    </row>
    <row r="349" spans="1:34" x14ac:dyDescent="0.2">
      <c r="A349" t="s">
        <v>120</v>
      </c>
      <c r="C349" s="10">
        <v>49133.485999999997</v>
      </c>
      <c r="D349" s="10">
        <v>4.0000000000000001E-3</v>
      </c>
      <c r="E349">
        <f t="shared" si="66"/>
        <v>2639.0022934086123</v>
      </c>
      <c r="F349">
        <f t="shared" si="67"/>
        <v>2639</v>
      </c>
      <c r="G349">
        <f t="shared" si="68"/>
        <v>7.609000000229571E-3</v>
      </c>
      <c r="I349">
        <f t="shared" si="63"/>
        <v>7.609000000229571E-3</v>
      </c>
      <c r="P349" s="49">
        <f t="shared" si="69"/>
        <v>1.2289463718104306E-2</v>
      </c>
      <c r="Q349" s="2">
        <f t="shared" si="70"/>
        <v>34114.985999999997</v>
      </c>
      <c r="R349" s="51">
        <f t="shared" si="71"/>
        <v>2.1906740614341783E-5</v>
      </c>
      <c r="S349" s="72">
        <f t="shared" si="64"/>
        <v>0.1</v>
      </c>
      <c r="T349" s="51">
        <f t="shared" si="72"/>
        <v>2.1906740614341784E-6</v>
      </c>
      <c r="V349">
        <f t="shared" si="65"/>
        <v>-4.6804637178747346E-3</v>
      </c>
      <c r="AC349" t="s">
        <v>62</v>
      </c>
      <c r="AD349">
        <v>7</v>
      </c>
      <c r="AF349" t="s">
        <v>71</v>
      </c>
      <c r="AH349" t="s">
        <v>61</v>
      </c>
    </row>
    <row r="350" spans="1:34" x14ac:dyDescent="0.2">
      <c r="A350" t="s">
        <v>121</v>
      </c>
      <c r="C350" s="10">
        <v>49206.478000000003</v>
      </c>
      <c r="D350" s="10">
        <v>6.0000000000000001E-3</v>
      </c>
      <c r="E350">
        <f t="shared" si="66"/>
        <v>2661.002619531379</v>
      </c>
      <c r="F350">
        <f t="shared" si="67"/>
        <v>2661</v>
      </c>
      <c r="G350">
        <f t="shared" si="68"/>
        <v>8.6910000027273782E-3</v>
      </c>
      <c r="I350">
        <f t="shared" si="63"/>
        <v>8.6910000027273782E-3</v>
      </c>
      <c r="P350" s="49">
        <f t="shared" si="69"/>
        <v>1.2916195957329304E-2</v>
      </c>
      <c r="Q350" s="2">
        <f t="shared" si="70"/>
        <v>34187.978000000003</v>
      </c>
      <c r="R350" s="51">
        <f t="shared" si="71"/>
        <v>1.7852280854784485E-5</v>
      </c>
      <c r="S350" s="72">
        <f t="shared" si="64"/>
        <v>0.1</v>
      </c>
      <c r="T350" s="51">
        <f t="shared" si="72"/>
        <v>1.7852280854784487E-6</v>
      </c>
      <c r="V350">
        <f t="shared" si="65"/>
        <v>-4.2251959546019263E-3</v>
      </c>
      <c r="AC350" t="s">
        <v>62</v>
      </c>
      <c r="AD350">
        <v>11</v>
      </c>
      <c r="AF350" t="s">
        <v>59</v>
      </c>
      <c r="AH350" t="s">
        <v>61</v>
      </c>
    </row>
    <row r="351" spans="1:34" x14ac:dyDescent="0.2">
      <c r="A351" t="s">
        <v>121</v>
      </c>
      <c r="C351" s="10">
        <v>49216.438000000002</v>
      </c>
      <c r="D351" s="10">
        <v>5.0000000000000001E-3</v>
      </c>
      <c r="E351">
        <f t="shared" si="66"/>
        <v>2664.0046368508483</v>
      </c>
      <c r="F351">
        <f t="shared" si="67"/>
        <v>2664</v>
      </c>
      <c r="G351">
        <f t="shared" si="68"/>
        <v>1.5384000005724374E-2</v>
      </c>
      <c r="I351">
        <f t="shared" si="63"/>
        <v>1.5384000005724374E-2</v>
      </c>
      <c r="P351" s="49">
        <f t="shared" si="69"/>
        <v>1.300214069672883E-2</v>
      </c>
      <c r="Q351" s="2">
        <f t="shared" si="70"/>
        <v>34197.938000000002</v>
      </c>
      <c r="R351" s="51">
        <f t="shared" si="71"/>
        <v>5.673253767848733E-6</v>
      </c>
      <c r="S351" s="72">
        <f t="shared" si="64"/>
        <v>0.1</v>
      </c>
      <c r="T351" s="51">
        <f t="shared" si="72"/>
        <v>5.6732537678487332E-7</v>
      </c>
      <c r="V351">
        <f t="shared" si="65"/>
        <v>2.3818593089955445E-3</v>
      </c>
      <c r="AC351" t="s">
        <v>62</v>
      </c>
      <c r="AD351">
        <v>9</v>
      </c>
      <c r="AF351" t="s">
        <v>59</v>
      </c>
      <c r="AH351" t="s">
        <v>61</v>
      </c>
    </row>
    <row r="352" spans="1:34" x14ac:dyDescent="0.2">
      <c r="A352" t="s">
        <v>121</v>
      </c>
      <c r="C352" s="10">
        <v>49226.385000000002</v>
      </c>
      <c r="D352" s="10">
        <v>5.0000000000000001E-3</v>
      </c>
      <c r="E352">
        <f t="shared" si="66"/>
        <v>2667.0027358746202</v>
      </c>
      <c r="F352">
        <f t="shared" si="67"/>
        <v>2667</v>
      </c>
      <c r="G352">
        <f t="shared" si="68"/>
        <v>9.0770000024349429E-3</v>
      </c>
      <c r="I352">
        <f t="shared" si="63"/>
        <v>9.0770000024349429E-3</v>
      </c>
      <c r="P352" s="49">
        <f t="shared" si="69"/>
        <v>1.308820093666415E-2</v>
      </c>
      <c r="Q352" s="2">
        <f t="shared" si="70"/>
        <v>34207.885000000002</v>
      </c>
      <c r="R352" s="51">
        <f t="shared" si="71"/>
        <v>1.6089732934761265E-5</v>
      </c>
      <c r="S352" s="72">
        <f t="shared" si="64"/>
        <v>0.1</v>
      </c>
      <c r="T352" s="51">
        <f t="shared" si="72"/>
        <v>1.6089732934761265E-6</v>
      </c>
      <c r="V352">
        <f t="shared" si="65"/>
        <v>-4.0112009342292074E-3</v>
      </c>
      <c r="AC352" t="s">
        <v>62</v>
      </c>
      <c r="AD352">
        <v>11</v>
      </c>
      <c r="AF352" t="s">
        <v>59</v>
      </c>
      <c r="AH352" t="s">
        <v>61</v>
      </c>
    </row>
    <row r="353" spans="1:34" x14ac:dyDescent="0.2">
      <c r="A353" t="s">
        <v>122</v>
      </c>
      <c r="C353" s="10">
        <v>49226.387999999999</v>
      </c>
      <c r="D353" s="10"/>
      <c r="E353">
        <f t="shared" si="66"/>
        <v>2667.0036400967033</v>
      </c>
      <c r="F353">
        <f t="shared" si="67"/>
        <v>2667</v>
      </c>
      <c r="G353">
        <f t="shared" si="68"/>
        <v>1.2076999999408145E-2</v>
      </c>
      <c r="I353">
        <f t="shared" si="63"/>
        <v>1.2076999999408145E-2</v>
      </c>
      <c r="P353" s="49">
        <f t="shared" si="69"/>
        <v>1.308820093666415E-2</v>
      </c>
      <c r="Q353" s="2">
        <f t="shared" si="70"/>
        <v>34207.887999999999</v>
      </c>
      <c r="R353" s="51">
        <f t="shared" si="71"/>
        <v>1.0225273355074245E-6</v>
      </c>
      <c r="S353" s="72">
        <f t="shared" si="64"/>
        <v>0.1</v>
      </c>
      <c r="T353" s="51">
        <f t="shared" si="72"/>
        <v>1.0225273355074246E-7</v>
      </c>
      <c r="V353">
        <f t="shared" si="65"/>
        <v>-1.0112009372560057E-3</v>
      </c>
      <c r="AC353" t="s">
        <v>62</v>
      </c>
      <c r="AH353" t="s">
        <v>64</v>
      </c>
    </row>
    <row r="354" spans="1:34" x14ac:dyDescent="0.2">
      <c r="A354" t="s">
        <v>121</v>
      </c>
      <c r="C354" s="10">
        <v>49236.341</v>
      </c>
      <c r="D354" s="10">
        <v>5.0000000000000001E-3</v>
      </c>
      <c r="E354">
        <f t="shared" si="66"/>
        <v>2670.0035475646441</v>
      </c>
      <c r="F354">
        <f t="shared" si="67"/>
        <v>2670</v>
      </c>
      <c r="G354">
        <f t="shared" si="68"/>
        <v>1.1769999997341074E-2</v>
      </c>
      <c r="I354">
        <f t="shared" si="63"/>
        <v>1.1769999997341074E-2</v>
      </c>
      <c r="P354" s="49">
        <f t="shared" si="69"/>
        <v>1.3174376677135266E-2</v>
      </c>
      <c r="Q354" s="2">
        <f t="shared" si="70"/>
        <v>34217.841</v>
      </c>
      <c r="R354" s="51">
        <f t="shared" si="71"/>
        <v>1.9722738587497584E-6</v>
      </c>
      <c r="S354" s="72">
        <f t="shared" si="64"/>
        <v>0.1</v>
      </c>
      <c r="T354" s="51">
        <f t="shared" si="72"/>
        <v>1.9722738587497584E-7</v>
      </c>
      <c r="V354">
        <f t="shared" si="65"/>
        <v>-1.404376679794192E-3</v>
      </c>
      <c r="AC354" t="s">
        <v>62</v>
      </c>
      <c r="AD354">
        <v>7</v>
      </c>
      <c r="AF354" t="s">
        <v>59</v>
      </c>
      <c r="AH354" t="s">
        <v>61</v>
      </c>
    </row>
    <row r="355" spans="1:34" x14ac:dyDescent="0.2">
      <c r="A355" t="s">
        <v>123</v>
      </c>
      <c r="C355" s="10">
        <v>49498.442999999999</v>
      </c>
      <c r="D355" s="10"/>
      <c r="E355">
        <f t="shared" si="66"/>
        <v>2749.0030198003537</v>
      </c>
      <c r="F355">
        <f t="shared" si="67"/>
        <v>2749</v>
      </c>
      <c r="G355">
        <f t="shared" si="68"/>
        <v>1.001900000119349E-2</v>
      </c>
      <c r="I355">
        <f t="shared" si="63"/>
        <v>1.001900000119349E-2</v>
      </c>
      <c r="P355" s="49">
        <f t="shared" si="69"/>
        <v>1.5485238535701329E-2</v>
      </c>
      <c r="Q355" s="2">
        <f t="shared" si="70"/>
        <v>34479.942999999999</v>
      </c>
      <c r="R355" s="51">
        <f t="shared" si="71"/>
        <v>2.9879763716138408E-5</v>
      </c>
      <c r="S355" s="72">
        <f t="shared" si="64"/>
        <v>0.1</v>
      </c>
      <c r="T355" s="51">
        <f t="shared" si="72"/>
        <v>2.9879763716138409E-6</v>
      </c>
      <c r="V355">
        <f t="shared" si="65"/>
        <v>-5.466238534507839E-3</v>
      </c>
      <c r="AC355" t="s">
        <v>62</v>
      </c>
      <c r="AD355">
        <v>10</v>
      </c>
      <c r="AF355" t="s">
        <v>71</v>
      </c>
      <c r="AH355" t="s">
        <v>61</v>
      </c>
    </row>
    <row r="356" spans="1:34" x14ac:dyDescent="0.2">
      <c r="A356" t="s">
        <v>124</v>
      </c>
      <c r="C356" s="10">
        <v>49561.478000000003</v>
      </c>
      <c r="D356" s="10">
        <v>7.0000000000000001E-3</v>
      </c>
      <c r="E356">
        <f t="shared" si="66"/>
        <v>2768.0022328257342</v>
      </c>
      <c r="F356">
        <f t="shared" si="67"/>
        <v>2768</v>
      </c>
      <c r="G356">
        <f t="shared" si="68"/>
        <v>7.4080000049434602E-3</v>
      </c>
      <c r="I356">
        <f t="shared" si="63"/>
        <v>7.4080000049434602E-3</v>
      </c>
      <c r="P356" s="49">
        <f t="shared" si="69"/>
        <v>1.6052963327152801E-2</v>
      </c>
      <c r="Q356" s="2">
        <f t="shared" si="70"/>
        <v>34542.978000000003</v>
      </c>
      <c r="R356" s="51">
        <f t="shared" si="71"/>
        <v>7.4735390842344771E-5</v>
      </c>
      <c r="S356" s="72">
        <f t="shared" si="64"/>
        <v>0.1</v>
      </c>
      <c r="T356" s="51">
        <f t="shared" si="72"/>
        <v>7.4735390842344778E-6</v>
      </c>
      <c r="V356">
        <f t="shared" si="65"/>
        <v>-8.6449633222093411E-3</v>
      </c>
      <c r="AC356" t="s">
        <v>62</v>
      </c>
      <c r="AD356">
        <v>8</v>
      </c>
      <c r="AF356" t="s">
        <v>71</v>
      </c>
      <c r="AH356" t="s">
        <v>61</v>
      </c>
    </row>
    <row r="357" spans="1:34" x14ac:dyDescent="0.2">
      <c r="A357" t="s">
        <v>124</v>
      </c>
      <c r="C357" s="10">
        <v>49561.478999999999</v>
      </c>
      <c r="D357" s="10">
        <v>5.0000000000000001E-3</v>
      </c>
      <c r="E357">
        <f t="shared" si="66"/>
        <v>2768.0025342330946</v>
      </c>
      <c r="F357">
        <f t="shared" si="67"/>
        <v>2768</v>
      </c>
      <c r="G357">
        <f t="shared" si="68"/>
        <v>8.4080000015092082E-3</v>
      </c>
      <c r="I357">
        <f t="shared" si="63"/>
        <v>8.4080000015092082E-3</v>
      </c>
      <c r="P357" s="49">
        <f t="shared" si="69"/>
        <v>1.6052963327152801E-2</v>
      </c>
      <c r="Q357" s="2">
        <f t="shared" si="70"/>
        <v>34542.978999999999</v>
      </c>
      <c r="R357" s="51">
        <f t="shared" si="71"/>
        <v>5.8445464250435546E-5</v>
      </c>
      <c r="S357" s="72">
        <f t="shared" si="64"/>
        <v>0.1</v>
      </c>
      <c r="T357" s="51">
        <f t="shared" si="72"/>
        <v>5.8445464250435551E-6</v>
      </c>
      <c r="V357">
        <f t="shared" si="65"/>
        <v>-7.6449633256435931E-3</v>
      </c>
      <c r="AC357" t="s">
        <v>62</v>
      </c>
      <c r="AD357">
        <v>16</v>
      </c>
      <c r="AF357" t="s">
        <v>59</v>
      </c>
      <c r="AH357" t="s">
        <v>61</v>
      </c>
    </row>
    <row r="358" spans="1:34" x14ac:dyDescent="0.2">
      <c r="A358" t="s">
        <v>124</v>
      </c>
      <c r="C358" s="10">
        <v>49581.394999999997</v>
      </c>
      <c r="D358" s="10">
        <v>6.0000000000000001E-3</v>
      </c>
      <c r="E358">
        <f t="shared" si="66"/>
        <v>2774.0053632425879</v>
      </c>
      <c r="F358">
        <f t="shared" si="67"/>
        <v>2774</v>
      </c>
      <c r="G358">
        <f t="shared" si="68"/>
        <v>1.7793999999412335E-2</v>
      </c>
      <c r="I358">
        <f t="shared" si="63"/>
        <v>1.7793999999412335E-2</v>
      </c>
      <c r="P358" s="49">
        <f t="shared" si="69"/>
        <v>1.6233207344707692E-2</v>
      </c>
      <c r="Q358" s="2">
        <f t="shared" si="70"/>
        <v>34562.894999999997</v>
      </c>
      <c r="R358" s="51">
        <f t="shared" si="71"/>
        <v>2.4360737109799671E-6</v>
      </c>
      <c r="S358" s="72">
        <f t="shared" si="64"/>
        <v>0.1</v>
      </c>
      <c r="T358" s="51">
        <f t="shared" si="72"/>
        <v>2.4360737109799672E-7</v>
      </c>
      <c r="V358">
        <f t="shared" si="65"/>
        <v>1.560792654704643E-3</v>
      </c>
      <c r="AC358" t="s">
        <v>62</v>
      </c>
      <c r="AD358">
        <v>11</v>
      </c>
      <c r="AF358" t="s">
        <v>59</v>
      </c>
      <c r="AH358" t="s">
        <v>61</v>
      </c>
    </row>
    <row r="359" spans="1:34" x14ac:dyDescent="0.2">
      <c r="A359" t="s">
        <v>125</v>
      </c>
      <c r="C359" s="10">
        <v>49896.572</v>
      </c>
      <c r="D359" s="10">
        <v>3.0000000000000001E-3</v>
      </c>
      <c r="E359">
        <f t="shared" si="66"/>
        <v>2869.0020311842086</v>
      </c>
      <c r="F359">
        <f t="shared" si="67"/>
        <v>2869</v>
      </c>
      <c r="G359">
        <f t="shared" si="68"/>
        <v>6.7390000040177256E-3</v>
      </c>
      <c r="I359">
        <f t="shared" si="63"/>
        <v>6.7390000040177256E-3</v>
      </c>
      <c r="P359" s="49">
        <f t="shared" si="69"/>
        <v>1.9148639158268775E-2</v>
      </c>
      <c r="Q359" s="2">
        <f t="shared" si="70"/>
        <v>34878.072</v>
      </c>
      <c r="R359" s="51">
        <f t="shared" si="71"/>
        <v>1.5399914393872071E-4</v>
      </c>
      <c r="S359" s="72">
        <f t="shared" si="64"/>
        <v>0.1</v>
      </c>
      <c r="T359" s="51">
        <f t="shared" si="72"/>
        <v>1.5399914393872072E-5</v>
      </c>
      <c r="V359">
        <f t="shared" si="65"/>
        <v>-1.240963915425105E-2</v>
      </c>
      <c r="AC359" t="s">
        <v>62</v>
      </c>
      <c r="AD359">
        <v>6</v>
      </c>
      <c r="AF359" t="s">
        <v>71</v>
      </c>
      <c r="AH359" t="s">
        <v>61</v>
      </c>
    </row>
    <row r="360" spans="1:34" x14ac:dyDescent="0.2">
      <c r="A360" s="69" t="s">
        <v>1041</v>
      </c>
      <c r="B360" s="71" t="s">
        <v>134</v>
      </c>
      <c r="C360" s="69">
        <v>49929.758000000002</v>
      </c>
      <c r="D360" s="69" t="s">
        <v>176</v>
      </c>
      <c r="E360">
        <f t="shared" si="66"/>
        <v>2879.0045358793823</v>
      </c>
      <c r="F360">
        <f t="shared" si="67"/>
        <v>2879</v>
      </c>
      <c r="G360">
        <f t="shared" si="68"/>
        <v>1.504900000145426E-2</v>
      </c>
      <c r="I360">
        <f t="shared" si="63"/>
        <v>1.504900000145426E-2</v>
      </c>
      <c r="P360" s="49">
        <f t="shared" si="69"/>
        <v>1.9462264248845701E-2</v>
      </c>
      <c r="Q360" s="2">
        <f t="shared" si="70"/>
        <v>34911.258000000002</v>
      </c>
      <c r="R360" s="51">
        <f t="shared" si="71"/>
        <v>1.9476901317303539E-5</v>
      </c>
      <c r="S360" s="72">
        <f t="shared" si="64"/>
        <v>0.1</v>
      </c>
      <c r="T360" s="51">
        <f t="shared" si="72"/>
        <v>1.947690131730354E-6</v>
      </c>
    </row>
    <row r="361" spans="1:34" x14ac:dyDescent="0.2">
      <c r="A361" s="69" t="s">
        <v>1041</v>
      </c>
      <c r="B361" s="71" t="s">
        <v>134</v>
      </c>
      <c r="C361" s="69">
        <v>49992.788999999997</v>
      </c>
      <c r="D361" s="69" t="s">
        <v>176</v>
      </c>
      <c r="E361">
        <f t="shared" si="66"/>
        <v>2898.0025432753146</v>
      </c>
      <c r="F361">
        <f t="shared" si="67"/>
        <v>2898</v>
      </c>
      <c r="G361">
        <f t="shared" si="68"/>
        <v>8.4379999971133657E-3</v>
      </c>
      <c r="I361">
        <f t="shared" ref="I361:I366" si="73">+G361</f>
        <v>8.4379999971133657E-3</v>
      </c>
      <c r="P361" s="49">
        <f t="shared" si="69"/>
        <v>2.0061687520676504E-2</v>
      </c>
      <c r="Q361" s="2">
        <f t="shared" si="70"/>
        <v>34974.288999999997</v>
      </c>
      <c r="R361" s="51">
        <f t="shared" si="71"/>
        <v>1.3511011164543736E-4</v>
      </c>
      <c r="S361" s="72">
        <f t="shared" ref="S361:S366" si="74">S$16</f>
        <v>0.1</v>
      </c>
      <c r="T361" s="51">
        <f t="shared" si="72"/>
        <v>1.3511011164543736E-5</v>
      </c>
    </row>
    <row r="362" spans="1:34" x14ac:dyDescent="0.2">
      <c r="A362" t="s">
        <v>126</v>
      </c>
      <c r="C362" s="10">
        <v>49999.428</v>
      </c>
      <c r="D362" s="10">
        <v>2E-3</v>
      </c>
      <c r="E362">
        <f t="shared" si="66"/>
        <v>2900.0035867476008</v>
      </c>
      <c r="F362">
        <f t="shared" si="67"/>
        <v>2900</v>
      </c>
      <c r="G362">
        <f t="shared" si="68"/>
        <v>1.1899999997694977E-2</v>
      </c>
      <c r="I362">
        <f t="shared" si="73"/>
        <v>1.1899999997694977E-2</v>
      </c>
      <c r="P362" s="49">
        <f t="shared" si="69"/>
        <v>2.0125054208435189E-2</v>
      </c>
      <c r="Q362" s="2">
        <f t="shared" si="70"/>
        <v>34980.928</v>
      </c>
      <c r="R362" s="51">
        <f t="shared" si="71"/>
        <v>6.7651516769615306E-5</v>
      </c>
      <c r="S362" s="72">
        <f t="shared" si="74"/>
        <v>0.1</v>
      </c>
      <c r="T362" s="51">
        <f t="shared" si="72"/>
        <v>6.7651516769615311E-6</v>
      </c>
      <c r="V362">
        <f>+G362-P362</f>
        <v>-8.2250542107402125E-3</v>
      </c>
      <c r="AC362" t="s">
        <v>62</v>
      </c>
      <c r="AD362">
        <v>8</v>
      </c>
      <c r="AF362" t="s">
        <v>71</v>
      </c>
      <c r="AH362" t="s">
        <v>61</v>
      </c>
    </row>
    <row r="363" spans="1:34" x14ac:dyDescent="0.2">
      <c r="A363" t="s">
        <v>127</v>
      </c>
      <c r="C363" s="10">
        <v>50281.440999999999</v>
      </c>
      <c r="D363" s="10">
        <v>2E-3</v>
      </c>
      <c r="E363">
        <f t="shared" si="66"/>
        <v>2985.0043809559979</v>
      </c>
      <c r="F363">
        <f t="shared" si="67"/>
        <v>2985</v>
      </c>
      <c r="G363">
        <f t="shared" si="68"/>
        <v>1.4535000002069864E-2</v>
      </c>
      <c r="I363">
        <f t="shared" si="73"/>
        <v>1.4535000002069864E-2</v>
      </c>
      <c r="P363" s="49">
        <f t="shared" si="69"/>
        <v>2.286558990830214E-2</v>
      </c>
      <c r="Q363" s="2">
        <f t="shared" si="70"/>
        <v>35262.940999999999</v>
      </c>
      <c r="R363" s="51">
        <f t="shared" si="71"/>
        <v>6.9398728185819086E-5</v>
      </c>
      <c r="S363" s="72">
        <f t="shared" si="74"/>
        <v>0.1</v>
      </c>
      <c r="T363" s="51">
        <f t="shared" si="72"/>
        <v>6.9398728185819088E-6</v>
      </c>
      <c r="V363">
        <f>+G363-P363</f>
        <v>-8.3305899062322761E-3</v>
      </c>
      <c r="AC363" t="s">
        <v>62</v>
      </c>
      <c r="AD363">
        <v>8</v>
      </c>
      <c r="AF363" t="s">
        <v>71</v>
      </c>
      <c r="AH363" t="s">
        <v>61</v>
      </c>
    </row>
    <row r="364" spans="1:34" x14ac:dyDescent="0.2">
      <c r="A364" t="s">
        <v>127</v>
      </c>
      <c r="C364" s="10">
        <v>50281.444000000003</v>
      </c>
      <c r="D364" s="10">
        <v>5.0000000000000001E-3</v>
      </c>
      <c r="E364">
        <f t="shared" si="66"/>
        <v>2985.0052851780833</v>
      </c>
      <c r="F364">
        <f t="shared" si="67"/>
        <v>2985</v>
      </c>
      <c r="G364">
        <f t="shared" si="68"/>
        <v>1.7535000006319024E-2</v>
      </c>
      <c r="I364">
        <f t="shared" si="73"/>
        <v>1.7535000006319024E-2</v>
      </c>
      <c r="P364" s="49">
        <f t="shared" si="69"/>
        <v>2.286558990830214E-2</v>
      </c>
      <c r="Q364" s="2">
        <f t="shared" si="70"/>
        <v>35262.944000000003</v>
      </c>
      <c r="R364" s="51">
        <f t="shared" si="71"/>
        <v>2.8415188703124376E-5</v>
      </c>
      <c r="S364" s="72">
        <f t="shared" si="74"/>
        <v>0.1</v>
      </c>
      <c r="T364" s="51">
        <f t="shared" si="72"/>
        <v>2.8415188703124377E-6</v>
      </c>
      <c r="V364">
        <f>+G364-P364</f>
        <v>-5.3305899019831168E-3</v>
      </c>
      <c r="AC364" t="s">
        <v>62</v>
      </c>
      <c r="AD364">
        <v>12</v>
      </c>
      <c r="AF364" t="s">
        <v>59</v>
      </c>
      <c r="AH364" t="s">
        <v>61</v>
      </c>
    </row>
    <row r="365" spans="1:34" x14ac:dyDescent="0.2">
      <c r="A365" s="69" t="s">
        <v>1041</v>
      </c>
      <c r="B365" s="71" t="s">
        <v>134</v>
      </c>
      <c r="C365" s="69">
        <v>50284.758999999998</v>
      </c>
      <c r="D365" s="69" t="s">
        <v>176</v>
      </c>
      <c r="E365">
        <f t="shared" si="66"/>
        <v>2986.0044505810979</v>
      </c>
      <c r="F365">
        <f t="shared" si="67"/>
        <v>2986</v>
      </c>
      <c r="G365">
        <f t="shared" si="68"/>
        <v>1.476600000023609E-2</v>
      </c>
      <c r="I365">
        <f t="shared" si="73"/>
        <v>1.476600000023609E-2</v>
      </c>
      <c r="P365" s="49">
        <f t="shared" si="69"/>
        <v>2.2898383340664408E-2</v>
      </c>
      <c r="Q365" s="2">
        <f t="shared" si="70"/>
        <v>35266.258999999998</v>
      </c>
      <c r="R365" s="51">
        <f t="shared" si="71"/>
        <v>6.6135658795676041E-5</v>
      </c>
      <c r="S365" s="72">
        <f t="shared" si="74"/>
        <v>0.1</v>
      </c>
      <c r="T365" s="51">
        <f t="shared" si="72"/>
        <v>6.6135658795676045E-6</v>
      </c>
    </row>
    <row r="366" spans="1:34" x14ac:dyDescent="0.2">
      <c r="A366" t="s">
        <v>128</v>
      </c>
      <c r="C366" s="10">
        <v>50334.523000000001</v>
      </c>
      <c r="D366" s="10">
        <v>5.0000000000000001E-3</v>
      </c>
      <c r="E366">
        <f t="shared" si="66"/>
        <v>3001.003686513438</v>
      </c>
      <c r="F366">
        <f t="shared" si="67"/>
        <v>3001</v>
      </c>
      <c r="G366">
        <f t="shared" si="68"/>
        <v>1.2231000000610948E-2</v>
      </c>
      <c r="I366">
        <f t="shared" si="73"/>
        <v>1.2231000000610948E-2</v>
      </c>
      <c r="P366" s="49">
        <f t="shared" si="69"/>
        <v>2.3391824833242342E-2</v>
      </c>
      <c r="Q366" s="2">
        <f t="shared" si="70"/>
        <v>35316.023000000001</v>
      </c>
      <c r="R366" s="51">
        <f t="shared" si="71"/>
        <v>1.245640109446816E-4</v>
      </c>
      <c r="S366" s="72">
        <f t="shared" si="74"/>
        <v>0.1</v>
      </c>
      <c r="T366" s="51">
        <f t="shared" si="72"/>
        <v>1.2456401094468161E-5</v>
      </c>
      <c r="V366">
        <f>+G366-P366</f>
        <v>-1.1160824832631394E-2</v>
      </c>
      <c r="AC366" t="s">
        <v>62</v>
      </c>
      <c r="AD366">
        <v>7</v>
      </c>
      <c r="AF366" t="s">
        <v>71</v>
      </c>
      <c r="AH366" t="s">
        <v>61</v>
      </c>
    </row>
    <row r="367" spans="1:34" x14ac:dyDescent="0.2">
      <c r="A367" s="22" t="s">
        <v>27</v>
      </c>
      <c r="B367" s="25"/>
      <c r="C367" s="23">
        <v>50387.607400000001</v>
      </c>
      <c r="D367" s="23">
        <v>5.0000000000000001E-4</v>
      </c>
      <c r="E367" s="22">
        <f t="shared" si="66"/>
        <v>3017.0037154485444</v>
      </c>
      <c r="F367">
        <f t="shared" si="67"/>
        <v>3017</v>
      </c>
      <c r="G367">
        <f t="shared" si="68"/>
        <v>1.232700000400655E-2</v>
      </c>
      <c r="K367">
        <f>+G367</f>
        <v>1.232700000400655E-2</v>
      </c>
      <c r="P367" s="49">
        <f t="shared" si="69"/>
        <v>2.3921345106756253E-2</v>
      </c>
      <c r="Q367" s="2">
        <f t="shared" si="70"/>
        <v>35369.107400000001</v>
      </c>
      <c r="R367" s="51">
        <f t="shared" si="71"/>
        <v>1.3442883836165602E-4</v>
      </c>
      <c r="S367" s="72">
        <f>S$18</f>
        <v>1</v>
      </c>
      <c r="T367" s="51">
        <f t="shared" si="72"/>
        <v>1.3442883836165602E-4</v>
      </c>
      <c r="V367">
        <f>+G367-P367</f>
        <v>-1.1594345102749704E-2</v>
      </c>
    </row>
    <row r="368" spans="1:34" x14ac:dyDescent="0.2">
      <c r="A368" s="22" t="s">
        <v>129</v>
      </c>
      <c r="B368" s="25"/>
      <c r="C368" s="23">
        <v>50699.48</v>
      </c>
      <c r="D368" s="23">
        <v>4.0000000000000001E-3</v>
      </c>
      <c r="E368" s="22">
        <f t="shared" si="66"/>
        <v>3111.0044129051794</v>
      </c>
      <c r="F368">
        <f t="shared" si="67"/>
        <v>3111</v>
      </c>
      <c r="G368">
        <f t="shared" si="68"/>
        <v>1.4641000001574866E-2</v>
      </c>
      <c r="I368">
        <f>+G368</f>
        <v>1.4641000001574866E-2</v>
      </c>
      <c r="P368" s="49">
        <f t="shared" si="69"/>
        <v>2.7098625354768417E-2</v>
      </c>
      <c r="Q368" s="2">
        <f t="shared" si="70"/>
        <v>35680.980000000003</v>
      </c>
      <c r="R368" s="51">
        <f t="shared" si="71"/>
        <v>1.5519242944053073E-4</v>
      </c>
      <c r="S368" s="72">
        <f>S$16</f>
        <v>0.1</v>
      </c>
      <c r="T368" s="51">
        <f t="shared" si="72"/>
        <v>1.5519242944053074E-5</v>
      </c>
      <c r="V368">
        <f>+G368-P368</f>
        <v>-1.2457625353193551E-2</v>
      </c>
      <c r="AC368" t="s">
        <v>62</v>
      </c>
      <c r="AD368">
        <v>10</v>
      </c>
      <c r="AF368" t="s">
        <v>59</v>
      </c>
      <c r="AH368" t="s">
        <v>61</v>
      </c>
    </row>
    <row r="369" spans="1:34" x14ac:dyDescent="0.2">
      <c r="A369" s="22" t="s">
        <v>129</v>
      </c>
      <c r="B369" s="25"/>
      <c r="C369" s="23">
        <v>50699.481</v>
      </c>
      <c r="D369" s="23">
        <v>3.0000000000000001E-3</v>
      </c>
      <c r="E369" s="22">
        <f t="shared" si="66"/>
        <v>3111.0047143125398</v>
      </c>
      <c r="F369">
        <f t="shared" si="67"/>
        <v>3111</v>
      </c>
      <c r="G369">
        <f t="shared" si="68"/>
        <v>1.5640999998140614E-2</v>
      </c>
      <c r="I369">
        <f>+G369</f>
        <v>1.5640999998140614E-2</v>
      </c>
      <c r="P369" s="49">
        <f t="shared" si="69"/>
        <v>2.7098625354768417E-2</v>
      </c>
      <c r="Q369" s="2">
        <f t="shared" si="70"/>
        <v>35680.981</v>
      </c>
      <c r="R369" s="51">
        <f t="shared" si="71"/>
        <v>1.3127717881284039E-4</v>
      </c>
      <c r="S369" s="72">
        <f>S$16</f>
        <v>0.1</v>
      </c>
      <c r="T369" s="51">
        <f t="shared" si="72"/>
        <v>1.3127717881284039E-5</v>
      </c>
      <c r="V369">
        <f>+G369-P369</f>
        <v>-1.1457625356627803E-2</v>
      </c>
      <c r="AC369" t="s">
        <v>62</v>
      </c>
      <c r="AD369">
        <v>6</v>
      </c>
      <c r="AF369" t="s">
        <v>71</v>
      </c>
      <c r="AH369" t="s">
        <v>61</v>
      </c>
    </row>
    <row r="370" spans="1:34" x14ac:dyDescent="0.2">
      <c r="A370" s="69" t="s">
        <v>1041</v>
      </c>
      <c r="B370" s="71" t="s">
        <v>134</v>
      </c>
      <c r="C370" s="69">
        <v>50984.819000000003</v>
      </c>
      <c r="D370" s="69" t="s">
        <v>176</v>
      </c>
      <c r="E370">
        <f t="shared" si="66"/>
        <v>3197.0076879975682</v>
      </c>
      <c r="F370">
        <f t="shared" si="67"/>
        <v>3197</v>
      </c>
      <c r="G370">
        <f t="shared" si="68"/>
        <v>2.5507000005745795E-2</v>
      </c>
      <c r="I370">
        <f>+G370</f>
        <v>2.5507000005745795E-2</v>
      </c>
      <c r="P370" s="49">
        <f t="shared" si="69"/>
        <v>3.0104829233946306E-2</v>
      </c>
      <c r="Q370" s="2">
        <f t="shared" si="70"/>
        <v>35966.319000000003</v>
      </c>
      <c r="R370" s="51">
        <f t="shared" si="71"/>
        <v>2.1140033611694914E-5</v>
      </c>
      <c r="S370" s="72">
        <f>S$16</f>
        <v>0.1</v>
      </c>
      <c r="T370" s="51">
        <f t="shared" si="72"/>
        <v>2.1140033611694915E-6</v>
      </c>
    </row>
    <row r="371" spans="1:34" x14ac:dyDescent="0.2">
      <c r="A371" s="24" t="s">
        <v>146</v>
      </c>
      <c r="B371" s="25" t="s">
        <v>134</v>
      </c>
      <c r="C371" s="23">
        <v>51024.627099999998</v>
      </c>
      <c r="D371" s="23">
        <v>0</v>
      </c>
      <c r="E371" s="22">
        <f t="shared" si="66"/>
        <v>3209.0061423806173</v>
      </c>
      <c r="F371">
        <f t="shared" si="67"/>
        <v>3209</v>
      </c>
      <c r="G371">
        <f t="shared" si="68"/>
        <v>2.0378999994136393E-2</v>
      </c>
      <c r="K371">
        <f>+G371</f>
        <v>2.0378999994136393E-2</v>
      </c>
      <c r="P371" s="49">
        <f t="shared" si="69"/>
        <v>3.0531845577674091E-2</v>
      </c>
      <c r="Q371" s="2">
        <f t="shared" si="70"/>
        <v>36006.127099999998</v>
      </c>
      <c r="R371" s="51">
        <f t="shared" si="71"/>
        <v>1.0308027344316093E-4</v>
      </c>
      <c r="S371" s="72">
        <f>S$18</f>
        <v>1</v>
      </c>
      <c r="T371" s="51">
        <f t="shared" si="72"/>
        <v>1.0308027344316093E-4</v>
      </c>
      <c r="V371">
        <f>+G371-P371</f>
        <v>-1.0152845583537698E-2</v>
      </c>
    </row>
    <row r="372" spans="1:34" x14ac:dyDescent="0.2">
      <c r="A372" s="69" t="s">
        <v>1041</v>
      </c>
      <c r="B372" s="71" t="s">
        <v>134</v>
      </c>
      <c r="C372" s="69">
        <v>51097.620999999999</v>
      </c>
      <c r="D372" s="69" t="s">
        <v>176</v>
      </c>
      <c r="E372">
        <f t="shared" si="66"/>
        <v>3231.0070411773695</v>
      </c>
      <c r="F372">
        <f t="shared" si="67"/>
        <v>3231</v>
      </c>
      <c r="G372">
        <f t="shared" si="68"/>
        <v>2.3360999999567866E-2</v>
      </c>
      <c r="I372">
        <f>+G372</f>
        <v>2.3360999999567866E-2</v>
      </c>
      <c r="P372" s="49">
        <f t="shared" si="69"/>
        <v>3.1319508563440283E-2</v>
      </c>
      <c r="Q372" s="2">
        <f t="shared" si="70"/>
        <v>36079.120999999999</v>
      </c>
      <c r="R372" s="51">
        <f t="shared" si="71"/>
        <v>6.3337858561230608E-5</v>
      </c>
      <c r="S372" s="72">
        <f>S$16</f>
        <v>0.1</v>
      </c>
      <c r="T372" s="51">
        <f t="shared" si="72"/>
        <v>6.3337858561230609E-6</v>
      </c>
    </row>
    <row r="373" spans="1:34" x14ac:dyDescent="0.2">
      <c r="A373" s="69" t="s">
        <v>1041</v>
      </c>
      <c r="B373" s="71" t="s">
        <v>134</v>
      </c>
      <c r="C373" s="69">
        <v>51097.627999999997</v>
      </c>
      <c r="D373" s="69" t="s">
        <v>176</v>
      </c>
      <c r="E373">
        <f t="shared" si="66"/>
        <v>3231.0091510288985</v>
      </c>
      <c r="F373">
        <f t="shared" si="67"/>
        <v>3231</v>
      </c>
      <c r="G373">
        <f t="shared" si="68"/>
        <v>3.0360999997355975E-2</v>
      </c>
      <c r="I373">
        <f>+G373</f>
        <v>3.0360999997355975E-2</v>
      </c>
      <c r="P373" s="49">
        <f t="shared" si="69"/>
        <v>3.1319508563440283E-2</v>
      </c>
      <c r="Q373" s="2">
        <f t="shared" si="70"/>
        <v>36079.127999999997</v>
      </c>
      <c r="R373" s="51">
        <f t="shared" si="71"/>
        <v>9.1873867125699655E-7</v>
      </c>
      <c r="S373" s="72">
        <f>S$16</f>
        <v>0.1</v>
      </c>
      <c r="T373" s="51">
        <f t="shared" si="72"/>
        <v>9.1873867125699663E-8</v>
      </c>
    </row>
    <row r="374" spans="1:34" x14ac:dyDescent="0.2">
      <c r="A374" s="22" t="s">
        <v>131</v>
      </c>
      <c r="B374" s="25"/>
      <c r="C374" s="23">
        <v>51177.247000000003</v>
      </c>
      <c r="D374" s="23">
        <v>4.0000000000000001E-3</v>
      </c>
      <c r="E374" s="22">
        <f t="shared" si="66"/>
        <v>3255.0069037356138</v>
      </c>
      <c r="F374">
        <f t="shared" si="67"/>
        <v>3255</v>
      </c>
      <c r="G374">
        <f t="shared" si="68"/>
        <v>2.2905000005266629E-2</v>
      </c>
      <c r="I374">
        <f>+G374</f>
        <v>2.2905000005266629E-2</v>
      </c>
      <c r="P374" s="49">
        <f t="shared" si="69"/>
        <v>3.218586130804732E-2</v>
      </c>
      <c r="Q374" s="2">
        <f t="shared" si="70"/>
        <v>36158.747000000003</v>
      </c>
      <c r="R374" s="51">
        <f t="shared" si="71"/>
        <v>8.6134386521452105E-5</v>
      </c>
      <c r="S374" s="72">
        <f>S$16</f>
        <v>0.1</v>
      </c>
      <c r="T374" s="51">
        <f t="shared" si="72"/>
        <v>8.6134386521452115E-6</v>
      </c>
      <c r="V374">
        <f>+G374-P374</f>
        <v>-9.2808613027806908E-3</v>
      </c>
      <c r="AC374" t="s">
        <v>62</v>
      </c>
      <c r="AD374">
        <v>10</v>
      </c>
      <c r="AF374" t="s">
        <v>130</v>
      </c>
      <c r="AH374" t="s">
        <v>64</v>
      </c>
    </row>
    <row r="375" spans="1:34" x14ac:dyDescent="0.2">
      <c r="A375" s="69" t="s">
        <v>1041</v>
      </c>
      <c r="B375" s="71" t="s">
        <v>134</v>
      </c>
      <c r="C375" s="69">
        <v>51369.680200000003</v>
      </c>
      <c r="D375" s="69" t="s">
        <v>176</v>
      </c>
      <c r="E375">
        <f t="shared" si="66"/>
        <v>3313.0076867919388</v>
      </c>
      <c r="F375">
        <f t="shared" si="67"/>
        <v>3313</v>
      </c>
      <c r="G375">
        <f t="shared" si="68"/>
        <v>2.5503000004391652E-2</v>
      </c>
      <c r="J375">
        <f>+G375</f>
        <v>2.5503000004391652E-2</v>
      </c>
      <c r="P375" s="49">
        <f t="shared" si="69"/>
        <v>3.4310064915749963E-2</v>
      </c>
      <c r="Q375" s="2">
        <f t="shared" si="70"/>
        <v>36351.180200000003</v>
      </c>
      <c r="R375" s="51">
        <f t="shared" si="71"/>
        <v>7.7564392352878788E-5</v>
      </c>
      <c r="S375" s="72">
        <f>S$16</f>
        <v>0.1</v>
      </c>
      <c r="T375" s="51">
        <f t="shared" si="72"/>
        <v>7.7564392352878795E-6</v>
      </c>
    </row>
    <row r="376" spans="1:34" x14ac:dyDescent="0.2">
      <c r="A376" s="69" t="s">
        <v>1092</v>
      </c>
      <c r="B376" s="71" t="s">
        <v>134</v>
      </c>
      <c r="C376" s="69">
        <v>51399.537600000003</v>
      </c>
      <c r="D376" s="69" t="s">
        <v>176</v>
      </c>
      <c r="E376">
        <f t="shared" si="66"/>
        <v>3322.0069269439809</v>
      </c>
      <c r="F376">
        <f t="shared" si="67"/>
        <v>3322</v>
      </c>
      <c r="G376">
        <f t="shared" si="68"/>
        <v>2.2982000002230052E-2</v>
      </c>
      <c r="J376">
        <f>+G376</f>
        <v>2.2982000002230052E-2</v>
      </c>
      <c r="P376" s="49">
        <f t="shared" si="69"/>
        <v>3.4643551984894355E-2</v>
      </c>
      <c r="Q376" s="2">
        <f t="shared" si="70"/>
        <v>36381.037600000003</v>
      </c>
      <c r="R376" s="51">
        <f t="shared" si="71"/>
        <v>1.3599179464438173E-4</v>
      </c>
      <c r="S376" s="72">
        <f>S$17</f>
        <v>1</v>
      </c>
      <c r="T376" s="51">
        <f t="shared" si="72"/>
        <v>1.3599179464438173E-4</v>
      </c>
    </row>
    <row r="377" spans="1:34" x14ac:dyDescent="0.2">
      <c r="A377" s="69" t="s">
        <v>1096</v>
      </c>
      <c r="B377" s="71" t="s">
        <v>134</v>
      </c>
      <c r="C377" s="69">
        <v>51429.409</v>
      </c>
      <c r="D377" s="69" t="s">
        <v>176</v>
      </c>
      <c r="E377">
        <f t="shared" si="66"/>
        <v>3331.0103867990811</v>
      </c>
      <c r="F377">
        <f t="shared" si="67"/>
        <v>3331</v>
      </c>
      <c r="G377">
        <f t="shared" si="68"/>
        <v>3.4461000002920628E-2</v>
      </c>
      <c r="I377">
        <f t="shared" ref="I377:I384" si="75">+G377</f>
        <v>3.4461000002920628E-2</v>
      </c>
      <c r="P377" s="49">
        <f t="shared" si="69"/>
        <v>3.497807855886087E-2</v>
      </c>
      <c r="Q377" s="2">
        <f t="shared" si="70"/>
        <v>36410.909</v>
      </c>
      <c r="R377" s="51">
        <f t="shared" si="71"/>
        <v>2.6737023301324642E-7</v>
      </c>
      <c r="S377" s="72">
        <f t="shared" ref="S377:S384" si="76">S$16</f>
        <v>0.1</v>
      </c>
      <c r="T377" s="51">
        <f t="shared" si="72"/>
        <v>2.6737023301324643E-8</v>
      </c>
    </row>
    <row r="378" spans="1:34" x14ac:dyDescent="0.2">
      <c r="A378" s="69" t="s">
        <v>1100</v>
      </c>
      <c r="B378" s="71" t="s">
        <v>134</v>
      </c>
      <c r="C378" s="69">
        <v>51681.552000000003</v>
      </c>
      <c r="D378" s="69" t="s">
        <v>176</v>
      </c>
      <c r="E378">
        <f t="shared" si="66"/>
        <v>3407.008143122684</v>
      </c>
      <c r="F378">
        <f t="shared" si="67"/>
        <v>3407</v>
      </c>
      <c r="G378">
        <f t="shared" si="68"/>
        <v>2.7017000007617753E-2</v>
      </c>
      <c r="I378">
        <f t="shared" si="75"/>
        <v>2.7017000007617753E-2</v>
      </c>
      <c r="P378" s="49">
        <f t="shared" si="69"/>
        <v>3.7844421486869173E-2</v>
      </c>
      <c r="Q378" s="2">
        <f t="shared" si="70"/>
        <v>36663.052000000003</v>
      </c>
      <c r="R378" s="51">
        <f t="shared" si="71"/>
        <v>1.1723305588935501E-4</v>
      </c>
      <c r="S378" s="72">
        <f t="shared" si="76"/>
        <v>0.1</v>
      </c>
      <c r="T378" s="51">
        <f t="shared" si="72"/>
        <v>1.1723305588935502E-5</v>
      </c>
    </row>
    <row r="379" spans="1:34" x14ac:dyDescent="0.2">
      <c r="A379" s="69" t="s">
        <v>1103</v>
      </c>
      <c r="B379" s="71" t="s">
        <v>134</v>
      </c>
      <c r="C379" s="69">
        <v>51877.305999999997</v>
      </c>
      <c r="D379" s="69" t="s">
        <v>176</v>
      </c>
      <c r="E379">
        <f t="shared" si="66"/>
        <v>3466.0098397447191</v>
      </c>
      <c r="F379">
        <f t="shared" si="67"/>
        <v>3466</v>
      </c>
      <c r="G379">
        <f t="shared" si="68"/>
        <v>3.264599999965867E-2</v>
      </c>
      <c r="I379">
        <f t="shared" si="75"/>
        <v>3.264599999965867E-2</v>
      </c>
      <c r="P379" s="49">
        <f t="shared" si="69"/>
        <v>4.0120717747017573E-2</v>
      </c>
      <c r="Q379" s="2">
        <f t="shared" si="70"/>
        <v>36858.805999999997</v>
      </c>
      <c r="R379" s="51">
        <f t="shared" si="71"/>
        <v>5.5871405402682149E-5</v>
      </c>
      <c r="S379" s="72">
        <f t="shared" si="76"/>
        <v>0.1</v>
      </c>
      <c r="T379" s="51">
        <f t="shared" si="72"/>
        <v>5.587140540268215E-6</v>
      </c>
    </row>
    <row r="380" spans="1:34" x14ac:dyDescent="0.2">
      <c r="A380" s="69" t="s">
        <v>1106</v>
      </c>
      <c r="B380" s="71" t="s">
        <v>134</v>
      </c>
      <c r="C380" s="69">
        <v>52056.463000000003</v>
      </c>
      <c r="D380" s="69" t="s">
        <v>176</v>
      </c>
      <c r="E380">
        <f t="shared" si="66"/>
        <v>3520.0090783897263</v>
      </c>
      <c r="F380">
        <f t="shared" si="67"/>
        <v>3520</v>
      </c>
      <c r="G380">
        <f t="shared" si="68"/>
        <v>3.0120000003080349E-2</v>
      </c>
      <c r="I380">
        <f t="shared" si="75"/>
        <v>3.0120000003080349E-2</v>
      </c>
      <c r="P380" s="49">
        <f t="shared" si="69"/>
        <v>4.2243262226076078E-2</v>
      </c>
      <c r="Q380" s="2">
        <f t="shared" si="70"/>
        <v>37037.963000000003</v>
      </c>
      <c r="R380" s="51">
        <f t="shared" si="71"/>
        <v>1.4697348692751535E-4</v>
      </c>
      <c r="S380" s="72">
        <f t="shared" si="76"/>
        <v>0.1</v>
      </c>
      <c r="T380" s="51">
        <f t="shared" si="72"/>
        <v>1.4697348692751536E-5</v>
      </c>
    </row>
    <row r="381" spans="1:34" x14ac:dyDescent="0.2">
      <c r="A381" s="69" t="s">
        <v>1110</v>
      </c>
      <c r="B381" s="71" t="s">
        <v>134</v>
      </c>
      <c r="C381" s="69">
        <v>52202.444000000003</v>
      </c>
      <c r="D381" s="69" t="s">
        <v>176</v>
      </c>
      <c r="E381">
        <f t="shared" si="66"/>
        <v>3564.0088264131723</v>
      </c>
      <c r="F381">
        <f t="shared" si="67"/>
        <v>3564</v>
      </c>
      <c r="G381">
        <f t="shared" si="68"/>
        <v>2.9284000003826804E-2</v>
      </c>
      <c r="I381">
        <f t="shared" si="75"/>
        <v>2.9284000003826804E-2</v>
      </c>
      <c r="P381" s="49">
        <f t="shared" si="69"/>
        <v>4.4000411707735693E-2</v>
      </c>
      <c r="Q381" s="2">
        <f t="shared" si="70"/>
        <v>37183.944000000003</v>
      </c>
      <c r="R381" s="51">
        <f t="shared" si="71"/>
        <v>2.1657277343894651E-4</v>
      </c>
      <c r="S381" s="72">
        <f t="shared" si="76"/>
        <v>0.1</v>
      </c>
      <c r="T381" s="51">
        <f t="shared" si="72"/>
        <v>2.1657277343894652E-5</v>
      </c>
    </row>
    <row r="382" spans="1:34" x14ac:dyDescent="0.2">
      <c r="A382" s="69" t="s">
        <v>1114</v>
      </c>
      <c r="B382" s="71" t="s">
        <v>134</v>
      </c>
      <c r="C382" s="69">
        <v>52484.468999999997</v>
      </c>
      <c r="D382" s="69" t="s">
        <v>176</v>
      </c>
      <c r="E382">
        <f t="shared" si="66"/>
        <v>3649.0132375099042</v>
      </c>
      <c r="F382">
        <f t="shared" si="67"/>
        <v>3649</v>
      </c>
      <c r="G382">
        <f t="shared" si="68"/>
        <v>4.3918999996094499E-2</v>
      </c>
      <c r="I382">
        <f t="shared" si="75"/>
        <v>4.3918999996094499E-2</v>
      </c>
      <c r="P382" s="49">
        <f t="shared" si="69"/>
        <v>4.7465264100966686E-2</v>
      </c>
      <c r="Q382" s="2">
        <f t="shared" si="70"/>
        <v>37465.968999999997</v>
      </c>
      <c r="R382" s="51">
        <f t="shared" si="71"/>
        <v>1.2575989101504938E-5</v>
      </c>
      <c r="S382" s="72">
        <f t="shared" si="76"/>
        <v>0.1</v>
      </c>
      <c r="T382" s="51">
        <f t="shared" si="72"/>
        <v>1.2575989101504939E-6</v>
      </c>
    </row>
    <row r="383" spans="1:34" x14ac:dyDescent="0.2">
      <c r="A383" s="69" t="s">
        <v>1041</v>
      </c>
      <c r="B383" s="71" t="s">
        <v>134</v>
      </c>
      <c r="C383" s="69">
        <v>52507.697999999997</v>
      </c>
      <c r="D383" s="69" t="s">
        <v>176</v>
      </c>
      <c r="E383">
        <f t="shared" si="66"/>
        <v>3656.0146291076917</v>
      </c>
      <c r="F383">
        <f t="shared" si="67"/>
        <v>3656</v>
      </c>
      <c r="G383">
        <f t="shared" si="68"/>
        <v>4.8535999994783197E-2</v>
      </c>
      <c r="I383">
        <f t="shared" si="75"/>
        <v>4.8535999994783197E-2</v>
      </c>
      <c r="P383" s="49">
        <f t="shared" si="69"/>
        <v>4.775473723879449E-2</v>
      </c>
      <c r="Q383" s="2">
        <f t="shared" si="70"/>
        <v>37489.197999999997</v>
      </c>
      <c r="R383" s="51">
        <f t="shared" si="71"/>
        <v>6.1037149389506993E-7</v>
      </c>
      <c r="S383" s="72">
        <f t="shared" si="76"/>
        <v>0.1</v>
      </c>
      <c r="T383" s="51">
        <f t="shared" si="72"/>
        <v>6.1037149389506993E-8</v>
      </c>
    </row>
    <row r="384" spans="1:34" x14ac:dyDescent="0.2">
      <c r="A384" s="24" t="s">
        <v>140</v>
      </c>
      <c r="B384" s="25" t="s">
        <v>134</v>
      </c>
      <c r="C384" s="23">
        <v>52766.483999999997</v>
      </c>
      <c r="D384" s="23">
        <v>3.0000000000000001E-3</v>
      </c>
      <c r="E384" s="22">
        <f t="shared" si="66"/>
        <v>3734.0146345330245</v>
      </c>
      <c r="F384">
        <f t="shared" si="67"/>
        <v>3734</v>
      </c>
      <c r="G384">
        <f t="shared" si="68"/>
        <v>4.8553999993600883E-2</v>
      </c>
      <c r="I384">
        <f t="shared" si="75"/>
        <v>4.8553999993600883E-2</v>
      </c>
      <c r="O384">
        <f t="shared" ref="O384:O415" ca="1" si="77">+C$11+C$12*F384</f>
        <v>7.2106413635810301E-2</v>
      </c>
      <c r="P384" s="49">
        <f t="shared" si="69"/>
        <v>5.1022837757655426E-2</v>
      </c>
      <c r="Q384" s="2">
        <f t="shared" si="70"/>
        <v>37747.983999999997</v>
      </c>
      <c r="R384" s="51">
        <f t="shared" si="71"/>
        <v>6.0951599052218373E-6</v>
      </c>
      <c r="S384" s="72">
        <f t="shared" si="76"/>
        <v>0.1</v>
      </c>
      <c r="T384" s="51">
        <f t="shared" si="72"/>
        <v>6.0951599052218377E-7</v>
      </c>
      <c r="V384">
        <f>+G384-P384</f>
        <v>-2.4688377640545434E-3</v>
      </c>
    </row>
    <row r="385" spans="1:22" x14ac:dyDescent="0.2">
      <c r="A385" s="24" t="s">
        <v>133</v>
      </c>
      <c r="B385" s="25" t="s">
        <v>134</v>
      </c>
      <c r="C385" s="23">
        <v>52829.517999999996</v>
      </c>
      <c r="D385" s="23">
        <v>2E-3</v>
      </c>
      <c r="E385" s="22">
        <f t="shared" si="66"/>
        <v>3753.0135461510422</v>
      </c>
      <c r="F385">
        <f t="shared" si="67"/>
        <v>3753</v>
      </c>
      <c r="G385">
        <f t="shared" si="68"/>
        <v>4.4943000000785105E-2</v>
      </c>
      <c r="K385">
        <f>+G385</f>
        <v>4.4943000000785105E-2</v>
      </c>
      <c r="O385">
        <f t="shared" ca="1" si="77"/>
        <v>7.2949705176237084E-2</v>
      </c>
      <c r="P385" s="49">
        <f t="shared" si="69"/>
        <v>5.1830739496596404E-2</v>
      </c>
      <c r="Q385" s="2">
        <f t="shared" si="70"/>
        <v>37811.017999999996</v>
      </c>
      <c r="R385" s="51">
        <f t="shared" si="71"/>
        <v>4.7440955362158883E-5</v>
      </c>
      <c r="S385" s="72">
        <f>S$18</f>
        <v>1</v>
      </c>
      <c r="T385" s="51">
        <f t="shared" si="72"/>
        <v>4.7440955362158883E-5</v>
      </c>
      <c r="V385">
        <f>+G385-P385</f>
        <v>-6.8877394958112986E-3</v>
      </c>
    </row>
    <row r="386" spans="1:22" x14ac:dyDescent="0.2">
      <c r="A386" s="69" t="s">
        <v>1128</v>
      </c>
      <c r="B386" s="71" t="s">
        <v>134</v>
      </c>
      <c r="C386" s="69">
        <v>53257.517999999996</v>
      </c>
      <c r="D386" s="69" t="s">
        <v>176</v>
      </c>
      <c r="E386">
        <f t="shared" si="66"/>
        <v>3882.0158968270539</v>
      </c>
      <c r="F386">
        <f t="shared" si="67"/>
        <v>3882</v>
      </c>
      <c r="G386">
        <f t="shared" si="68"/>
        <v>5.2741999999852851E-2</v>
      </c>
      <c r="I386">
        <f>+G386</f>
        <v>5.2741999999852851E-2</v>
      </c>
      <c r="O386">
        <f t="shared" ca="1" si="77"/>
        <v>7.8675210898081965E-2</v>
      </c>
      <c r="P386" s="49">
        <f t="shared" si="69"/>
        <v>5.7438474660864103E-2</v>
      </c>
      <c r="Q386" s="2">
        <f t="shared" si="70"/>
        <v>38239.017999999996</v>
      </c>
      <c r="R386" s="51">
        <f t="shared" si="71"/>
        <v>2.2056874241520753E-5</v>
      </c>
      <c r="S386" s="72">
        <f>S$16</f>
        <v>0.1</v>
      </c>
      <c r="T386" s="51">
        <f t="shared" si="72"/>
        <v>2.2056874241520755E-6</v>
      </c>
    </row>
    <row r="387" spans="1:22" x14ac:dyDescent="0.2">
      <c r="A387" s="26" t="s">
        <v>138</v>
      </c>
      <c r="B387" s="27"/>
      <c r="C387" s="23">
        <v>53257.518300000003</v>
      </c>
      <c r="D387" s="23">
        <v>1E-4</v>
      </c>
      <c r="E387" s="22">
        <f t="shared" si="66"/>
        <v>3882.0159872492641</v>
      </c>
      <c r="F387">
        <f t="shared" si="67"/>
        <v>3882</v>
      </c>
      <c r="G387">
        <f t="shared" si="68"/>
        <v>5.3042000006826129E-2</v>
      </c>
      <c r="J387">
        <f>+G387</f>
        <v>5.3042000006826129E-2</v>
      </c>
      <c r="O387">
        <f t="shared" ca="1" si="77"/>
        <v>7.8675210898081965E-2</v>
      </c>
      <c r="P387" s="49">
        <f t="shared" si="69"/>
        <v>5.7438474660864103E-2</v>
      </c>
      <c r="Q387" s="2">
        <f t="shared" si="70"/>
        <v>38239.018300000003</v>
      </c>
      <c r="R387" s="51">
        <f t="shared" si="71"/>
        <v>1.9328989383598322E-5</v>
      </c>
      <c r="S387" s="72">
        <f>S$17</f>
        <v>1</v>
      </c>
      <c r="T387" s="51">
        <f t="shared" si="72"/>
        <v>1.9328989383598322E-5</v>
      </c>
      <c r="V387">
        <f>+G387-P387</f>
        <v>-4.396474654037974E-3</v>
      </c>
    </row>
    <row r="388" spans="1:22" x14ac:dyDescent="0.2">
      <c r="A388" s="69" t="s">
        <v>1041</v>
      </c>
      <c r="B388" s="71" t="s">
        <v>134</v>
      </c>
      <c r="C388" s="69">
        <v>53270.788999999997</v>
      </c>
      <c r="D388" s="69" t="s">
        <v>176</v>
      </c>
      <c r="E388">
        <f t="shared" si="66"/>
        <v>3886.0158739200942</v>
      </c>
      <c r="F388">
        <f t="shared" si="67"/>
        <v>3886</v>
      </c>
      <c r="G388">
        <f t="shared" si="68"/>
        <v>5.2665999995952006E-2</v>
      </c>
      <c r="I388">
        <f>+G388</f>
        <v>5.2665999995952006E-2</v>
      </c>
      <c r="O388">
        <f t="shared" ca="1" si="77"/>
        <v>7.8852745959224452E-2</v>
      </c>
      <c r="P388" s="49">
        <f t="shared" si="69"/>
        <v>5.761577160427403E-2</v>
      </c>
      <c r="Q388" s="2">
        <f t="shared" si="70"/>
        <v>38252.288999999997</v>
      </c>
      <c r="R388" s="51">
        <f t="shared" si="71"/>
        <v>2.450023897455079E-5</v>
      </c>
      <c r="S388" s="72">
        <f>S$16</f>
        <v>0.1</v>
      </c>
      <c r="T388" s="51">
        <f t="shared" si="72"/>
        <v>2.4500238974550791E-6</v>
      </c>
    </row>
    <row r="389" spans="1:22" x14ac:dyDescent="0.2">
      <c r="A389" s="26" t="s">
        <v>135</v>
      </c>
      <c r="B389" s="27" t="s">
        <v>134</v>
      </c>
      <c r="C389" s="28">
        <v>53532.8989</v>
      </c>
      <c r="D389" s="28">
        <v>4.0000000000000002E-4</v>
      </c>
      <c r="E389" s="22">
        <f t="shared" si="66"/>
        <v>3965.0177272739606</v>
      </c>
      <c r="F389">
        <f t="shared" si="67"/>
        <v>3965</v>
      </c>
      <c r="G389">
        <f t="shared" si="68"/>
        <v>5.8814999996684492E-2</v>
      </c>
      <c r="K389">
        <f>+G389</f>
        <v>5.8814999996684492E-2</v>
      </c>
      <c r="O389">
        <f t="shared" ca="1" si="77"/>
        <v>8.2359063416788392E-2</v>
      </c>
      <c r="P389" s="49">
        <f t="shared" si="69"/>
        <v>6.1159460515131429E-2</v>
      </c>
      <c r="Q389" s="2">
        <f t="shared" si="70"/>
        <v>38514.3989</v>
      </c>
      <c r="R389" s="51">
        <f t="shared" si="71"/>
        <v>5.4964951225564842E-6</v>
      </c>
      <c r="S389" s="72">
        <f>S$18</f>
        <v>1</v>
      </c>
      <c r="T389" s="51">
        <f t="shared" si="72"/>
        <v>5.4964951225564842E-6</v>
      </c>
      <c r="V389">
        <f>+G389-P389</f>
        <v>-2.3444605184469378E-3</v>
      </c>
    </row>
    <row r="390" spans="1:22" x14ac:dyDescent="0.2">
      <c r="A390" s="26" t="s">
        <v>135</v>
      </c>
      <c r="B390" s="27" t="s">
        <v>134</v>
      </c>
      <c r="C390" s="28">
        <v>53552.805999999997</v>
      </c>
      <c r="D390" s="28">
        <v>8.0000000000000004E-4</v>
      </c>
      <c r="E390" s="22">
        <f t="shared" si="66"/>
        <v>3971.0178737579372</v>
      </c>
      <c r="F390">
        <f t="shared" si="67"/>
        <v>3971</v>
      </c>
      <c r="G390">
        <f t="shared" si="68"/>
        <v>5.9301000001141801E-2</v>
      </c>
      <c r="K390">
        <f>+G390</f>
        <v>5.9301000001141801E-2</v>
      </c>
      <c r="O390">
        <f t="shared" ca="1" si="77"/>
        <v>8.2625366008502094E-2</v>
      </c>
      <c r="P390" s="49">
        <f t="shared" si="69"/>
        <v>6.1431873960250835E-2</v>
      </c>
      <c r="Q390" s="2">
        <f t="shared" si="70"/>
        <v>38534.305999999997</v>
      </c>
      <c r="R390" s="51">
        <f t="shared" si="71"/>
        <v>4.5406238296090075E-6</v>
      </c>
      <c r="S390" s="72">
        <f>S$18</f>
        <v>1</v>
      </c>
      <c r="T390" s="51">
        <f t="shared" si="72"/>
        <v>4.5406238296090075E-6</v>
      </c>
      <c r="V390">
        <f>+G390-P390</f>
        <v>-2.1308739591090337E-3</v>
      </c>
    </row>
    <row r="391" spans="1:22" x14ac:dyDescent="0.2">
      <c r="A391" s="69" t="s">
        <v>1128</v>
      </c>
      <c r="B391" s="71" t="s">
        <v>134</v>
      </c>
      <c r="C391" s="69">
        <v>53612.525000000001</v>
      </c>
      <c r="D391" s="69" t="s">
        <v>176</v>
      </c>
      <c r="E391">
        <f t="shared" si="66"/>
        <v>3989.0176199729403</v>
      </c>
      <c r="F391">
        <f t="shared" si="67"/>
        <v>3989</v>
      </c>
      <c r="G391">
        <f t="shared" si="68"/>
        <v>5.8458999999857042E-2</v>
      </c>
      <c r="I391">
        <f>+G391</f>
        <v>5.8458999999857042E-2</v>
      </c>
      <c r="O391">
        <f t="shared" ca="1" si="77"/>
        <v>8.3424273783643255E-2</v>
      </c>
      <c r="P391" s="49">
        <f t="shared" si="69"/>
        <v>6.2251886308468105E-2</v>
      </c>
      <c r="Q391" s="2">
        <f t="shared" si="70"/>
        <v>38594.025000000001</v>
      </c>
      <c r="R391" s="51">
        <f t="shared" si="71"/>
        <v>1.4385986550049253E-5</v>
      </c>
      <c r="S391" s="72">
        <f>S$16</f>
        <v>0.1</v>
      </c>
      <c r="T391" s="51">
        <f t="shared" si="72"/>
        <v>1.4385986550049255E-6</v>
      </c>
    </row>
    <row r="392" spans="1:22" x14ac:dyDescent="0.2">
      <c r="A392" s="69" t="s">
        <v>1041</v>
      </c>
      <c r="B392" s="71" t="s">
        <v>134</v>
      </c>
      <c r="C392" s="69">
        <v>53645.705199999997</v>
      </c>
      <c r="D392" s="69" t="s">
        <v>176</v>
      </c>
      <c r="E392">
        <f t="shared" si="66"/>
        <v>3999.0183765054157</v>
      </c>
      <c r="F392">
        <f t="shared" si="67"/>
        <v>3999</v>
      </c>
      <c r="G392">
        <f t="shared" si="68"/>
        <v>6.0968999998294748E-2</v>
      </c>
      <c r="J392">
        <f t="shared" ref="J392:J397" si="78">+G392</f>
        <v>6.0968999998294748E-2</v>
      </c>
      <c r="O392">
        <f t="shared" ca="1" si="77"/>
        <v>8.3868111436499443E-2</v>
      </c>
      <c r="P392" s="49">
        <f t="shared" si="69"/>
        <v>6.270924539914563E-2</v>
      </c>
      <c r="Q392" s="2">
        <f t="shared" si="70"/>
        <v>38627.205199999997</v>
      </c>
      <c r="R392" s="51">
        <f t="shared" si="71"/>
        <v>3.0284540551826459E-6</v>
      </c>
      <c r="S392" s="72">
        <f t="shared" ref="S392:S397" si="79">S$17</f>
        <v>1</v>
      </c>
      <c r="T392" s="51">
        <f t="shared" si="72"/>
        <v>3.0284540551826459E-6</v>
      </c>
    </row>
    <row r="393" spans="1:22" x14ac:dyDescent="0.2">
      <c r="A393" s="23" t="s">
        <v>147</v>
      </c>
      <c r="B393" s="27"/>
      <c r="C393" s="23">
        <v>53904.498</v>
      </c>
      <c r="D393" s="23">
        <v>1E-4</v>
      </c>
      <c r="E393" s="22">
        <f t="shared" si="66"/>
        <v>4077.0204315008068</v>
      </c>
      <c r="F393">
        <f t="shared" si="67"/>
        <v>4077</v>
      </c>
      <c r="G393">
        <f t="shared" si="68"/>
        <v>6.7786999999952968E-2</v>
      </c>
      <c r="J393">
        <f t="shared" si="78"/>
        <v>6.7786999999952968E-2</v>
      </c>
      <c r="O393">
        <f t="shared" ca="1" si="77"/>
        <v>8.7330045128777761E-2</v>
      </c>
      <c r="P393" s="49">
        <f t="shared" si="69"/>
        <v>6.6320690510746849E-2</v>
      </c>
      <c r="Q393" s="2">
        <f t="shared" si="70"/>
        <v>38885.998</v>
      </c>
      <c r="R393" s="51">
        <f t="shared" si="71"/>
        <v>2.1500635181359098E-6</v>
      </c>
      <c r="S393" s="72">
        <f t="shared" si="79"/>
        <v>1</v>
      </c>
      <c r="T393" s="51">
        <f t="shared" si="72"/>
        <v>2.1500635181359098E-6</v>
      </c>
      <c r="V393">
        <f>+G393-P393</f>
        <v>1.466309489206119E-3</v>
      </c>
    </row>
    <row r="394" spans="1:22" x14ac:dyDescent="0.2">
      <c r="A394" s="23" t="s">
        <v>147</v>
      </c>
      <c r="B394" s="27"/>
      <c r="C394" s="23">
        <v>54259.502</v>
      </c>
      <c r="D394" s="23">
        <v>2.0000000000000001E-4</v>
      </c>
      <c r="E394" s="22">
        <f t="shared" si="66"/>
        <v>4184.0212504246083</v>
      </c>
      <c r="F394">
        <f t="shared" si="67"/>
        <v>4184</v>
      </c>
      <c r="G394">
        <f t="shared" si="68"/>
        <v>7.0504000002983958E-2</v>
      </c>
      <c r="J394">
        <f t="shared" si="78"/>
        <v>7.0504000002983958E-2</v>
      </c>
      <c r="O394">
        <f t="shared" ca="1" si="77"/>
        <v>9.2079108014339023E-2</v>
      </c>
      <c r="P394" s="49">
        <f t="shared" si="69"/>
        <v>7.140187090050254E-2</v>
      </c>
      <c r="Q394" s="2">
        <f t="shared" si="70"/>
        <v>39241.002</v>
      </c>
      <c r="R394" s="51">
        <f t="shared" si="71"/>
        <v>8.0617214861082445E-7</v>
      </c>
      <c r="S394" s="72">
        <f t="shared" si="79"/>
        <v>1</v>
      </c>
      <c r="T394" s="51">
        <f t="shared" si="72"/>
        <v>8.0617214861082445E-7</v>
      </c>
      <c r="V394">
        <f>+G394-P394</f>
        <v>-8.9787089751858229E-4</v>
      </c>
    </row>
    <row r="395" spans="1:22" x14ac:dyDescent="0.2">
      <c r="A395" s="69" t="s">
        <v>1173</v>
      </c>
      <c r="B395" s="71" t="s">
        <v>134</v>
      </c>
      <c r="C395" s="69">
        <v>54272.773800000003</v>
      </c>
      <c r="D395" s="69" t="s">
        <v>176</v>
      </c>
      <c r="E395">
        <f t="shared" si="66"/>
        <v>4188.0214686435384</v>
      </c>
      <c r="F395">
        <f t="shared" si="67"/>
        <v>4188</v>
      </c>
      <c r="G395">
        <f t="shared" si="68"/>
        <v>7.1228000000701286E-2</v>
      </c>
      <c r="J395">
        <f t="shared" si="78"/>
        <v>7.1228000000701286E-2</v>
      </c>
      <c r="O395">
        <f t="shared" ca="1" si="77"/>
        <v>9.2256643075481509E-2</v>
      </c>
      <c r="P395" s="49">
        <f t="shared" si="69"/>
        <v>7.1594670582494718E-2</v>
      </c>
      <c r="Q395" s="2">
        <f t="shared" si="70"/>
        <v>39254.273800000003</v>
      </c>
      <c r="R395" s="51">
        <f t="shared" si="71"/>
        <v>1.3444731555273417E-7</v>
      </c>
      <c r="S395" s="72">
        <f t="shared" si="79"/>
        <v>1</v>
      </c>
      <c r="T395" s="51">
        <f t="shared" si="72"/>
        <v>1.3444731555273417E-7</v>
      </c>
    </row>
    <row r="396" spans="1:22" x14ac:dyDescent="0.2">
      <c r="A396" s="69" t="s">
        <v>1173</v>
      </c>
      <c r="B396" s="71" t="s">
        <v>134</v>
      </c>
      <c r="C396" s="69">
        <v>54282.727099999996</v>
      </c>
      <c r="D396" s="69" t="s">
        <v>176</v>
      </c>
      <c r="E396">
        <f t="shared" si="66"/>
        <v>4191.0214665336853</v>
      </c>
      <c r="F396">
        <f t="shared" si="67"/>
        <v>4191</v>
      </c>
      <c r="G396">
        <f t="shared" si="68"/>
        <v>7.1220999998331536E-2</v>
      </c>
      <c r="J396">
        <f t="shared" si="78"/>
        <v>7.1220999998331536E-2</v>
      </c>
      <c r="O396">
        <f t="shared" ca="1" si="77"/>
        <v>9.2389794371338346E-2</v>
      </c>
      <c r="P396" s="49">
        <f t="shared" si="69"/>
        <v>7.1739405094613962E-2</v>
      </c>
      <c r="Q396" s="2">
        <f t="shared" si="70"/>
        <v>39264.227099999996</v>
      </c>
      <c r="R396" s="51">
        <f t="shared" si="71"/>
        <v>2.6874384385159139E-7</v>
      </c>
      <c r="S396" s="72">
        <f t="shared" si="79"/>
        <v>1</v>
      </c>
      <c r="T396" s="51">
        <f t="shared" si="72"/>
        <v>2.6874384385159139E-7</v>
      </c>
    </row>
    <row r="397" spans="1:22" x14ac:dyDescent="0.2">
      <c r="A397" s="69" t="s">
        <v>1173</v>
      </c>
      <c r="B397" s="71" t="s">
        <v>134</v>
      </c>
      <c r="C397" s="69">
        <v>54302.633399999999</v>
      </c>
      <c r="D397" s="69" t="s">
        <v>176</v>
      </c>
      <c r="E397">
        <f t="shared" si="66"/>
        <v>4197.0213718917739</v>
      </c>
      <c r="F397">
        <f t="shared" si="67"/>
        <v>4197</v>
      </c>
      <c r="G397">
        <f t="shared" si="68"/>
        <v>7.0907000001170672E-2</v>
      </c>
      <c r="J397">
        <f t="shared" si="78"/>
        <v>7.0907000001170672E-2</v>
      </c>
      <c r="O397">
        <f t="shared" ca="1" si="77"/>
        <v>9.2656096963052076E-2</v>
      </c>
      <c r="P397" s="49">
        <f t="shared" si="69"/>
        <v>7.2029220620459827E-2</v>
      </c>
      <c r="Q397" s="2">
        <f t="shared" si="70"/>
        <v>39284.133399999999</v>
      </c>
      <c r="R397" s="51">
        <f t="shared" si="71"/>
        <v>1.2593791183577342E-6</v>
      </c>
      <c r="S397" s="72">
        <f t="shared" si="79"/>
        <v>1</v>
      </c>
      <c r="T397" s="51">
        <f t="shared" si="72"/>
        <v>1.2593791183577342E-6</v>
      </c>
    </row>
    <row r="398" spans="1:22" x14ac:dyDescent="0.2">
      <c r="A398" s="24" t="s">
        <v>156</v>
      </c>
      <c r="B398" s="25" t="s">
        <v>134</v>
      </c>
      <c r="C398" s="23">
        <v>54617.825100000002</v>
      </c>
      <c r="D398" s="23">
        <v>1E-4</v>
      </c>
      <c r="E398" s="22">
        <f t="shared" si="66"/>
        <v>4292.0224705216069</v>
      </c>
      <c r="F398">
        <f t="shared" si="67"/>
        <v>4292</v>
      </c>
      <c r="G398">
        <f t="shared" si="68"/>
        <v>7.4552000005496666E-2</v>
      </c>
      <c r="K398">
        <f>+G398</f>
        <v>7.4552000005496666E-2</v>
      </c>
      <c r="O398">
        <f t="shared" ca="1" si="77"/>
        <v>9.6872554665185906E-2</v>
      </c>
      <c r="P398" s="49">
        <f t="shared" si="69"/>
        <v>7.6679534648627881E-2</v>
      </c>
      <c r="Q398" s="2">
        <f t="shared" si="70"/>
        <v>39599.325100000002</v>
      </c>
      <c r="R398" s="51">
        <f t="shared" si="71"/>
        <v>4.5264036577234674E-6</v>
      </c>
      <c r="S398" s="72">
        <f>S$18</f>
        <v>1</v>
      </c>
      <c r="T398" s="51">
        <f t="shared" si="72"/>
        <v>4.5264036577234674E-6</v>
      </c>
      <c r="V398">
        <f>+G398-P398</f>
        <v>-2.1275346431312153E-3</v>
      </c>
    </row>
    <row r="399" spans="1:22" x14ac:dyDescent="0.2">
      <c r="A399" s="24" t="s">
        <v>156</v>
      </c>
      <c r="B399" s="25" t="s">
        <v>134</v>
      </c>
      <c r="C399" s="23">
        <v>54637.732199999999</v>
      </c>
      <c r="D399" s="23">
        <v>1E-4</v>
      </c>
      <c r="E399" s="22">
        <f t="shared" si="66"/>
        <v>4298.0226170055839</v>
      </c>
      <c r="F399">
        <f t="shared" si="67"/>
        <v>4298</v>
      </c>
      <c r="G399">
        <f t="shared" si="68"/>
        <v>7.503799999540206E-2</v>
      </c>
      <c r="K399">
        <f>+G399</f>
        <v>7.503799999540206E-2</v>
      </c>
      <c r="O399">
        <f t="shared" ca="1" si="77"/>
        <v>9.7138857256899636E-2</v>
      </c>
      <c r="P399" s="49">
        <f t="shared" si="69"/>
        <v>7.6977127210550611E-2</v>
      </c>
      <c r="Q399" s="2">
        <f t="shared" si="70"/>
        <v>39619.232199999999</v>
      </c>
      <c r="R399" s="51">
        <f t="shared" si="71"/>
        <v>3.7602143565297729E-6</v>
      </c>
      <c r="S399" s="72">
        <f>S$18</f>
        <v>1</v>
      </c>
      <c r="T399" s="51">
        <f t="shared" si="72"/>
        <v>3.7602143565297729E-6</v>
      </c>
      <c r="V399">
        <f>+G399-P399</f>
        <v>-1.9391272151485506E-3</v>
      </c>
    </row>
    <row r="400" spans="1:22" x14ac:dyDescent="0.2">
      <c r="A400" s="69" t="s">
        <v>1197</v>
      </c>
      <c r="B400" s="71" t="s">
        <v>134</v>
      </c>
      <c r="C400" s="69">
        <v>54697.453000000001</v>
      </c>
      <c r="D400" s="69" t="s">
        <v>176</v>
      </c>
      <c r="E400">
        <f t="shared" si="66"/>
        <v>4316.0229057538372</v>
      </c>
      <c r="F400">
        <f t="shared" si="67"/>
        <v>4316</v>
      </c>
      <c r="G400">
        <f t="shared" si="68"/>
        <v>7.599599999957718E-2</v>
      </c>
      <c r="I400">
        <f>+G400</f>
        <v>7.599599999957718E-2</v>
      </c>
      <c r="O400">
        <f t="shared" ca="1" si="77"/>
        <v>9.7937765032040769E-2</v>
      </c>
      <c r="P400" s="49">
        <f t="shared" si="69"/>
        <v>7.7872676909177901E-2</v>
      </c>
      <c r="Q400" s="2">
        <f t="shared" si="70"/>
        <v>39678.953000000001</v>
      </c>
      <c r="R400" s="51">
        <f t="shared" si="71"/>
        <v>3.521916223028516E-6</v>
      </c>
      <c r="S400" s="72">
        <f>S$16</f>
        <v>0.1</v>
      </c>
      <c r="T400" s="51">
        <f t="shared" si="72"/>
        <v>3.5219162230285164E-7</v>
      </c>
    </row>
    <row r="401" spans="1:22" x14ac:dyDescent="0.2">
      <c r="A401" s="24" t="s">
        <v>156</v>
      </c>
      <c r="B401" s="25" t="s">
        <v>134</v>
      </c>
      <c r="C401" s="23">
        <v>54710.723400000003</v>
      </c>
      <c r="D401" s="23">
        <v>1E-4</v>
      </c>
      <c r="E401" s="22">
        <f t="shared" si="66"/>
        <v>4320.0227020024613</v>
      </c>
      <c r="F401">
        <f t="shared" si="67"/>
        <v>4320</v>
      </c>
      <c r="G401">
        <f t="shared" si="68"/>
        <v>7.5320000003557652E-2</v>
      </c>
      <c r="K401">
        <f>+G401</f>
        <v>7.5320000003557652E-2</v>
      </c>
      <c r="O401">
        <f t="shared" ca="1" si="77"/>
        <v>9.8115300093183255E-2</v>
      </c>
      <c r="P401" s="49">
        <f t="shared" si="69"/>
        <v>7.8072252622603408E-2</v>
      </c>
      <c r="Q401" s="2">
        <f t="shared" si="70"/>
        <v>39692.223400000003</v>
      </c>
      <c r="R401" s="51">
        <f t="shared" si="71"/>
        <v>7.574894479044222E-6</v>
      </c>
      <c r="S401" s="72">
        <f>S$18</f>
        <v>1</v>
      </c>
      <c r="T401" s="51">
        <f t="shared" si="72"/>
        <v>7.574894479044222E-6</v>
      </c>
      <c r="V401">
        <f>+G401-P401</f>
        <v>-2.7522526190457558E-3</v>
      </c>
    </row>
    <row r="402" spans="1:22" x14ac:dyDescent="0.2">
      <c r="A402" s="24" t="s">
        <v>157</v>
      </c>
      <c r="B402" s="25" t="s">
        <v>134</v>
      </c>
      <c r="C402" s="23">
        <v>54720.676800000001</v>
      </c>
      <c r="D402" s="23">
        <v>1E-4</v>
      </c>
      <c r="E402" s="22">
        <f t="shared" si="66"/>
        <v>4323.0227300333454</v>
      </c>
      <c r="F402">
        <f t="shared" si="67"/>
        <v>4323</v>
      </c>
      <c r="G402">
        <f t="shared" si="68"/>
        <v>7.5412999998661689E-2</v>
      </c>
      <c r="K402">
        <f>+G402</f>
        <v>7.5412999998661689E-2</v>
      </c>
      <c r="O402">
        <f t="shared" ca="1" si="77"/>
        <v>9.824845138904012E-2</v>
      </c>
      <c r="P402" s="49">
        <f t="shared" si="69"/>
        <v>7.822206915829763E-2</v>
      </c>
      <c r="Q402" s="2">
        <f t="shared" si="70"/>
        <v>39702.176800000001</v>
      </c>
      <c r="R402" s="51">
        <f t="shared" si="71"/>
        <v>7.8908695436177711E-6</v>
      </c>
      <c r="S402" s="72">
        <f>S$18</f>
        <v>1</v>
      </c>
      <c r="T402" s="51">
        <f t="shared" si="72"/>
        <v>7.8908695436177711E-6</v>
      </c>
      <c r="V402">
        <f>+G402-P402</f>
        <v>-2.8090691596359407E-3</v>
      </c>
    </row>
    <row r="403" spans="1:22" x14ac:dyDescent="0.2">
      <c r="A403" s="69" t="s">
        <v>1211</v>
      </c>
      <c r="B403" s="71" t="s">
        <v>134</v>
      </c>
      <c r="C403" s="69">
        <v>54806.94</v>
      </c>
      <c r="D403" s="69" t="s">
        <v>176</v>
      </c>
      <c r="E403">
        <f t="shared" si="66"/>
        <v>4349.0230935306236</v>
      </c>
      <c r="F403">
        <f t="shared" si="67"/>
        <v>4349</v>
      </c>
      <c r="G403">
        <f t="shared" si="68"/>
        <v>7.6618999999482185E-2</v>
      </c>
      <c r="I403">
        <f>+G403</f>
        <v>7.6618999999482185E-2</v>
      </c>
      <c r="O403">
        <f t="shared" ca="1" si="77"/>
        <v>9.9402429286466198E-2</v>
      </c>
      <c r="P403" s="49">
        <f t="shared" si="69"/>
        <v>7.9525317323424771E-2</v>
      </c>
      <c r="Q403" s="2">
        <f t="shared" si="70"/>
        <v>39788.44</v>
      </c>
      <c r="R403" s="51">
        <f t="shared" si="71"/>
        <v>8.4466803874487979E-6</v>
      </c>
      <c r="S403" s="72">
        <f>S$16</f>
        <v>0.1</v>
      </c>
      <c r="T403" s="51">
        <f t="shared" si="72"/>
        <v>8.4466803874487986E-7</v>
      </c>
    </row>
    <row r="404" spans="1:22" x14ac:dyDescent="0.2">
      <c r="A404" s="29" t="s">
        <v>149</v>
      </c>
      <c r="B404" s="30" t="s">
        <v>134</v>
      </c>
      <c r="C404" s="29">
        <v>54989.420400000003</v>
      </c>
      <c r="D404" s="29">
        <v>2.0000000000000001E-4</v>
      </c>
      <c r="E404" s="22">
        <f t="shared" si="66"/>
        <v>4404.0240294004807</v>
      </c>
      <c r="F404">
        <f t="shared" si="67"/>
        <v>4404</v>
      </c>
      <c r="G404">
        <f t="shared" si="68"/>
        <v>7.972400000289781E-2</v>
      </c>
      <c r="K404">
        <f>+G404</f>
        <v>7.972400000289781E-2</v>
      </c>
      <c r="O404">
        <f t="shared" ca="1" si="77"/>
        <v>0.10184353637717528</v>
      </c>
      <c r="P404" s="49">
        <f t="shared" si="69"/>
        <v>8.2310774824572233E-2</v>
      </c>
      <c r="Q404" s="2">
        <f t="shared" si="70"/>
        <v>39970.920400000003</v>
      </c>
      <c r="R404" s="51">
        <f t="shared" si="71"/>
        <v>6.6914039780487423E-6</v>
      </c>
      <c r="S404" s="72">
        <f>S$18</f>
        <v>1</v>
      </c>
      <c r="T404" s="51">
        <f t="shared" si="72"/>
        <v>6.6914039780487423E-6</v>
      </c>
      <c r="V404">
        <f>+G404-P404</f>
        <v>-2.586774821674423E-3</v>
      </c>
    </row>
    <row r="405" spans="1:22" x14ac:dyDescent="0.2">
      <c r="A405" s="53" t="s">
        <v>150</v>
      </c>
      <c r="B405" s="54" t="s">
        <v>134</v>
      </c>
      <c r="C405" s="53">
        <v>55042.505499999999</v>
      </c>
      <c r="D405" s="53">
        <v>2.0000000000000001E-4</v>
      </c>
      <c r="E405" s="22">
        <f t="shared" ref="E405:E435" si="80">+(C405-C$7)/C$8</f>
        <v>4420.0242693207392</v>
      </c>
      <c r="F405">
        <f t="shared" ref="F405:F435" si="81">ROUND(2*E405,0)/2</f>
        <v>4420</v>
      </c>
      <c r="G405">
        <f t="shared" ref="G405:G435" si="82">+C405-(C$7+F405*C$8)</f>
        <v>8.052000000316184E-2</v>
      </c>
      <c r="K405">
        <f>+G405</f>
        <v>8.052000000316184E-2</v>
      </c>
      <c r="O405">
        <f t="shared" ca="1" si="77"/>
        <v>0.10255367662174519</v>
      </c>
      <c r="P405" s="49">
        <f t="shared" ref="P405:P435" si="83">+D$11+D$12*F405+D$13*F405^2</f>
        <v>8.3128379101144914E-2</v>
      </c>
      <c r="Q405" s="2">
        <f t="shared" ref="Q405:Q435" si="84">+C405-15018.5</f>
        <v>40024.005499999999</v>
      </c>
      <c r="R405" s="51">
        <f t="shared" ref="R405:R435" si="85">+(P405-G405)^2</f>
        <v>6.8036415187949951E-6</v>
      </c>
      <c r="S405" s="72">
        <f>S$18</f>
        <v>1</v>
      </c>
      <c r="T405" s="51">
        <f t="shared" ref="T405:T435" si="86">+S405*R405</f>
        <v>6.8036415187949951E-6</v>
      </c>
      <c r="V405">
        <f>+G405-P405</f>
        <v>-2.608379097983074E-3</v>
      </c>
    </row>
    <row r="406" spans="1:22" x14ac:dyDescent="0.2">
      <c r="A406" s="53" t="s">
        <v>150</v>
      </c>
      <c r="B406" s="54" t="s">
        <v>134</v>
      </c>
      <c r="C406" s="53">
        <v>55042.505499999999</v>
      </c>
      <c r="D406" s="53">
        <v>2.0000000000000001E-4</v>
      </c>
      <c r="E406" s="22">
        <f t="shared" si="80"/>
        <v>4420.0242693207392</v>
      </c>
      <c r="F406">
        <f t="shared" si="81"/>
        <v>4420</v>
      </c>
      <c r="G406">
        <f t="shared" si="82"/>
        <v>8.052000000316184E-2</v>
      </c>
      <c r="K406">
        <f>+G406</f>
        <v>8.052000000316184E-2</v>
      </c>
      <c r="O406">
        <f t="shared" ca="1" si="77"/>
        <v>0.10255367662174519</v>
      </c>
      <c r="P406" s="49">
        <f t="shared" si="83"/>
        <v>8.3128379101144914E-2</v>
      </c>
      <c r="Q406" s="2">
        <f t="shared" si="84"/>
        <v>40024.005499999999</v>
      </c>
      <c r="R406" s="51">
        <f t="shared" si="85"/>
        <v>6.8036415187949951E-6</v>
      </c>
      <c r="S406" s="72">
        <f>S$18</f>
        <v>1</v>
      </c>
      <c r="T406" s="51">
        <f t="shared" si="86"/>
        <v>6.8036415187949951E-6</v>
      </c>
      <c r="V406">
        <f>+G406-P406</f>
        <v>-2.608379097983074E-3</v>
      </c>
    </row>
    <row r="407" spans="1:22" x14ac:dyDescent="0.2">
      <c r="A407" s="24" t="s">
        <v>154</v>
      </c>
      <c r="B407" s="25" t="s">
        <v>134</v>
      </c>
      <c r="C407" s="23">
        <v>55055.777300000002</v>
      </c>
      <c r="D407" s="23">
        <v>1E-4</v>
      </c>
      <c r="E407" s="22">
        <f t="shared" si="80"/>
        <v>4424.0244875396693</v>
      </c>
      <c r="F407">
        <f t="shared" si="81"/>
        <v>4424</v>
      </c>
      <c r="G407">
        <f t="shared" si="82"/>
        <v>8.1244000000879169E-2</v>
      </c>
      <c r="K407">
        <f>+G407</f>
        <v>8.1244000000879169E-2</v>
      </c>
      <c r="O407">
        <f t="shared" ca="1" si="77"/>
        <v>0.10273121168288765</v>
      </c>
      <c r="P407" s="49">
        <f t="shared" si="83"/>
        <v>8.3333293506002715E-2</v>
      </c>
      <c r="Q407" s="2">
        <f t="shared" si="84"/>
        <v>40037.277300000002</v>
      </c>
      <c r="R407" s="51">
        <f t="shared" si="85"/>
        <v>4.3651473505514337E-6</v>
      </c>
      <c r="S407" s="72">
        <f>S$18</f>
        <v>1</v>
      </c>
      <c r="T407" s="51">
        <f t="shared" si="86"/>
        <v>4.3651473505514337E-6</v>
      </c>
      <c r="V407">
        <f>+G407-P407</f>
        <v>-2.0892935051235462E-3</v>
      </c>
    </row>
    <row r="408" spans="1:22" x14ac:dyDescent="0.2">
      <c r="A408" s="53" t="s">
        <v>150</v>
      </c>
      <c r="B408" s="54" t="s">
        <v>134</v>
      </c>
      <c r="C408" s="53">
        <v>55062.413200000003</v>
      </c>
      <c r="D408" s="53">
        <v>2.0000000000000001E-4</v>
      </c>
      <c r="E408" s="22">
        <f t="shared" si="80"/>
        <v>4426.0245966491348</v>
      </c>
      <c r="F408">
        <f t="shared" si="81"/>
        <v>4426</v>
      </c>
      <c r="G408">
        <f t="shared" si="82"/>
        <v>8.1605999999737833E-2</v>
      </c>
      <c r="K408">
        <f>+G408</f>
        <v>8.1605999999737833E-2</v>
      </c>
      <c r="O408">
        <f t="shared" ca="1" si="77"/>
        <v>0.1028199792134589</v>
      </c>
      <c r="P408" s="49">
        <f t="shared" si="83"/>
        <v>8.3435827708788837E-2</v>
      </c>
      <c r="Q408" s="2">
        <f t="shared" si="84"/>
        <v>40043.913200000003</v>
      </c>
      <c r="R408" s="51">
        <f t="shared" si="85"/>
        <v>3.3482694448108476E-6</v>
      </c>
      <c r="S408" s="72">
        <f>S$18</f>
        <v>1</v>
      </c>
      <c r="T408" s="51">
        <f t="shared" si="86"/>
        <v>3.3482694448108476E-6</v>
      </c>
      <c r="V408">
        <f>+G408-P408</f>
        <v>-1.8298277090510046E-3</v>
      </c>
    </row>
    <row r="409" spans="1:22" x14ac:dyDescent="0.2">
      <c r="A409" s="69" t="s">
        <v>1238</v>
      </c>
      <c r="B409" s="71" t="s">
        <v>134</v>
      </c>
      <c r="C409" s="69">
        <v>55082.32</v>
      </c>
      <c r="D409" s="69" t="s">
        <v>176</v>
      </c>
      <c r="E409">
        <f t="shared" si="80"/>
        <v>4432.024652710903</v>
      </c>
      <c r="F409">
        <f t="shared" si="81"/>
        <v>4432</v>
      </c>
      <c r="G409">
        <f t="shared" si="82"/>
        <v>8.1792000004497822E-2</v>
      </c>
      <c r="I409">
        <f>+G409</f>
        <v>8.1792000004497822E-2</v>
      </c>
      <c r="O409">
        <f t="shared" ca="1" si="77"/>
        <v>0.10308628180517262</v>
      </c>
      <c r="P409" s="49">
        <f t="shared" si="83"/>
        <v>8.3743738318575914E-2</v>
      </c>
      <c r="Q409" s="2">
        <f t="shared" si="84"/>
        <v>40063.82</v>
      </c>
      <c r="R409" s="51">
        <f t="shared" si="85"/>
        <v>3.8092824466403905E-6</v>
      </c>
      <c r="S409" s="72">
        <f>S$16</f>
        <v>0.1</v>
      </c>
      <c r="T409" s="51">
        <f t="shared" si="86"/>
        <v>3.809282446640391E-7</v>
      </c>
    </row>
    <row r="410" spans="1:22" x14ac:dyDescent="0.2">
      <c r="A410" s="55" t="s">
        <v>153</v>
      </c>
      <c r="B410" s="30" t="s">
        <v>134</v>
      </c>
      <c r="C410" s="29">
        <v>55324.522199999999</v>
      </c>
      <c r="D410" s="29">
        <v>8.0000000000000004E-4</v>
      </c>
      <c r="E410" s="22">
        <f t="shared" si="80"/>
        <v>4505.0261787363734</v>
      </c>
      <c r="F410">
        <f t="shared" si="81"/>
        <v>4505</v>
      </c>
      <c r="G410">
        <f t="shared" si="82"/>
        <v>8.6855000001378357E-2</v>
      </c>
      <c r="K410">
        <f t="shared" ref="K410:K435" si="87">+G410</f>
        <v>8.6855000001378357E-2</v>
      </c>
      <c r="O410">
        <f t="shared" ca="1" si="77"/>
        <v>0.10632629667102284</v>
      </c>
      <c r="P410" s="49">
        <f t="shared" si="83"/>
        <v>8.7526989159315061E-2</v>
      </c>
      <c r="Q410" s="2">
        <f t="shared" si="84"/>
        <v>40306.022199999999</v>
      </c>
      <c r="R410" s="51">
        <f t="shared" si="85"/>
        <v>4.5156942838447948E-7</v>
      </c>
      <c r="S410" s="72">
        <f t="shared" ref="S410:S439" si="88">S$18</f>
        <v>1</v>
      </c>
      <c r="T410" s="51">
        <f t="shared" si="86"/>
        <v>4.5156942838447948E-7</v>
      </c>
      <c r="V410">
        <f t="shared" ref="V410:V435" si="89">+G410-P410</f>
        <v>-6.7198915793670322E-4</v>
      </c>
    </row>
    <row r="411" spans="1:22" x14ac:dyDescent="0.2">
      <c r="A411" s="24" t="s">
        <v>155</v>
      </c>
      <c r="B411" s="25" t="s">
        <v>134</v>
      </c>
      <c r="C411" s="23">
        <v>55337.793799999999</v>
      </c>
      <c r="D411" s="23">
        <v>1E-4</v>
      </c>
      <c r="E411" s="22">
        <f t="shared" si="80"/>
        <v>4509.0263366738309</v>
      </c>
      <c r="F411">
        <f t="shared" si="81"/>
        <v>4509</v>
      </c>
      <c r="G411">
        <f t="shared" si="82"/>
        <v>8.7379000004148111E-2</v>
      </c>
      <c r="K411">
        <f t="shared" si="87"/>
        <v>8.7379000004148111E-2</v>
      </c>
      <c r="O411">
        <f t="shared" ca="1" si="77"/>
        <v>0.10650383173216532</v>
      </c>
      <c r="P411" s="49">
        <f t="shared" si="83"/>
        <v>8.7736266917747385E-2</v>
      </c>
      <c r="Q411" s="2">
        <f t="shared" si="84"/>
        <v>40319.293799999999</v>
      </c>
      <c r="R411" s="51">
        <f t="shared" si="85"/>
        <v>1.2763964755275151E-7</v>
      </c>
      <c r="S411" s="72">
        <f t="shared" si="88"/>
        <v>1</v>
      </c>
      <c r="T411" s="51">
        <f t="shared" si="86"/>
        <v>1.2763964755275151E-7</v>
      </c>
      <c r="V411">
        <f t="shared" si="89"/>
        <v>-3.5726691359927454E-4</v>
      </c>
    </row>
    <row r="412" spans="1:22" x14ac:dyDescent="0.2">
      <c r="A412" s="108" t="s">
        <v>165</v>
      </c>
      <c r="B412" s="109" t="s">
        <v>134</v>
      </c>
      <c r="C412" s="11">
        <v>56515.627200000003</v>
      </c>
      <c r="D412" s="11">
        <v>2.0000000000000001E-4</v>
      </c>
      <c r="E412" s="22">
        <f t="shared" si="80"/>
        <v>4864.0339939278483</v>
      </c>
      <c r="F412">
        <f t="shared" si="81"/>
        <v>4864</v>
      </c>
      <c r="G412">
        <f t="shared" si="82"/>
        <v>0.11278400000446709</v>
      </c>
      <c r="K412">
        <f t="shared" si="87"/>
        <v>0.11278400000446709</v>
      </c>
      <c r="O412">
        <f t="shared" ca="1" si="77"/>
        <v>0.12226006840856019</v>
      </c>
      <c r="P412" s="49">
        <f t="shared" si="83"/>
        <v>0.10712744385552524</v>
      </c>
      <c r="Q412" s="2">
        <f t="shared" si="84"/>
        <v>41497.127200000003</v>
      </c>
      <c r="R412" s="51">
        <f t="shared" si="85"/>
        <v>3.1996627466131872E-5</v>
      </c>
      <c r="S412" s="72">
        <f t="shared" si="88"/>
        <v>1</v>
      </c>
      <c r="T412" s="51">
        <f t="shared" si="86"/>
        <v>3.1996627466131872E-5</v>
      </c>
      <c r="V412">
        <f t="shared" si="89"/>
        <v>5.656556148941852E-3</v>
      </c>
    </row>
    <row r="413" spans="1:22" x14ac:dyDescent="0.2">
      <c r="A413" s="69" t="s">
        <v>1259</v>
      </c>
      <c r="B413" s="71" t="s">
        <v>134</v>
      </c>
      <c r="C413" s="69">
        <v>56943.627899999999</v>
      </c>
      <c r="D413" s="69" t="s">
        <v>176</v>
      </c>
      <c r="E413">
        <f t="shared" si="80"/>
        <v>4993.0365555890121</v>
      </c>
      <c r="F413">
        <f t="shared" si="81"/>
        <v>4993</v>
      </c>
      <c r="G413">
        <f t="shared" si="82"/>
        <v>0.12128300000040326</v>
      </c>
      <c r="K413">
        <f t="shared" si="87"/>
        <v>0.12128300000040326</v>
      </c>
      <c r="O413">
        <f t="shared" ca="1" si="77"/>
        <v>0.12798557413040507</v>
      </c>
      <c r="P413" s="49">
        <f t="shared" si="83"/>
        <v>0.11457444805197298</v>
      </c>
      <c r="Q413" s="2">
        <f t="shared" si="84"/>
        <v>41925.127899999999</v>
      </c>
      <c r="R413" s="51">
        <f t="shared" si="85"/>
        <v>4.5004669244787787E-5</v>
      </c>
      <c r="S413" s="72">
        <f t="shared" si="88"/>
        <v>1</v>
      </c>
      <c r="T413" s="51">
        <f t="shared" si="86"/>
        <v>4.5004669244787787E-5</v>
      </c>
      <c r="V413">
        <f t="shared" si="89"/>
        <v>6.7085519484302858E-3</v>
      </c>
    </row>
    <row r="414" spans="1:22" x14ac:dyDescent="0.2">
      <c r="A414" s="102" t="s">
        <v>1321</v>
      </c>
      <c r="B414" s="103" t="s">
        <v>134</v>
      </c>
      <c r="C414" s="104">
        <v>56943.627899999999</v>
      </c>
      <c r="D414" s="104">
        <v>1E-4</v>
      </c>
      <c r="E414" s="22">
        <f t="shared" si="80"/>
        <v>4993.0365555890121</v>
      </c>
      <c r="F414">
        <f t="shared" si="81"/>
        <v>4993</v>
      </c>
      <c r="G414">
        <f t="shared" si="82"/>
        <v>0.12128300000040326</v>
      </c>
      <c r="K414">
        <f t="shared" si="87"/>
        <v>0.12128300000040326</v>
      </c>
      <c r="O414">
        <f t="shared" ca="1" si="77"/>
        <v>0.12798557413040507</v>
      </c>
      <c r="P414" s="49">
        <f t="shared" si="83"/>
        <v>0.11457444805197298</v>
      </c>
      <c r="Q414" s="2">
        <f t="shared" si="84"/>
        <v>41925.127899999999</v>
      </c>
      <c r="R414" s="51">
        <f t="shared" si="85"/>
        <v>4.5004669244787787E-5</v>
      </c>
      <c r="S414" s="72">
        <f t="shared" si="88"/>
        <v>1</v>
      </c>
      <c r="T414" s="51">
        <f t="shared" si="86"/>
        <v>4.5004669244787787E-5</v>
      </c>
      <c r="V414">
        <f t="shared" si="89"/>
        <v>6.7085519484302858E-3</v>
      </c>
    </row>
    <row r="415" spans="1:22" x14ac:dyDescent="0.2">
      <c r="A415" s="102" t="s">
        <v>1322</v>
      </c>
      <c r="B415" s="103" t="s">
        <v>134</v>
      </c>
      <c r="C415" s="104">
        <v>57195.785100000001</v>
      </c>
      <c r="D415" s="104">
        <v>1E-4</v>
      </c>
      <c r="E415">
        <f t="shared" si="80"/>
        <v>5069.038591897146</v>
      </c>
      <c r="F415">
        <f t="shared" si="81"/>
        <v>5069</v>
      </c>
      <c r="G415">
        <f t="shared" si="82"/>
        <v>0.12803900000290014</v>
      </c>
      <c r="K415">
        <f t="shared" si="87"/>
        <v>0.12803900000290014</v>
      </c>
      <c r="O415">
        <f t="shared" ca="1" si="77"/>
        <v>0.13135874029211214</v>
      </c>
      <c r="P415" s="49">
        <f t="shared" si="83"/>
        <v>0.11906180249968711</v>
      </c>
      <c r="Q415" s="2">
        <f t="shared" si="84"/>
        <v>42177.285100000001</v>
      </c>
      <c r="R415" s="51">
        <f t="shared" si="85"/>
        <v>8.0590075011694311E-5</v>
      </c>
      <c r="S415" s="72">
        <f t="shared" si="88"/>
        <v>1</v>
      </c>
      <c r="T415" s="51">
        <f t="shared" si="86"/>
        <v>8.0590075011694311E-5</v>
      </c>
      <c r="V415">
        <f t="shared" si="89"/>
        <v>8.977197503213033E-3</v>
      </c>
    </row>
    <row r="416" spans="1:22" x14ac:dyDescent="0.2">
      <c r="A416" s="102" t="s">
        <v>1323</v>
      </c>
      <c r="B416" s="103" t="s">
        <v>134</v>
      </c>
      <c r="C416" s="104">
        <v>57623.788</v>
      </c>
      <c r="D416" s="104">
        <v>1E-4</v>
      </c>
      <c r="E416" s="22">
        <f t="shared" si="80"/>
        <v>5198.0418166545051</v>
      </c>
      <c r="F416">
        <f t="shared" si="81"/>
        <v>5198</v>
      </c>
      <c r="G416">
        <f t="shared" si="82"/>
        <v>0.1387380000014673</v>
      </c>
      <c r="K416">
        <f t="shared" si="87"/>
        <v>0.1387380000014673</v>
      </c>
      <c r="O416">
        <f t="shared" ref="O416:O435" ca="1" si="90">+C$11+C$12*F416</f>
        <v>0.13708424601395705</v>
      </c>
      <c r="P416" s="49">
        <f t="shared" si="83"/>
        <v>0.12684818577047949</v>
      </c>
      <c r="Q416" s="2">
        <f t="shared" si="84"/>
        <v>42605.288</v>
      </c>
      <c r="R416" s="51">
        <f t="shared" si="85"/>
        <v>1.4136768244740026E-4</v>
      </c>
      <c r="S416" s="72">
        <f t="shared" si="88"/>
        <v>1</v>
      </c>
      <c r="T416" s="51">
        <f t="shared" si="86"/>
        <v>1.4136768244740026E-4</v>
      </c>
      <c r="V416">
        <f t="shared" si="89"/>
        <v>1.1889814230987811E-2</v>
      </c>
    </row>
    <row r="417" spans="1:22" x14ac:dyDescent="0.2">
      <c r="A417" s="110" t="s">
        <v>0</v>
      </c>
      <c r="B417" s="111" t="s">
        <v>134</v>
      </c>
      <c r="C417" s="111">
        <v>57902.486599999997</v>
      </c>
      <c r="D417" s="111">
        <v>8.0000000000000004E-4</v>
      </c>
      <c r="E417" s="22">
        <f t="shared" si="80"/>
        <v>5282.0436263043021</v>
      </c>
      <c r="F417">
        <f t="shared" si="81"/>
        <v>5282</v>
      </c>
      <c r="G417">
        <f t="shared" si="82"/>
        <v>0.14474199999676785</v>
      </c>
      <c r="K417">
        <f t="shared" si="87"/>
        <v>0.14474199999676785</v>
      </c>
      <c r="O417">
        <f t="shared" ca="1" si="90"/>
        <v>0.14081248229794907</v>
      </c>
      <c r="P417" s="49">
        <f t="shared" si="83"/>
        <v>0.1320331963631107</v>
      </c>
      <c r="Q417" s="2">
        <f t="shared" si="84"/>
        <v>42883.986599999997</v>
      </c>
      <c r="R417" s="51">
        <f t="shared" si="85"/>
        <v>1.6151368979885707E-4</v>
      </c>
      <c r="S417" s="72">
        <f t="shared" si="88"/>
        <v>1</v>
      </c>
      <c r="T417" s="51">
        <f t="shared" si="86"/>
        <v>1.6151368979885707E-4</v>
      </c>
      <c r="V417">
        <f t="shared" si="89"/>
        <v>1.2708803633657145E-2</v>
      </c>
    </row>
    <row r="418" spans="1:22" x14ac:dyDescent="0.2">
      <c r="A418" s="105" t="s">
        <v>1324</v>
      </c>
      <c r="B418" s="106" t="s">
        <v>134</v>
      </c>
      <c r="C418" s="107">
        <v>57925.710800000001</v>
      </c>
      <c r="D418" s="107">
        <v>1E-4</v>
      </c>
      <c r="E418">
        <f t="shared" si="80"/>
        <v>5289.0435711467562</v>
      </c>
      <c r="F418">
        <f t="shared" si="81"/>
        <v>5289</v>
      </c>
      <c r="G418">
        <f t="shared" si="82"/>
        <v>0.14455900000029942</v>
      </c>
      <c r="K418">
        <f t="shared" si="87"/>
        <v>0.14455900000029942</v>
      </c>
      <c r="O418">
        <f t="shared" ca="1" si="90"/>
        <v>0.14112316865494839</v>
      </c>
      <c r="P418" s="49">
        <f t="shared" si="83"/>
        <v>0.13246936801479117</v>
      </c>
      <c r="Q418" s="2">
        <f t="shared" si="84"/>
        <v>42907.210800000001</v>
      </c>
      <c r="R418" s="51">
        <f t="shared" si="85"/>
        <v>1.4615920154502411E-4</v>
      </c>
      <c r="S418" s="72">
        <f t="shared" si="88"/>
        <v>1</v>
      </c>
      <c r="T418" s="51">
        <f t="shared" si="86"/>
        <v>1.4615920154502411E-4</v>
      </c>
      <c r="V418">
        <f t="shared" si="89"/>
        <v>1.2089631985508248E-2</v>
      </c>
    </row>
    <row r="419" spans="1:22" x14ac:dyDescent="0.2">
      <c r="A419" s="31" t="s">
        <v>1325</v>
      </c>
      <c r="B419" s="32" t="s">
        <v>134</v>
      </c>
      <c r="C419" s="33">
        <v>58320.526899999997</v>
      </c>
      <c r="D419" s="33">
        <v>1E-4</v>
      </c>
      <c r="E419">
        <f t="shared" si="80"/>
        <v>5408.0440500830518</v>
      </c>
      <c r="F419">
        <f t="shared" si="81"/>
        <v>5408</v>
      </c>
      <c r="G419">
        <f t="shared" si="82"/>
        <v>0.14614799999981187</v>
      </c>
      <c r="K419">
        <f t="shared" si="87"/>
        <v>0.14614799999981187</v>
      </c>
      <c r="O419">
        <f t="shared" ca="1" si="90"/>
        <v>0.14640483672393712</v>
      </c>
      <c r="P419" s="49">
        <f t="shared" si="83"/>
        <v>0.13998049803967633</v>
      </c>
      <c r="Q419" s="2">
        <f t="shared" si="84"/>
        <v>43302.026899999997</v>
      </c>
      <c r="R419" s="51">
        <f t="shared" si="85"/>
        <v>3.8038080428275806E-5</v>
      </c>
      <c r="S419" s="72">
        <f t="shared" si="88"/>
        <v>1</v>
      </c>
      <c r="T419" s="51">
        <f t="shared" si="86"/>
        <v>3.8038080428275806E-5</v>
      </c>
      <c r="V419">
        <f t="shared" si="89"/>
        <v>6.1675019601355463E-3</v>
      </c>
    </row>
    <row r="420" spans="1:22" x14ac:dyDescent="0.2">
      <c r="A420" s="31" t="s">
        <v>1326</v>
      </c>
      <c r="B420" s="32" t="s">
        <v>134</v>
      </c>
      <c r="C420" s="33">
        <v>58688.804199999999</v>
      </c>
      <c r="D420" s="33">
        <v>1E-4</v>
      </c>
      <c r="E420" s="22">
        <f t="shared" si="80"/>
        <v>5519.0455393368247</v>
      </c>
      <c r="F420">
        <f t="shared" si="81"/>
        <v>5519</v>
      </c>
      <c r="G420">
        <f t="shared" si="82"/>
        <v>0.15108899999904679</v>
      </c>
      <c r="K420">
        <f t="shared" si="87"/>
        <v>0.15108899999904679</v>
      </c>
      <c r="O420">
        <f t="shared" ca="1" si="90"/>
        <v>0.15133143467064086</v>
      </c>
      <c r="P420" s="49">
        <f t="shared" si="83"/>
        <v>0.14715049640685823</v>
      </c>
      <c r="Q420" s="2">
        <f t="shared" si="84"/>
        <v>43670.304199999999</v>
      </c>
      <c r="R420" s="51">
        <f t="shared" si="85"/>
        <v>1.5511810545682176E-5</v>
      </c>
      <c r="S420" s="72">
        <f t="shared" si="88"/>
        <v>1</v>
      </c>
      <c r="T420" s="51">
        <f t="shared" si="86"/>
        <v>1.5511810545682176E-5</v>
      </c>
      <c r="V420">
        <f t="shared" si="89"/>
        <v>3.9385035921885581E-3</v>
      </c>
    </row>
    <row r="421" spans="1:22" x14ac:dyDescent="0.2">
      <c r="A421" s="112" t="s">
        <v>1327</v>
      </c>
      <c r="B421" s="113" t="s">
        <v>134</v>
      </c>
      <c r="C421" s="114">
        <v>58708.710200000001</v>
      </c>
      <c r="D421" s="114">
        <v>5.9999999999999995E-4</v>
      </c>
      <c r="E421">
        <f t="shared" si="80"/>
        <v>5525.0453542727064</v>
      </c>
      <c r="F421">
        <f t="shared" si="81"/>
        <v>5525</v>
      </c>
      <c r="G421">
        <f t="shared" si="82"/>
        <v>0.15047500000218861</v>
      </c>
      <c r="K421">
        <f t="shared" si="87"/>
        <v>0.15047500000218861</v>
      </c>
      <c r="O421">
        <f t="shared" ca="1" si="90"/>
        <v>0.15159773726235456</v>
      </c>
      <c r="P421" s="49">
        <f t="shared" si="83"/>
        <v>0.14754256840706137</v>
      </c>
      <c r="Q421" s="2">
        <f t="shared" si="84"/>
        <v>43690.210200000001</v>
      </c>
      <c r="R421" s="51">
        <f t="shared" si="85"/>
        <v>8.5991550601004799E-6</v>
      </c>
      <c r="S421" s="72">
        <f t="shared" si="88"/>
        <v>1</v>
      </c>
      <c r="T421" s="51">
        <f t="shared" si="86"/>
        <v>8.5991550601004799E-6</v>
      </c>
      <c r="V421">
        <f t="shared" si="89"/>
        <v>2.9324315951272384E-3</v>
      </c>
    </row>
    <row r="422" spans="1:22" x14ac:dyDescent="0.2">
      <c r="A422" s="112" t="s">
        <v>1327</v>
      </c>
      <c r="B422" s="113" t="s">
        <v>134</v>
      </c>
      <c r="C422" s="114">
        <v>58728.6178</v>
      </c>
      <c r="D422" s="114">
        <v>1E-4</v>
      </c>
      <c r="E422" s="22">
        <f t="shared" si="80"/>
        <v>5531.0456514603638</v>
      </c>
      <c r="F422">
        <f t="shared" si="81"/>
        <v>5531</v>
      </c>
      <c r="G422">
        <f t="shared" si="82"/>
        <v>0.15146100000129081</v>
      </c>
      <c r="K422">
        <f t="shared" si="87"/>
        <v>0.15146100000129081</v>
      </c>
      <c r="O422">
        <f t="shared" ca="1" si="90"/>
        <v>0.15186403985406829</v>
      </c>
      <c r="P422" s="49">
        <f t="shared" si="83"/>
        <v>0.14793510240940769</v>
      </c>
      <c r="Q422" s="2">
        <f t="shared" si="84"/>
        <v>43710.1178</v>
      </c>
      <c r="R422" s="51">
        <f t="shared" si="85"/>
        <v>1.2431953828447227E-5</v>
      </c>
      <c r="S422" s="72">
        <f t="shared" si="88"/>
        <v>1</v>
      </c>
      <c r="T422" s="51">
        <f t="shared" si="86"/>
        <v>1.2431953828447227E-5</v>
      </c>
      <c r="V422">
        <f t="shared" si="89"/>
        <v>3.5258975918831259E-3</v>
      </c>
    </row>
    <row r="423" spans="1:22" x14ac:dyDescent="0.2">
      <c r="A423" s="112" t="s">
        <v>1327</v>
      </c>
      <c r="B423" s="113" t="s">
        <v>134</v>
      </c>
      <c r="C423" s="114">
        <v>58758.477800000001</v>
      </c>
      <c r="D423" s="114">
        <v>1E-4</v>
      </c>
      <c r="E423">
        <f t="shared" si="80"/>
        <v>5540.0456752715454</v>
      </c>
      <c r="F423">
        <f t="shared" si="81"/>
        <v>5540</v>
      </c>
      <c r="G423">
        <f t="shared" si="82"/>
        <v>0.15153999999893131</v>
      </c>
      <c r="K423">
        <f t="shared" si="87"/>
        <v>0.15153999999893131</v>
      </c>
      <c r="O423">
        <f t="shared" ca="1" si="90"/>
        <v>0.15226349374163886</v>
      </c>
      <c r="P423" s="49">
        <f t="shared" si="83"/>
        <v>0.14852476966694564</v>
      </c>
      <c r="Q423" s="2">
        <f t="shared" si="84"/>
        <v>43739.977800000001</v>
      </c>
      <c r="R423" s="51">
        <f t="shared" si="85"/>
        <v>9.0916139549264066E-6</v>
      </c>
      <c r="S423" s="72">
        <f t="shared" si="88"/>
        <v>1</v>
      </c>
      <c r="T423" s="51">
        <f t="shared" si="86"/>
        <v>9.0916139549264066E-6</v>
      </c>
      <c r="V423">
        <f t="shared" si="89"/>
        <v>3.0152303319856688E-3</v>
      </c>
    </row>
    <row r="424" spans="1:22" ht="12" customHeight="1" x14ac:dyDescent="0.2">
      <c r="A424" s="112" t="s">
        <v>1327</v>
      </c>
      <c r="B424" s="113" t="s">
        <v>134</v>
      </c>
      <c r="C424" s="114">
        <v>58811.562700000002</v>
      </c>
      <c r="D424" s="114">
        <v>1E-4</v>
      </c>
      <c r="E424" s="22">
        <f t="shared" si="80"/>
        <v>5556.0458549103332</v>
      </c>
      <c r="F424">
        <f t="shared" si="81"/>
        <v>5556</v>
      </c>
      <c r="G424">
        <f t="shared" si="82"/>
        <v>0.15213600000424776</v>
      </c>
      <c r="K424">
        <f t="shared" si="87"/>
        <v>0.15213600000424776</v>
      </c>
      <c r="O424">
        <f t="shared" ca="1" si="90"/>
        <v>0.15297363398620878</v>
      </c>
      <c r="P424" s="49">
        <f t="shared" si="83"/>
        <v>0.14957563369225296</v>
      </c>
      <c r="Q424" s="2">
        <f t="shared" si="84"/>
        <v>43793.062700000002</v>
      </c>
      <c r="R424" s="51">
        <f t="shared" si="85"/>
        <v>6.5554756515978511E-6</v>
      </c>
      <c r="S424" s="72">
        <f t="shared" si="88"/>
        <v>1</v>
      </c>
      <c r="T424" s="51">
        <f t="shared" si="86"/>
        <v>6.5554756515978511E-6</v>
      </c>
      <c r="V424">
        <f t="shared" si="89"/>
        <v>2.5603663119947995E-3</v>
      </c>
    </row>
    <row r="425" spans="1:22" ht="12" customHeight="1" x14ac:dyDescent="0.2">
      <c r="A425" s="115" t="s">
        <v>1328</v>
      </c>
      <c r="B425" s="32" t="s">
        <v>134</v>
      </c>
      <c r="C425" s="33">
        <v>59073.671399999999</v>
      </c>
      <c r="D425" s="33">
        <v>1E-4</v>
      </c>
      <c r="E425" s="22">
        <f t="shared" si="80"/>
        <v>5635.0473465753639</v>
      </c>
      <c r="F425">
        <f t="shared" si="81"/>
        <v>5635</v>
      </c>
      <c r="G425">
        <f t="shared" si="82"/>
        <v>0.15708499999891501</v>
      </c>
      <c r="K425">
        <f t="shared" si="87"/>
        <v>0.15708499999891501</v>
      </c>
      <c r="O425">
        <f t="shared" ca="1" si="90"/>
        <v>0.15647995144377269</v>
      </c>
      <c r="P425" s="49">
        <f t="shared" si="83"/>
        <v>0.15481243212393814</v>
      </c>
      <c r="Q425" s="2">
        <f t="shared" si="84"/>
        <v>44055.171399999999</v>
      </c>
      <c r="R425" s="51">
        <f t="shared" si="85"/>
        <v>5.1645647463768952E-6</v>
      </c>
      <c r="S425" s="72">
        <f t="shared" si="88"/>
        <v>1</v>
      </c>
      <c r="T425" s="51">
        <f t="shared" si="86"/>
        <v>5.1645647463768952E-6</v>
      </c>
      <c r="V425">
        <f t="shared" si="89"/>
        <v>2.2725678749768718E-3</v>
      </c>
    </row>
    <row r="426" spans="1:22" ht="12" customHeight="1" x14ac:dyDescent="0.2">
      <c r="A426" s="115" t="s">
        <v>1328</v>
      </c>
      <c r="B426" s="32" t="s">
        <v>134</v>
      </c>
      <c r="C426" s="33">
        <v>59083.625099999997</v>
      </c>
      <c r="D426" s="33">
        <v>5.9999999999999995E-4</v>
      </c>
      <c r="E426" s="22">
        <f t="shared" si="80"/>
        <v>5638.0474650284568</v>
      </c>
      <c r="F426">
        <f t="shared" si="81"/>
        <v>5638</v>
      </c>
      <c r="G426">
        <f t="shared" si="82"/>
        <v>0.15747800000099232</v>
      </c>
      <c r="K426">
        <f t="shared" si="87"/>
        <v>0.15747800000099232</v>
      </c>
      <c r="O426">
        <f t="shared" ca="1" si="90"/>
        <v>0.15661310273962958</v>
      </c>
      <c r="P426" s="49">
        <f t="shared" si="83"/>
        <v>0.15501287639448921</v>
      </c>
      <c r="Q426" s="2">
        <f t="shared" si="84"/>
        <v>44065.125099999997</v>
      </c>
      <c r="R426" s="51">
        <f t="shared" si="85"/>
        <v>6.0768343953389059E-6</v>
      </c>
      <c r="S426" s="72">
        <f t="shared" si="88"/>
        <v>1</v>
      </c>
      <c r="T426" s="51">
        <f t="shared" si="86"/>
        <v>6.0768343953389059E-6</v>
      </c>
      <c r="V426">
        <f t="shared" si="89"/>
        <v>2.4651236065031112E-3</v>
      </c>
    </row>
    <row r="427" spans="1:22" ht="12" customHeight="1" x14ac:dyDescent="0.2">
      <c r="A427" s="115" t="s">
        <v>1328</v>
      </c>
      <c r="B427" s="32" t="s">
        <v>134</v>
      </c>
      <c r="C427" s="33">
        <v>59133.392399999997</v>
      </c>
      <c r="D427" s="33">
        <v>1E-4</v>
      </c>
      <c r="E427" s="22">
        <f t="shared" si="80"/>
        <v>5653.0476956050879</v>
      </c>
      <c r="F427">
        <f t="shared" si="81"/>
        <v>5653</v>
      </c>
      <c r="G427">
        <f t="shared" si="82"/>
        <v>0.1582429999980377</v>
      </c>
      <c r="K427">
        <f t="shared" si="87"/>
        <v>0.1582429999980377</v>
      </c>
      <c r="O427">
        <f t="shared" ca="1" si="90"/>
        <v>0.15727885921891382</v>
      </c>
      <c r="P427" s="49">
        <f t="shared" si="83"/>
        <v>0.15601683025528157</v>
      </c>
      <c r="Q427" s="2">
        <f t="shared" si="84"/>
        <v>44114.892399999997</v>
      </c>
      <c r="R427" s="51">
        <f t="shared" si="85"/>
        <v>4.9558317235629136E-6</v>
      </c>
      <c r="S427" s="72">
        <f t="shared" si="88"/>
        <v>1</v>
      </c>
      <c r="T427" s="51">
        <f t="shared" si="86"/>
        <v>4.9558317235629136E-6</v>
      </c>
      <c r="V427">
        <f t="shared" si="89"/>
        <v>2.2261697427561344E-3</v>
      </c>
    </row>
    <row r="428" spans="1:22" ht="12" customHeight="1" x14ac:dyDescent="0.2">
      <c r="A428" s="115" t="s">
        <v>1329</v>
      </c>
      <c r="B428" s="32" t="s">
        <v>134</v>
      </c>
      <c r="C428" s="33">
        <v>59398.8171</v>
      </c>
      <c r="D428" s="33">
        <v>1E-4</v>
      </c>
      <c r="E428" s="22">
        <f t="shared" si="80"/>
        <v>5733.0486540804986</v>
      </c>
      <c r="F428">
        <f t="shared" si="81"/>
        <v>5733</v>
      </c>
      <c r="G428">
        <f t="shared" si="82"/>
        <v>0.16142299999773968</v>
      </c>
      <c r="K428">
        <f t="shared" si="87"/>
        <v>0.16142299999773968</v>
      </c>
      <c r="O428">
        <f t="shared" ca="1" si="90"/>
        <v>0.16082956044176339</v>
      </c>
      <c r="P428" s="49">
        <f t="shared" si="83"/>
        <v>0.16142001773906531</v>
      </c>
      <c r="Q428" s="2">
        <f t="shared" si="84"/>
        <v>44380.3171</v>
      </c>
      <c r="R428" s="51">
        <f t="shared" si="85"/>
        <v>8.8938668008681395E-12</v>
      </c>
      <c r="S428" s="72">
        <f t="shared" si="88"/>
        <v>1</v>
      </c>
      <c r="T428" s="51">
        <f t="shared" si="86"/>
        <v>8.8938668008681395E-12</v>
      </c>
      <c r="V428">
        <f t="shared" si="89"/>
        <v>2.9822586743721846E-6</v>
      </c>
    </row>
    <row r="429" spans="1:22" ht="12" customHeight="1" x14ac:dyDescent="0.2">
      <c r="A429" s="116" t="s">
        <v>1330</v>
      </c>
      <c r="B429" s="117" t="s">
        <v>134</v>
      </c>
      <c r="C429" s="163">
        <v>59428.676700000004</v>
      </c>
      <c r="D429" s="116">
        <v>1E-4</v>
      </c>
      <c r="E429" s="22">
        <f t="shared" si="80"/>
        <v>5742.048557328736</v>
      </c>
      <c r="F429">
        <f t="shared" si="81"/>
        <v>5742</v>
      </c>
      <c r="G429">
        <f t="shared" si="82"/>
        <v>0.16110200000548502</v>
      </c>
      <c r="K429">
        <f t="shared" si="87"/>
        <v>0.16110200000548502</v>
      </c>
      <c r="O429">
        <f t="shared" ca="1" si="90"/>
        <v>0.16122901432933395</v>
      </c>
      <c r="P429" s="49">
        <f t="shared" si="83"/>
        <v>0.16203301610483389</v>
      </c>
      <c r="Q429" s="2">
        <f t="shared" si="84"/>
        <v>44410.176700000004</v>
      </c>
      <c r="R429" s="51">
        <f t="shared" si="85"/>
        <v>8.6679097724678346E-7</v>
      </c>
      <c r="S429" s="72">
        <f t="shared" si="88"/>
        <v>1</v>
      </c>
      <c r="T429" s="51">
        <f t="shared" si="86"/>
        <v>8.6679097724678346E-7</v>
      </c>
      <c r="V429">
        <f t="shared" si="89"/>
        <v>-9.310160993488692E-4</v>
      </c>
    </row>
    <row r="430" spans="1:22" ht="12" customHeight="1" x14ac:dyDescent="0.2">
      <c r="A430" s="116" t="s">
        <v>1330</v>
      </c>
      <c r="B430" s="117" t="s">
        <v>134</v>
      </c>
      <c r="C430" s="163">
        <v>59468.49</v>
      </c>
      <c r="D430" s="116">
        <v>1E-4</v>
      </c>
      <c r="E430" s="22">
        <f t="shared" si="80"/>
        <v>5754.0485790300645</v>
      </c>
      <c r="F430">
        <f t="shared" si="81"/>
        <v>5754</v>
      </c>
      <c r="G430">
        <f t="shared" si="82"/>
        <v>0.16117400000075577</v>
      </c>
      <c r="K430">
        <f t="shared" si="87"/>
        <v>0.16117400000075577</v>
      </c>
      <c r="O430">
        <f t="shared" ca="1" si="90"/>
        <v>0.16176161951276141</v>
      </c>
      <c r="P430" s="49">
        <f t="shared" si="83"/>
        <v>0.16285196426669307</v>
      </c>
      <c r="Q430" s="2">
        <f t="shared" si="84"/>
        <v>44449.99</v>
      </c>
      <c r="R430" s="51">
        <f t="shared" si="85"/>
        <v>2.8155640777625154E-6</v>
      </c>
      <c r="S430" s="72">
        <f t="shared" si="88"/>
        <v>1</v>
      </c>
      <c r="T430" s="51">
        <f t="shared" si="86"/>
        <v>2.8155640777625154E-6</v>
      </c>
      <c r="V430">
        <f t="shared" si="89"/>
        <v>-1.677964265937304E-3</v>
      </c>
    </row>
    <row r="431" spans="1:22" ht="12" customHeight="1" x14ac:dyDescent="0.2">
      <c r="A431" s="118" t="s">
        <v>1332</v>
      </c>
      <c r="B431" s="117" t="s">
        <v>134</v>
      </c>
      <c r="C431" s="163">
        <v>59478.443680000026</v>
      </c>
      <c r="D431" s="163">
        <v>7.2999999999999996E-4</v>
      </c>
      <c r="E431" s="22">
        <f t="shared" si="80"/>
        <v>5757.0486914550183</v>
      </c>
      <c r="F431">
        <f t="shared" si="81"/>
        <v>5757</v>
      </c>
      <c r="G431">
        <f t="shared" si="82"/>
        <v>0.1615470000251662</v>
      </c>
      <c r="K431">
        <f t="shared" si="87"/>
        <v>0.1615470000251662</v>
      </c>
      <c r="O431">
        <f t="shared" ca="1" si="90"/>
        <v>0.16189477080861825</v>
      </c>
      <c r="P431" s="49">
        <f t="shared" si="83"/>
        <v>0.16305699005849739</v>
      </c>
      <c r="Q431" s="2">
        <f t="shared" si="84"/>
        <v>44459.943680000026</v>
      </c>
      <c r="R431" s="51">
        <f t="shared" si="85"/>
        <v>2.2800699007595214E-6</v>
      </c>
      <c r="S431" s="72">
        <f t="shared" si="88"/>
        <v>1</v>
      </c>
      <c r="T431" s="51">
        <f t="shared" si="86"/>
        <v>2.2800699007595214E-6</v>
      </c>
      <c r="V431">
        <f t="shared" si="89"/>
        <v>-1.5099900333311878E-3</v>
      </c>
    </row>
    <row r="432" spans="1:22" ht="12" customHeight="1" x14ac:dyDescent="0.2">
      <c r="A432" s="116" t="s">
        <v>1330</v>
      </c>
      <c r="B432" s="117" t="s">
        <v>134</v>
      </c>
      <c r="C432" s="163">
        <v>59488.3969</v>
      </c>
      <c r="D432" s="116">
        <v>1E-4</v>
      </c>
      <c r="E432" s="22">
        <f t="shared" si="80"/>
        <v>5760.0486652325708</v>
      </c>
      <c r="F432">
        <f t="shared" si="81"/>
        <v>5760</v>
      </c>
      <c r="G432">
        <f t="shared" si="82"/>
        <v>0.16145999999571359</v>
      </c>
      <c r="K432">
        <f t="shared" si="87"/>
        <v>0.16145999999571359</v>
      </c>
      <c r="O432">
        <f t="shared" ca="1" si="90"/>
        <v>0.16202792210447514</v>
      </c>
      <c r="P432" s="49">
        <f t="shared" si="83"/>
        <v>0.16326213135083745</v>
      </c>
      <c r="Q432" s="2">
        <f t="shared" si="84"/>
        <v>44469.8969</v>
      </c>
      <c r="R432" s="51">
        <f t="shared" si="85"/>
        <v>3.2476774211205578E-6</v>
      </c>
      <c r="S432" s="72">
        <f t="shared" si="88"/>
        <v>1</v>
      </c>
      <c r="T432" s="51">
        <f t="shared" si="86"/>
        <v>3.2476774211205578E-6</v>
      </c>
      <c r="V432">
        <f t="shared" si="89"/>
        <v>-1.8021313551238594E-3</v>
      </c>
    </row>
    <row r="433" spans="1:22" ht="12" customHeight="1" x14ac:dyDescent="0.2">
      <c r="A433" s="116" t="s">
        <v>1330</v>
      </c>
      <c r="B433" s="117" t="s">
        <v>134</v>
      </c>
      <c r="C433" s="163">
        <v>59511.619599999998</v>
      </c>
      <c r="D433" s="116">
        <v>5.9999999999999995E-4</v>
      </c>
      <c r="E433" s="22">
        <f t="shared" si="80"/>
        <v>5767.0481579639809</v>
      </c>
      <c r="F433">
        <f t="shared" si="81"/>
        <v>5767</v>
      </c>
      <c r="G433">
        <f t="shared" si="82"/>
        <v>0.15977700000075856</v>
      </c>
      <c r="K433">
        <f t="shared" si="87"/>
        <v>0.15977700000075856</v>
      </c>
      <c r="O433">
        <f t="shared" ca="1" si="90"/>
        <v>0.16233860846147447</v>
      </c>
      <c r="P433" s="49">
        <f t="shared" si="83"/>
        <v>0.16374124353504799</v>
      </c>
      <c r="Q433" s="2">
        <f t="shared" si="84"/>
        <v>44493.119599999998</v>
      </c>
      <c r="R433" s="51">
        <f t="shared" si="85"/>
        <v>1.5715226799155507E-5</v>
      </c>
      <c r="S433" s="72">
        <f t="shared" si="88"/>
        <v>1</v>
      </c>
      <c r="T433" s="51">
        <f t="shared" si="86"/>
        <v>1.5715226799155507E-5</v>
      </c>
      <c r="V433">
        <f t="shared" si="89"/>
        <v>-3.9642435342894244E-3</v>
      </c>
    </row>
    <row r="434" spans="1:22" ht="12" customHeight="1" x14ac:dyDescent="0.2">
      <c r="A434" s="118" t="s">
        <v>1331</v>
      </c>
      <c r="B434" s="117" t="s">
        <v>134</v>
      </c>
      <c r="C434" s="163">
        <v>59753.820800000001</v>
      </c>
      <c r="D434" s="116">
        <v>1E-4</v>
      </c>
      <c r="E434" s="22">
        <f t="shared" si="80"/>
        <v>5840.0493825820913</v>
      </c>
      <c r="F434">
        <f t="shared" si="81"/>
        <v>5840</v>
      </c>
      <c r="G434">
        <f t="shared" si="82"/>
        <v>0.16384000000107335</v>
      </c>
      <c r="K434">
        <f t="shared" si="87"/>
        <v>0.16384000000107335</v>
      </c>
      <c r="O434">
        <f t="shared" ca="1" si="90"/>
        <v>0.16557862332732465</v>
      </c>
      <c r="P434" s="49">
        <f t="shared" si="83"/>
        <v>0.16877517267755526</v>
      </c>
      <c r="Q434" s="2">
        <f t="shared" si="84"/>
        <v>44735.320800000001</v>
      </c>
      <c r="R434" s="51">
        <f t="shared" si="85"/>
        <v>2.4355929346693656E-5</v>
      </c>
      <c r="S434" s="72">
        <f t="shared" si="88"/>
        <v>1</v>
      </c>
      <c r="T434" s="51">
        <f t="shared" si="86"/>
        <v>2.4355929346693656E-5</v>
      </c>
      <c r="V434">
        <f t="shared" si="89"/>
        <v>-4.9351726764819137E-3</v>
      </c>
    </row>
    <row r="435" spans="1:22" ht="12" customHeight="1" x14ac:dyDescent="0.2">
      <c r="A435" s="118" t="s">
        <v>1331</v>
      </c>
      <c r="B435" s="117" t="s">
        <v>134</v>
      </c>
      <c r="C435" s="163">
        <v>59763.772499999999</v>
      </c>
      <c r="D435" s="116">
        <v>5.9999999999999995E-4</v>
      </c>
      <c r="E435" s="22">
        <f t="shared" si="80"/>
        <v>5843.0488982204606</v>
      </c>
      <c r="F435">
        <f t="shared" si="81"/>
        <v>5843</v>
      </c>
      <c r="G435">
        <f t="shared" si="82"/>
        <v>0.16223300000274321</v>
      </c>
      <c r="K435">
        <f t="shared" si="87"/>
        <v>0.16223300000274321</v>
      </c>
      <c r="O435">
        <f t="shared" ca="1" si="90"/>
        <v>0.16571177462318154</v>
      </c>
      <c r="P435" s="49">
        <f t="shared" si="83"/>
        <v>0.16898350948471902</v>
      </c>
      <c r="Q435" s="2">
        <f t="shared" si="84"/>
        <v>44745.272499999999</v>
      </c>
      <c r="R435" s="51">
        <f t="shared" si="85"/>
        <v>4.5569378266245296E-5</v>
      </c>
      <c r="S435" s="72">
        <f t="shared" si="88"/>
        <v>1</v>
      </c>
      <c r="T435" s="51">
        <f t="shared" si="86"/>
        <v>4.5569378266245296E-5</v>
      </c>
      <c r="V435">
        <f t="shared" si="89"/>
        <v>-6.7505094819758082E-3</v>
      </c>
    </row>
    <row r="436" spans="1:22" ht="12" customHeight="1" x14ac:dyDescent="0.2">
      <c r="A436" s="119" t="s">
        <v>1338</v>
      </c>
      <c r="B436" s="120" t="s">
        <v>134</v>
      </c>
      <c r="C436" s="163">
        <v>59813.541899999997</v>
      </c>
      <c r="D436" s="116">
        <v>1E-4</v>
      </c>
      <c r="E436" s="22">
        <f t="shared" ref="E436" si="91">+(C436-C$7)/C$8</f>
        <v>5858.0497617525498</v>
      </c>
      <c r="F436">
        <f t="shared" ref="F436" si="92">ROUND(2*E436,0)/2</f>
        <v>5858</v>
      </c>
      <c r="G436">
        <f t="shared" ref="G436" si="93">+C436-(C$7+F436*C$8)</f>
        <v>0.16509799999766983</v>
      </c>
      <c r="K436">
        <f t="shared" ref="K436" si="94">+G436</f>
        <v>0.16509799999766983</v>
      </c>
      <c r="O436">
        <f t="shared" ref="O436" ca="1" si="95">+C$11+C$12*F436</f>
        <v>0.16637753110246584</v>
      </c>
      <c r="P436" s="49">
        <f t="shared" ref="P436" si="96">+D$11+D$12*F436+D$13*F436^2</f>
        <v>0.17002692602857469</v>
      </c>
      <c r="Q436" s="2">
        <f t="shared" ref="Q436" si="97">+C436-15018.5</f>
        <v>44795.041899999997</v>
      </c>
      <c r="R436" s="51">
        <f t="shared" ref="R436" si="98">+(P436-G436)^2</f>
        <v>2.4294311818131559E-5</v>
      </c>
      <c r="S436" s="72">
        <f t="shared" si="88"/>
        <v>1</v>
      </c>
      <c r="T436" s="51">
        <f t="shared" ref="T436" si="99">+S436*R436</f>
        <v>2.4294311818131559E-5</v>
      </c>
      <c r="V436">
        <f t="shared" ref="V436" si="100">+G436-P436</f>
        <v>-4.9289260309048621E-3</v>
      </c>
    </row>
    <row r="437" spans="1:22" ht="12" customHeight="1" x14ac:dyDescent="0.2">
      <c r="A437" s="122" t="s">
        <v>1339</v>
      </c>
      <c r="B437" s="123" t="s">
        <v>134</v>
      </c>
      <c r="C437" s="116">
        <v>60118.783600000002</v>
      </c>
      <c r="D437" s="116">
        <v>2.0000000000000001E-4</v>
      </c>
      <c r="E437" s="22">
        <f t="shared" ref="E437" si="101">+(C437-C$7)/C$8</f>
        <v>5950.0518571365283</v>
      </c>
      <c r="F437">
        <f t="shared" ref="F437" si="102">ROUND(2*E437,0)/2</f>
        <v>5950</v>
      </c>
      <c r="G437">
        <f t="shared" ref="G437" si="103">+C437-(C$7+F437*C$8)</f>
        <v>0.1720500000010361</v>
      </c>
      <c r="K437">
        <f t="shared" ref="K437" si="104">+G437</f>
        <v>0.1720500000010361</v>
      </c>
      <c r="O437">
        <f t="shared" ref="O437" ca="1" si="105">+C$11+C$12*F437</f>
        <v>0.1704608375087428</v>
      </c>
      <c r="P437" s="49">
        <f t="shared" ref="P437" si="106">+D$11+D$12*F437+D$13*F437^2</f>
        <v>0.17648971345724324</v>
      </c>
      <c r="Q437" s="2">
        <f t="shared" ref="Q437" si="107">+C437-15018.5</f>
        <v>45100.283600000002</v>
      </c>
      <c r="R437" s="51">
        <f t="shared" ref="R437" si="108">+(P437-G437)^2</f>
        <v>1.9711055573226744E-5</v>
      </c>
      <c r="S437" s="72">
        <f t="shared" si="88"/>
        <v>1</v>
      </c>
      <c r="T437" s="51">
        <f t="shared" ref="T437" si="109">+S437*R437</f>
        <v>1.9711055573226744E-5</v>
      </c>
      <c r="V437">
        <f t="shared" ref="V437" si="110">+G437-P437</f>
        <v>-4.4397134562071394E-3</v>
      </c>
    </row>
    <row r="438" spans="1:22" ht="12" customHeight="1" x14ac:dyDescent="0.2">
      <c r="A438" s="119" t="s">
        <v>1341</v>
      </c>
      <c r="B438" s="164" t="s">
        <v>134</v>
      </c>
      <c r="C438" s="165">
        <v>60178.5049</v>
      </c>
      <c r="D438" s="165">
        <v>1E-4</v>
      </c>
      <c r="E438" s="22">
        <f t="shared" ref="E438:E439" si="111">+(C438-C$7)/C$8</f>
        <v>5968.0522965884602</v>
      </c>
      <c r="F438">
        <f t="shared" ref="F438:F439" si="112">ROUND(2*E438,0)/2</f>
        <v>5968</v>
      </c>
      <c r="G438">
        <f t="shared" ref="G438:G439" si="113">+C438-(C$7+F438*C$8)</f>
        <v>0.17350799999985611</v>
      </c>
      <c r="K438">
        <f t="shared" ref="K438:K439" si="114">+G438</f>
        <v>0.17350799999985611</v>
      </c>
      <c r="O438">
        <f t="shared" ref="O438:O439" ca="1" si="115">+C$11+C$12*F438</f>
        <v>0.17125974528388394</v>
      </c>
      <c r="P438" s="49">
        <f t="shared" ref="P438:P439" si="116">+D$11+D$12*F438+D$13*F438^2</f>
        <v>0.17776687692613757</v>
      </c>
      <c r="Q438" s="2">
        <f t="shared" ref="Q438:Q439" si="117">+C438-15018.5</f>
        <v>45160.0049</v>
      </c>
      <c r="R438" s="51">
        <f t="shared" ref="R438:R439" si="118">+(P438-G438)^2</f>
        <v>1.8138032673212641E-5</v>
      </c>
      <c r="S438" s="72">
        <f t="shared" si="88"/>
        <v>1</v>
      </c>
      <c r="T438" s="51">
        <f t="shared" ref="T438:T439" si="119">+S438*R438</f>
        <v>1.8138032673212641E-5</v>
      </c>
      <c r="V438">
        <f t="shared" ref="V438:V439" si="120">+G438-P438</f>
        <v>-4.258876926281463E-3</v>
      </c>
    </row>
    <row r="439" spans="1:22" ht="12" customHeight="1" x14ac:dyDescent="0.2">
      <c r="A439" s="119" t="s">
        <v>1341</v>
      </c>
      <c r="B439" s="164" t="s">
        <v>134</v>
      </c>
      <c r="C439" s="165">
        <v>60221.638200000001</v>
      </c>
      <c r="D439" s="165">
        <v>2.9999999999999997E-4</v>
      </c>
      <c r="E439" s="22">
        <f t="shared" si="111"/>
        <v>5981.0529907296141</v>
      </c>
      <c r="F439">
        <f t="shared" si="112"/>
        <v>5981</v>
      </c>
      <c r="G439">
        <f t="shared" si="113"/>
        <v>0.17581100000097649</v>
      </c>
      <c r="K439">
        <f t="shared" si="114"/>
        <v>0.17581100000097649</v>
      </c>
      <c r="O439">
        <f t="shared" ca="1" si="115"/>
        <v>0.17183673423259699</v>
      </c>
      <c r="P439" s="49">
        <f t="shared" si="116"/>
        <v>0.178691858693446</v>
      </c>
      <c r="Q439" s="2">
        <f t="shared" si="117"/>
        <v>45203.138200000001</v>
      </c>
      <c r="R439" s="51">
        <f t="shared" si="118"/>
        <v>8.299346805977148E-6</v>
      </c>
      <c r="S439" s="72">
        <f t="shared" si="88"/>
        <v>1</v>
      </c>
      <c r="T439" s="51">
        <f t="shared" si="119"/>
        <v>8.299346805977148E-6</v>
      </c>
      <c r="V439">
        <f t="shared" si="120"/>
        <v>-2.8808586924695123E-3</v>
      </c>
    </row>
    <row r="440" spans="1:22" x14ac:dyDescent="0.2">
      <c r="C440" s="10"/>
      <c r="D440" s="10"/>
    </row>
    <row r="441" spans="1:22" x14ac:dyDescent="0.2">
      <c r="C441" s="10"/>
      <c r="D441" s="10"/>
    </row>
    <row r="442" spans="1:22" x14ac:dyDescent="0.2">
      <c r="C442" s="10"/>
      <c r="D442" s="10"/>
    </row>
    <row r="443" spans="1:22" x14ac:dyDescent="0.2">
      <c r="C443" s="10"/>
      <c r="D443" s="10"/>
    </row>
    <row r="444" spans="1:22" x14ac:dyDescent="0.2">
      <c r="C444" s="10"/>
      <c r="D444" s="10"/>
    </row>
    <row r="445" spans="1:22" x14ac:dyDescent="0.2">
      <c r="C445" s="10"/>
      <c r="D445" s="10"/>
    </row>
    <row r="446" spans="1:22" x14ac:dyDescent="0.2">
      <c r="C446" s="10"/>
      <c r="D446" s="10"/>
    </row>
    <row r="447" spans="1:22" x14ac:dyDescent="0.2">
      <c r="C447" s="10"/>
      <c r="D447" s="10"/>
    </row>
    <row r="448" spans="1:22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</sheetData>
  <protectedRanges>
    <protectedRange sqref="A419:D422" name="Range1"/>
  </protectedRanges>
  <sortState xmlns:xlrd2="http://schemas.microsoft.com/office/spreadsheetml/2017/richdata2" ref="A21:V435">
    <sortCondition ref="C21:C435"/>
  </sortState>
  <phoneticPr fontId="0" type="noConversion"/>
  <hyperlinks>
    <hyperlink ref="H64918" r:id="rId1" display="http://vsolj.cetus-net.org/bulletin.html" xr:uid="{00000000-0004-0000-0000-000000000000}"/>
    <hyperlink ref="H64911" r:id="rId2" display="https://www.aavso.org/ejaavso" xr:uid="{00000000-0004-0000-0000-000001000000}"/>
    <hyperlink ref="AP1062" r:id="rId3" display="http://cdsbib.u-strasbg.fr/cgi-bin/cdsbib?1990RMxAA..21..381G" xr:uid="{00000000-0004-0000-0000-000002000000}"/>
    <hyperlink ref="AP1066" r:id="rId4" display="http://cdsbib.u-strasbg.fr/cgi-bin/cdsbib?1990RMxAA..21..381G" xr:uid="{00000000-0004-0000-0000-000003000000}"/>
    <hyperlink ref="AP1065" r:id="rId5" display="http://cdsbib.u-strasbg.fr/cgi-bin/cdsbib?1990RMxAA..21..381G" xr:uid="{00000000-0004-0000-0000-000004000000}"/>
    <hyperlink ref="AP1046" r:id="rId6" display="http://cdsbib.u-strasbg.fr/cgi-bin/cdsbib?1990RMxAA..21..381G" xr:uid="{00000000-0004-0000-0000-000005000000}"/>
    <hyperlink ref="I64918" r:id="rId7" display="http://vsolj.cetus-net.org/bulletin.html" xr:uid="{00000000-0004-0000-0000-000006000000}"/>
    <hyperlink ref="AQ1202" r:id="rId8" display="http://cdsbib.u-strasbg.fr/cgi-bin/cdsbib?1990RMxAA..21..381G" xr:uid="{00000000-0004-0000-0000-000007000000}"/>
    <hyperlink ref="AQ55968" r:id="rId9" display="http://cdsbib.u-strasbg.fr/cgi-bin/cdsbib?1990RMxAA..21..381G" xr:uid="{00000000-0004-0000-0000-000008000000}"/>
    <hyperlink ref="AQ1203" r:id="rId10" display="http://cdsbib.u-strasbg.fr/cgi-bin/cdsbib?1990RMxAA..21..381G" xr:uid="{00000000-0004-0000-0000-000009000000}"/>
    <hyperlink ref="H64915" r:id="rId11" display="https://www.aavso.org/ejaavso" xr:uid="{00000000-0004-0000-0000-00000A000000}"/>
    <hyperlink ref="H2088" r:id="rId12" display="http://vsolj.cetus-net.org/bulletin.html" xr:uid="{00000000-0004-0000-0000-00000B000000}"/>
    <hyperlink ref="AP3332" r:id="rId13" display="http://cdsbib.u-strasbg.fr/cgi-bin/cdsbib?1990RMxAA..21..381G" xr:uid="{00000000-0004-0000-0000-00000C000000}"/>
    <hyperlink ref="AP3335" r:id="rId14" display="http://cdsbib.u-strasbg.fr/cgi-bin/cdsbib?1990RMxAA..21..381G" xr:uid="{00000000-0004-0000-0000-00000D000000}"/>
    <hyperlink ref="AP3333" r:id="rId15" display="http://cdsbib.u-strasbg.fr/cgi-bin/cdsbib?1990RMxAA..21..381G" xr:uid="{00000000-0004-0000-0000-00000E000000}"/>
    <hyperlink ref="AP3317" r:id="rId16" display="http://cdsbib.u-strasbg.fr/cgi-bin/cdsbib?1990RMxAA..21..381G" xr:uid="{00000000-0004-0000-0000-00000F000000}"/>
    <hyperlink ref="I2088" r:id="rId17" display="http://vsolj.cetus-net.org/bulletin.html" xr:uid="{00000000-0004-0000-0000-000010000000}"/>
    <hyperlink ref="AQ3546" r:id="rId18" display="http://cdsbib.u-strasbg.fr/cgi-bin/cdsbib?1990RMxAA..21..381G" xr:uid="{00000000-0004-0000-0000-000011000000}"/>
    <hyperlink ref="AQ255" r:id="rId19" display="http://cdsbib.u-strasbg.fr/cgi-bin/cdsbib?1990RMxAA..21..381G" xr:uid="{00000000-0004-0000-0000-000012000000}"/>
    <hyperlink ref="AQ355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90D7F-F529-4759-A5AA-85391D7A4DA7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</sheetPr>
  <dimension ref="A1:BL4721"/>
  <sheetViews>
    <sheetView workbookViewId="0">
      <pane xSplit="13" ySplit="22" topLeftCell="N421" activePane="bottomRight" state="frozen"/>
      <selection pane="topRight" activeCell="N1" sqref="N1"/>
      <selection pane="bottomLeft" activeCell="A23" sqref="A23"/>
      <selection pane="bottomRight" activeCell="E17" sqref="E17"/>
    </sheetView>
  </sheetViews>
  <sheetFormatPr defaultColWidth="10.28515625" defaultRowHeight="12.75" x14ac:dyDescent="0.2"/>
  <cols>
    <col min="1" max="1" width="17.85546875" customWidth="1"/>
    <col min="2" max="2" width="5.140625" style="35" customWidth="1"/>
    <col min="3" max="3" width="13" customWidth="1"/>
    <col min="4" max="4" width="9.42578125" customWidth="1"/>
    <col min="5" max="5" width="10.8554687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35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137</v>
      </c>
      <c r="E1" s="100" t="s">
        <v>1320</v>
      </c>
      <c r="F1" s="101"/>
      <c r="V1" s="5" t="s">
        <v>10</v>
      </c>
      <c r="W1" s="7" t="s">
        <v>22</v>
      </c>
      <c r="AA1" s="73" t="s">
        <v>1261</v>
      </c>
      <c r="AB1" s="74"/>
      <c r="AC1" s="74" t="s">
        <v>1262</v>
      </c>
      <c r="AD1" s="74" t="s">
        <v>1263</v>
      </c>
      <c r="AE1" s="46"/>
      <c r="AM1" s="75"/>
      <c r="AW1" s="76" t="s">
        <v>10</v>
      </c>
      <c r="AX1" s="77" t="s">
        <v>1264</v>
      </c>
      <c r="AY1" s="7" t="s">
        <v>1265</v>
      </c>
      <c r="AZ1" s="78" t="s">
        <v>1266</v>
      </c>
      <c r="BA1" s="79" t="s">
        <v>1267</v>
      </c>
      <c r="BB1" s="78" t="s">
        <v>1268</v>
      </c>
      <c r="BC1" s="79" t="s">
        <v>1269</v>
      </c>
      <c r="BD1" s="78" t="s">
        <v>1270</v>
      </c>
      <c r="BE1" s="80" t="s">
        <v>1271</v>
      </c>
      <c r="BF1" s="79" t="s">
        <v>1272</v>
      </c>
      <c r="BG1" s="78" t="s">
        <v>1273</v>
      </c>
      <c r="BH1" s="80" t="s">
        <v>1274</v>
      </c>
      <c r="BI1" s="79" t="s">
        <v>1275</v>
      </c>
      <c r="BJ1" s="78" t="s">
        <v>1276</v>
      </c>
      <c r="BK1" s="80" t="s">
        <v>1277</v>
      </c>
      <c r="BL1" s="79" t="s">
        <v>1278</v>
      </c>
    </row>
    <row r="2" spans="1:64" s="124" customFormat="1" ht="12.95" customHeight="1" thickBot="1" x14ac:dyDescent="0.35">
      <c r="A2" s="124" t="s">
        <v>24</v>
      </c>
      <c r="B2" s="125" t="s">
        <v>25</v>
      </c>
      <c r="D2" s="124" t="s">
        <v>58</v>
      </c>
      <c r="E2" s="169" t="s">
        <v>1342</v>
      </c>
      <c r="F2" s="170" t="s">
        <v>1345</v>
      </c>
      <c r="S2" s="125"/>
      <c r="V2" s="124">
        <v>-10000</v>
      </c>
      <c r="W2" s="124">
        <f t="shared" ref="W2:W17" si="0">+D$11+D$12*V2+D$13*V2^2</f>
        <v>0.66962671750502789</v>
      </c>
      <c r="AA2" s="126" t="s">
        <v>1279</v>
      </c>
      <c r="AB2" s="81">
        <f>C7</f>
        <v>40377.885999999999</v>
      </c>
      <c r="AC2" s="127" t="s">
        <v>1280</v>
      </c>
      <c r="AD2" s="81">
        <f>C8</f>
        <v>3.3177690000000002</v>
      </c>
      <c r="AE2" s="128" t="s">
        <v>1281</v>
      </c>
      <c r="AL2" s="125"/>
      <c r="AW2" s="124">
        <v>-10000</v>
      </c>
      <c r="AX2" s="124">
        <f t="shared" ref="AX2:AX65" si="1">AB$3+AB$4*AW2+AB$5*AW2^2+AZ2</f>
        <v>0.65242870324412983</v>
      </c>
      <c r="AY2" s="124">
        <f t="shared" ref="AY2:AY65" si="2">AB$3+AB$4*AW2+AB$5*AW2^2</f>
        <v>0.66962671750502789</v>
      </c>
      <c r="AZ2" s="124">
        <f t="shared" ref="AZ2:AZ65" si="3">$AB$6*($AB$11/BA2*BB2+$AB$12)</f>
        <v>-1.7198014260898089E-2</v>
      </c>
      <c r="BA2" s="124">
        <f t="shared" ref="BA2:BA65" si="4">1+$AB$7*COS(BC2)</f>
        <v>0.24324121970513335</v>
      </c>
      <c r="BB2" s="124">
        <f t="shared" ref="BB2:BB65" si="5">SIN(BC2+RADIANS($AB$9))</f>
        <v>-0.63558082200729227</v>
      </c>
      <c r="BC2" s="124">
        <f t="shared" ref="BC2:BC65" si="6">2*ATAN(BD2)</f>
        <v>3.0715991742744317</v>
      </c>
      <c r="BD2" s="124">
        <f t="shared" ref="BD2:BD65" si="7">SQRT((1+$AB$7)/(1-$AB$7))*TAN(BE2/2)</f>
        <v>28.562423790803397</v>
      </c>
      <c r="BE2" s="124">
        <f t="shared" ref="BE2:BK17" si="8">$BL2+$AB$7*SIN(BF2)</f>
        <v>-3.3300350684082121</v>
      </c>
      <c r="BF2" s="124">
        <f t="shared" si="8"/>
        <v>-3.374774121007837</v>
      </c>
      <c r="BG2" s="124">
        <f t="shared" si="8"/>
        <v>-3.3145532320336843</v>
      </c>
      <c r="BH2" s="124">
        <f t="shared" si="8"/>
        <v>-3.3958038626075453</v>
      </c>
      <c r="BI2" s="124">
        <f t="shared" si="8"/>
        <v>-3.2864773350978433</v>
      </c>
      <c r="BJ2" s="124">
        <f t="shared" si="8"/>
        <v>-3.4342435241402751</v>
      </c>
      <c r="BK2" s="124">
        <f t="shared" si="8"/>
        <v>-3.2354379043732542</v>
      </c>
      <c r="BL2" s="124">
        <f t="shared" ref="BL2:BL65" si="9">RADIANS($AB$9)+$AB$18*(AW2-AB$15)</f>
        <v>-3.5053316077400183</v>
      </c>
    </row>
    <row r="3" spans="1:64" s="124" customFormat="1" ht="12.95" customHeight="1" thickBot="1" x14ac:dyDescent="0.25">
      <c r="A3" s="124" t="s">
        <v>26</v>
      </c>
      <c r="B3" s="125"/>
      <c r="E3" s="167" t="s">
        <v>151</v>
      </c>
      <c r="F3" s="172">
        <v>1</v>
      </c>
      <c r="S3" s="125"/>
      <c r="V3" s="124">
        <v>-9000</v>
      </c>
      <c r="W3" s="124">
        <f t="shared" si="0"/>
        <v>0.54363931323080406</v>
      </c>
      <c r="Z3" s="124">
        <v>0.03</v>
      </c>
      <c r="AA3" s="129" t="s">
        <v>1282</v>
      </c>
      <c r="AB3" s="130">
        <f t="shared" ref="AB3:AB10" si="10">AC3*AD3</f>
        <v>-9.2342200014506465E-3</v>
      </c>
      <c r="AC3" s="82">
        <v>-0.9234220001450647</v>
      </c>
      <c r="AD3" s="124">
        <v>0.01</v>
      </c>
      <c r="AE3" s="131"/>
      <c r="AF3" s="83"/>
      <c r="AG3" s="82"/>
      <c r="AH3" s="82"/>
      <c r="AI3" s="82"/>
      <c r="AJ3" s="82"/>
      <c r="AK3" s="82"/>
      <c r="AL3" s="82"/>
      <c r="AM3" s="82"/>
      <c r="AW3" s="124">
        <v>-9800</v>
      </c>
      <c r="AX3" s="124">
        <f t="shared" si="1"/>
        <v>0.6244129339884682</v>
      </c>
      <c r="AY3" s="124">
        <f t="shared" si="2"/>
        <v>0.64339632446309725</v>
      </c>
      <c r="AZ3" s="124">
        <f t="shared" si="3"/>
        <v>-1.8983390474629002E-2</v>
      </c>
      <c r="BA3" s="124">
        <f t="shared" si="4"/>
        <v>0.24171405067117224</v>
      </c>
      <c r="BB3" s="124">
        <f t="shared" si="5"/>
        <v>-0.66630471918199163</v>
      </c>
      <c r="BC3" s="124">
        <f t="shared" si="6"/>
        <v>3.1120807184648673</v>
      </c>
      <c r="BD3" s="124">
        <f t="shared" si="7"/>
        <v>67.764273348218339</v>
      </c>
      <c r="BE3" s="124">
        <f t="shared" si="8"/>
        <v>-3.2212143175136601</v>
      </c>
      <c r="BF3" s="124">
        <f t="shared" si="8"/>
        <v>-3.2431907984230453</v>
      </c>
      <c r="BG3" s="124">
        <f t="shared" si="8"/>
        <v>-3.2141104802621405</v>
      </c>
      <c r="BH3" s="124">
        <f t="shared" si="8"/>
        <v>-3.252608200113051</v>
      </c>
      <c r="BI3" s="124">
        <f t="shared" si="8"/>
        <v>-3.201669148683064</v>
      </c>
      <c r="BJ3" s="124">
        <f t="shared" si="8"/>
        <v>-3.2691257721330889</v>
      </c>
      <c r="BK3" s="124">
        <f t="shared" si="8"/>
        <v>-3.1798690734921866</v>
      </c>
      <c r="BL3" s="124">
        <f t="shared" si="9"/>
        <v>-3.2981557978340614</v>
      </c>
    </row>
    <row r="4" spans="1:64" s="124" customFormat="1" ht="12.95" customHeight="1" thickTop="1" thickBot="1" x14ac:dyDescent="0.25">
      <c r="A4" s="40" t="s">
        <v>1</v>
      </c>
      <c r="B4" s="125"/>
      <c r="C4" s="132">
        <v>40377.885999999999</v>
      </c>
      <c r="D4" s="166">
        <v>3.3177690000000002</v>
      </c>
      <c r="E4" s="167" t="s">
        <v>143</v>
      </c>
      <c r="F4" s="171">
        <f ca="1">NOW()+15018.5+$C$5/24</f>
        <v>60577.598030208334</v>
      </c>
      <c r="S4" s="125"/>
      <c r="V4" s="124">
        <v>-8000</v>
      </c>
      <c r="W4" s="124">
        <f t="shared" si="0"/>
        <v>0.43056331129515252</v>
      </c>
      <c r="Z4" s="124">
        <v>-2.5000000000000002E-6</v>
      </c>
      <c r="AA4" s="133" t="s">
        <v>1283</v>
      </c>
      <c r="AB4" s="134">
        <f t="shared" si="10"/>
        <v>-3.3290820577855952E-6</v>
      </c>
      <c r="AC4" s="84">
        <v>-3.3290820577855955</v>
      </c>
      <c r="AD4" s="135">
        <v>9.9999999999999995E-7</v>
      </c>
      <c r="AE4" s="131"/>
      <c r="AF4" s="85"/>
      <c r="AG4" s="84"/>
      <c r="AH4" s="84"/>
      <c r="AI4" s="84"/>
      <c r="AJ4" s="84"/>
      <c r="AK4" s="84"/>
      <c r="AL4" s="84"/>
      <c r="AM4" s="84"/>
      <c r="AW4" s="124">
        <v>-9600</v>
      </c>
      <c r="AX4" s="124">
        <f t="shared" si="1"/>
        <v>0.59718555929575712</v>
      </c>
      <c r="AY4" s="124">
        <f t="shared" si="2"/>
        <v>0.61768238751470961</v>
      </c>
      <c r="AZ4" s="124">
        <f t="shared" si="3"/>
        <v>-2.0496828218952507E-2</v>
      </c>
      <c r="BA4" s="124">
        <f t="shared" si="4"/>
        <v>0.24141793148264379</v>
      </c>
      <c r="BB4" s="124">
        <f t="shared" si="5"/>
        <v>-0.6948792359228565</v>
      </c>
      <c r="BC4" s="124">
        <f t="shared" si="6"/>
        <v>-3.1320947912852048</v>
      </c>
      <c r="BD4" s="124">
        <f t="shared" si="7"/>
        <v>-210.57211622379162</v>
      </c>
      <c r="BE4" s="124">
        <f t="shared" si="8"/>
        <v>-3.1159574416936415</v>
      </c>
      <c r="BF4" s="124">
        <f t="shared" si="8"/>
        <v>-3.1086616853544378</v>
      </c>
      <c r="BG4" s="124">
        <f t="shared" si="8"/>
        <v>-3.1182827153478363</v>
      </c>
      <c r="BH4" s="124">
        <f t="shared" si="8"/>
        <v>-3.1055947116114768</v>
      </c>
      <c r="BI4" s="124">
        <f t="shared" si="8"/>
        <v>-3.1223264868442966</v>
      </c>
      <c r="BJ4" s="124">
        <f t="shared" si="8"/>
        <v>-3.1002602612893599</v>
      </c>
      <c r="BK4" s="124">
        <f t="shared" si="8"/>
        <v>-3.1293591898202866</v>
      </c>
      <c r="BL4" s="124">
        <f t="shared" si="9"/>
        <v>-3.0909799879281064</v>
      </c>
    </row>
    <row r="5" spans="1:64" s="124" customFormat="1" ht="12.95" customHeight="1" thickTop="1" x14ac:dyDescent="0.2">
      <c r="A5" s="13" t="s">
        <v>141</v>
      </c>
      <c r="B5" s="136"/>
      <c r="C5" s="14">
        <v>-9.5</v>
      </c>
      <c r="D5" s="137" t="s">
        <v>142</v>
      </c>
      <c r="E5" s="167" t="s">
        <v>152</v>
      </c>
      <c r="F5" s="171">
        <f ca="1">ROUND(2*($F$4-$C$7)/$C$8,0)/2+$F$3</f>
        <v>6089.5</v>
      </c>
      <c r="S5" s="125"/>
      <c r="V5" s="124">
        <v>-7000</v>
      </c>
      <c r="W5" s="124">
        <f t="shared" si="0"/>
        <v>0.33039871169807355</v>
      </c>
      <c r="Z5" s="124">
        <v>3E-11</v>
      </c>
      <c r="AA5" s="133" t="s">
        <v>1284</v>
      </c>
      <c r="AB5" s="134">
        <f t="shared" si="10"/>
        <v>6.4557011692862254E-9</v>
      </c>
      <c r="AC5" s="84">
        <v>0.64557011692862254</v>
      </c>
      <c r="AD5" s="124">
        <v>1E-8</v>
      </c>
      <c r="AE5" s="131"/>
      <c r="AF5" s="85"/>
      <c r="AG5" s="84"/>
      <c r="AH5" s="84"/>
      <c r="AI5" s="84"/>
      <c r="AJ5" s="84"/>
      <c r="AK5" s="84"/>
      <c r="AL5" s="84"/>
      <c r="AM5" s="84"/>
      <c r="AW5" s="124">
        <v>-9400</v>
      </c>
      <c r="AX5" s="124">
        <f t="shared" si="1"/>
        <v>0.5706882892997488</v>
      </c>
      <c r="AY5" s="124">
        <f t="shared" si="2"/>
        <v>0.59248490665986486</v>
      </c>
      <c r="AZ5" s="124">
        <f t="shared" si="3"/>
        <v>-2.179661736011608E-2</v>
      </c>
      <c r="BA5" s="124">
        <f t="shared" si="4"/>
        <v>0.24229413310985892</v>
      </c>
      <c r="BB5" s="124">
        <f t="shared" si="5"/>
        <v>-0.72273460269342804</v>
      </c>
      <c r="BC5" s="124">
        <f t="shared" si="6"/>
        <v>-3.0925958326089531</v>
      </c>
      <c r="BD5" s="124">
        <f t="shared" si="7"/>
        <v>-40.810808318104179</v>
      </c>
      <c r="BE5" s="124">
        <f t="shared" si="8"/>
        <v>-3.0095074081849873</v>
      </c>
      <c r="BF5" s="124">
        <f t="shared" si="8"/>
        <v>-2.9751241883127735</v>
      </c>
      <c r="BG5" s="124">
        <f t="shared" si="8"/>
        <v>-3.0209229417801846</v>
      </c>
      <c r="BH5" s="124">
        <f t="shared" si="8"/>
        <v>-2.9598452098959882</v>
      </c>
      <c r="BI5" s="124">
        <f t="shared" si="8"/>
        <v>-3.0411875506227064</v>
      </c>
      <c r="BJ5" s="124">
        <f t="shared" si="8"/>
        <v>-2.9326137733167821</v>
      </c>
      <c r="BK5" s="124">
        <f t="shared" si="8"/>
        <v>-3.0772078847853144</v>
      </c>
      <c r="BL5" s="124">
        <f t="shared" si="9"/>
        <v>-2.8838041780221495</v>
      </c>
    </row>
    <row r="6" spans="1:64" s="124" customFormat="1" ht="12.95" customHeight="1" x14ac:dyDescent="0.2">
      <c r="A6" s="40" t="s">
        <v>2</v>
      </c>
      <c r="B6" s="125"/>
      <c r="E6" s="167" t="s">
        <v>144</v>
      </c>
      <c r="F6" s="171">
        <f ca="1">ROUND(2*($F$4-$C$15)/$C$16,0)/2+$F$3</f>
        <v>108.5</v>
      </c>
      <c r="S6" s="125"/>
      <c r="V6" s="124">
        <v>-6000</v>
      </c>
      <c r="W6" s="124">
        <f t="shared" si="0"/>
        <v>0.24314551443956703</v>
      </c>
      <c r="AA6" s="133" t="s">
        <v>1285</v>
      </c>
      <c r="AB6" s="134">
        <f t="shared" si="10"/>
        <v>2.9284897883858407E-2</v>
      </c>
      <c r="AC6" s="84">
        <v>2.9284897883858405</v>
      </c>
      <c r="AD6" s="124">
        <v>0.01</v>
      </c>
      <c r="AE6" s="131" t="s">
        <v>1281</v>
      </c>
      <c r="AF6" s="85"/>
      <c r="AG6" s="84"/>
      <c r="AH6" s="84"/>
      <c r="AI6" s="84"/>
      <c r="AJ6" s="84"/>
      <c r="AK6" s="84"/>
      <c r="AL6" s="84"/>
      <c r="AM6" s="84"/>
      <c r="AW6" s="124">
        <v>-9200</v>
      </c>
      <c r="AX6" s="124">
        <f t="shared" si="1"/>
        <v>0.54490687518069769</v>
      </c>
      <c r="AY6" s="124">
        <f t="shared" si="2"/>
        <v>0.5678038818985629</v>
      </c>
      <c r="AZ6" s="124">
        <f t="shared" si="3"/>
        <v>-2.2897006717865234E-2</v>
      </c>
      <c r="BA6" s="124">
        <f t="shared" si="4"/>
        <v>0.24450848289564253</v>
      </c>
      <c r="BB6" s="124">
        <f t="shared" si="5"/>
        <v>-0.75098274903195761</v>
      </c>
      <c r="BC6" s="124">
        <f t="shared" si="6"/>
        <v>-3.0507976367500489</v>
      </c>
      <c r="BD6" s="124">
        <f t="shared" si="7"/>
        <v>-22.012506026271762</v>
      </c>
      <c r="BE6" s="124">
        <f t="shared" si="8"/>
        <v>-2.8975703742099461</v>
      </c>
      <c r="BF6" s="124">
        <f t="shared" si="8"/>
        <v>-2.8460662999199253</v>
      </c>
      <c r="BG6" s="124">
        <f t="shared" si="8"/>
        <v>-2.9163413773333873</v>
      </c>
      <c r="BH6" s="124">
        <f t="shared" si="8"/>
        <v>-2.8200957044031734</v>
      </c>
      <c r="BI6" s="124">
        <f t="shared" si="8"/>
        <v>-2.9513296774433035</v>
      </c>
      <c r="BJ6" s="124">
        <f t="shared" si="8"/>
        <v>-2.7710638776691829</v>
      </c>
      <c r="BK6" s="124">
        <f t="shared" si="8"/>
        <v>-3.0167849909645694</v>
      </c>
      <c r="BL6" s="124">
        <f t="shared" si="9"/>
        <v>-2.6766283681161926</v>
      </c>
    </row>
    <row r="7" spans="1:64" s="124" customFormat="1" ht="12.95" customHeight="1" x14ac:dyDescent="0.2">
      <c r="A7" s="124" t="s">
        <v>3</v>
      </c>
      <c r="B7" s="125"/>
      <c r="C7" s="124">
        <v>40377.885999999999</v>
      </c>
      <c r="D7" s="124" t="s">
        <v>1346</v>
      </c>
      <c r="E7" s="167" t="s">
        <v>1343</v>
      </c>
      <c r="F7" s="173">
        <f ca="1">+$C$15+$C$16*$F$6-15018.5-$C$5/24</f>
        <v>45563.519406061503</v>
      </c>
      <c r="S7" s="125"/>
      <c r="V7" s="124">
        <v>-5000</v>
      </c>
      <c r="W7" s="124">
        <f t="shared" si="0"/>
        <v>0.16880371951963297</v>
      </c>
      <c r="AA7" s="138" t="s">
        <v>1286</v>
      </c>
      <c r="AB7" s="139">
        <f t="shared" si="10"/>
        <v>0.75861628541568382</v>
      </c>
      <c r="AC7" s="84">
        <v>0.75861628541568382</v>
      </c>
      <c r="AD7" s="124">
        <v>1</v>
      </c>
      <c r="AE7" s="131"/>
      <c r="AF7" s="85"/>
      <c r="AG7" s="84"/>
      <c r="AH7" s="84"/>
      <c r="AI7" s="84"/>
      <c r="AJ7" s="84"/>
      <c r="AK7" s="84"/>
      <c r="AL7" s="84"/>
      <c r="AM7" s="84"/>
      <c r="AW7" s="124">
        <v>-9000</v>
      </c>
      <c r="AX7" s="124">
        <f t="shared" si="1"/>
        <v>0.51988296634212461</v>
      </c>
      <c r="AY7" s="124">
        <f t="shared" si="2"/>
        <v>0.54363931323080406</v>
      </c>
      <c r="AZ7" s="124">
        <f t="shared" si="3"/>
        <v>-2.3756346888679402E-2</v>
      </c>
      <c r="BA7" s="124">
        <f t="shared" si="4"/>
        <v>0.24839369424849611</v>
      </c>
      <c r="BB7" s="124">
        <f t="shared" si="5"/>
        <v>-0.78008627628846938</v>
      </c>
      <c r="BC7" s="124">
        <f t="shared" si="6"/>
        <v>-3.0055430476366909</v>
      </c>
      <c r="BD7" s="124">
        <f t="shared" si="7"/>
        <v>-14.677838410779076</v>
      </c>
      <c r="BE7" s="124">
        <f t="shared" si="8"/>
        <v>-2.7778667863582571</v>
      </c>
      <c r="BF7" s="124">
        <f t="shared" si="8"/>
        <v>-2.7229196942046525</v>
      </c>
      <c r="BG7" s="124">
        <f t="shared" si="8"/>
        <v>-2.8009236646374243</v>
      </c>
      <c r="BH7" s="124">
        <f t="shared" si="8"/>
        <v>-2.6893968127000156</v>
      </c>
      <c r="BI7" s="124">
        <f t="shared" si="8"/>
        <v>-2.8474408385149568</v>
      </c>
      <c r="BJ7" s="124">
        <f t="shared" si="8"/>
        <v>-2.6200016967575657</v>
      </c>
      <c r="BK7" s="124">
        <f t="shared" si="8"/>
        <v>-2.9418141044809727</v>
      </c>
      <c r="BL7" s="124">
        <f t="shared" si="9"/>
        <v>-2.4694525582102376</v>
      </c>
    </row>
    <row r="8" spans="1:64" s="124" customFormat="1" ht="12.95" customHeight="1" x14ac:dyDescent="0.3">
      <c r="A8" s="124" t="s">
        <v>4</v>
      </c>
      <c r="B8" s="125"/>
      <c r="C8" s="124">
        <v>3.3177690000000002</v>
      </c>
      <c r="D8" s="124" t="s">
        <v>1346</v>
      </c>
      <c r="E8" s="168" t="s">
        <v>1344</v>
      </c>
      <c r="F8" s="174">
        <f ca="1">+($C$15+$C$16*$F$6)-($C$16/2)-15018.5-$C$5/24</f>
        <v>45561.860491671883</v>
      </c>
      <c r="S8" s="125"/>
      <c r="V8" s="124">
        <v>-4000</v>
      </c>
      <c r="W8" s="124">
        <f t="shared" si="0"/>
        <v>0.10737332693827134</v>
      </c>
      <c r="AA8" s="133" t="s">
        <v>1287</v>
      </c>
      <c r="AB8" s="139">
        <f t="shared" si="10"/>
        <v>55.09802270000862</v>
      </c>
      <c r="AC8" s="84">
        <v>5.5098022700008622</v>
      </c>
      <c r="AD8" s="124">
        <v>10</v>
      </c>
      <c r="AE8" s="131" t="s">
        <v>1288</v>
      </c>
      <c r="AF8" s="85"/>
      <c r="AG8" s="84"/>
      <c r="AH8" s="84"/>
      <c r="AI8" s="84"/>
      <c r="AJ8" s="84"/>
      <c r="AK8" s="84"/>
      <c r="AL8" s="84"/>
      <c r="AM8" s="84"/>
      <c r="AW8" s="124">
        <v>-8800</v>
      </c>
      <c r="AX8" s="124">
        <f t="shared" si="1"/>
        <v>0.49569418324767384</v>
      </c>
      <c r="AY8" s="124">
        <f t="shared" si="2"/>
        <v>0.51999120065658788</v>
      </c>
      <c r="AZ8" s="124">
        <f t="shared" si="3"/>
        <v>-2.429701740891407E-2</v>
      </c>
      <c r="BA8" s="124">
        <f t="shared" si="4"/>
        <v>0.25434777853882196</v>
      </c>
      <c r="BB8" s="124">
        <f t="shared" si="5"/>
        <v>-0.80984732628501155</v>
      </c>
      <c r="BC8" s="124">
        <f t="shared" si="6"/>
        <v>-2.9564549292495994</v>
      </c>
      <c r="BD8" s="124">
        <f t="shared" si="7"/>
        <v>-10.771894697102677</v>
      </c>
      <c r="BE8" s="124">
        <f t="shared" si="8"/>
        <v>-2.6505512491500087</v>
      </c>
      <c r="BF8" s="124">
        <f t="shared" si="8"/>
        <v>-2.6042914291729833</v>
      </c>
      <c r="BG8" s="124">
        <f t="shared" si="8"/>
        <v>-2.6738863024971455</v>
      </c>
      <c r="BH8" s="124">
        <f t="shared" si="8"/>
        <v>-2.56808790406141</v>
      </c>
      <c r="BI8" s="124">
        <f t="shared" si="8"/>
        <v>-2.7266722975186104</v>
      </c>
      <c r="BJ8" s="124">
        <f t="shared" si="8"/>
        <v>-2.4828016284638368</v>
      </c>
      <c r="BK8" s="124">
        <f t="shared" si="8"/>
        <v>-2.8466410174586443</v>
      </c>
      <c r="BL8" s="124">
        <f t="shared" si="9"/>
        <v>-2.2622767483042807</v>
      </c>
    </row>
    <row r="9" spans="1:64" s="124" customFormat="1" ht="12.95" customHeight="1" x14ac:dyDescent="0.3">
      <c r="A9" s="15" t="s">
        <v>148</v>
      </c>
      <c r="B9" s="21">
        <v>402</v>
      </c>
      <c r="C9" s="18" t="str">
        <f>"F"&amp;B9</f>
        <v>F402</v>
      </c>
      <c r="D9" s="19" t="str">
        <f>"G"&amp;B9</f>
        <v>G402</v>
      </c>
      <c r="S9" s="125"/>
      <c r="V9" s="124">
        <v>-3000</v>
      </c>
      <c r="W9" s="124">
        <f t="shared" si="0"/>
        <v>5.8854336695482165E-2</v>
      </c>
      <c r="AA9" s="138" t="s">
        <v>1340</v>
      </c>
      <c r="AB9" s="139">
        <f t="shared" si="10"/>
        <v>403.47340723074535</v>
      </c>
      <c r="AC9" s="84">
        <v>40.347340723074538</v>
      </c>
      <c r="AD9" s="124">
        <v>10</v>
      </c>
      <c r="AE9" s="131" t="s">
        <v>1289</v>
      </c>
      <c r="AF9" s="85"/>
      <c r="AG9" s="84"/>
      <c r="AH9" s="84"/>
      <c r="AI9" s="84"/>
      <c r="AJ9" s="84"/>
      <c r="AK9" s="84"/>
      <c r="AL9" s="84"/>
      <c r="AM9" s="84"/>
      <c r="AW9" s="124">
        <v>-8600</v>
      </c>
      <c r="AX9" s="124">
        <f t="shared" si="1"/>
        <v>0.47241791433121516</v>
      </c>
      <c r="AY9" s="124">
        <f t="shared" si="2"/>
        <v>0.49685954417591471</v>
      </c>
      <c r="AZ9" s="124">
        <f t="shared" si="3"/>
        <v>-2.4441629844699581E-2</v>
      </c>
      <c r="BA9" s="124">
        <f t="shared" si="4"/>
        <v>0.26275900309149958</v>
      </c>
      <c r="BB9" s="124">
        <f t="shared" si="5"/>
        <v>-0.83968541066180702</v>
      </c>
      <c r="BC9" s="124">
        <f t="shared" si="6"/>
        <v>-2.9036430603491907</v>
      </c>
      <c r="BD9" s="124">
        <f t="shared" si="7"/>
        <v>-8.3654457553153776</v>
      </c>
      <c r="BE9" s="124">
        <f t="shared" si="8"/>
        <v>-2.5173682353389917</v>
      </c>
      <c r="BF9" s="124">
        <f t="shared" si="8"/>
        <v>-2.4863446748334161</v>
      </c>
      <c r="BG9" s="124">
        <f t="shared" si="8"/>
        <v>-2.5369587138534055</v>
      </c>
      <c r="BH9" s="124">
        <f t="shared" si="8"/>
        <v>-2.4533513043834292</v>
      </c>
      <c r="BI9" s="124">
        <f t="shared" si="8"/>
        <v>-2.5889134473186517</v>
      </c>
      <c r="BJ9" s="124">
        <f t="shared" si="8"/>
        <v>-2.3610486863976972</v>
      </c>
      <c r="BK9" s="124">
        <f t="shared" si="8"/>
        <v>-2.7264755400812417</v>
      </c>
      <c r="BL9" s="124">
        <f t="shared" si="9"/>
        <v>-2.0551009383983256</v>
      </c>
    </row>
    <row r="10" spans="1:64" s="124" customFormat="1" ht="12.95" customHeight="1" thickBot="1" x14ac:dyDescent="0.25">
      <c r="A10" s="137"/>
      <c r="B10" s="136"/>
      <c r="C10" s="140" t="s">
        <v>20</v>
      </c>
      <c r="D10" s="140" t="s">
        <v>21</v>
      </c>
      <c r="E10" s="137"/>
      <c r="S10" s="125"/>
      <c r="V10" s="124">
        <v>-2000</v>
      </c>
      <c r="W10" s="124">
        <f t="shared" si="0"/>
        <v>2.3246748791265443E-2</v>
      </c>
      <c r="Z10" s="124">
        <f>Y10/AD10</f>
        <v>0</v>
      </c>
      <c r="AA10" s="141" t="s">
        <v>1290</v>
      </c>
      <c r="AB10" s="142">
        <f t="shared" si="10"/>
        <v>40981.561499519245</v>
      </c>
      <c r="AC10" s="86">
        <v>4.0981561499519241</v>
      </c>
      <c r="AD10" s="124">
        <v>10000</v>
      </c>
      <c r="AE10" s="131" t="s">
        <v>1291</v>
      </c>
      <c r="AF10" s="87"/>
      <c r="AG10" s="86"/>
      <c r="AH10" s="86"/>
      <c r="AI10" s="86"/>
      <c r="AJ10" s="86"/>
      <c r="AK10" s="86"/>
      <c r="AL10" s="86"/>
      <c r="AM10" s="86"/>
      <c r="AW10" s="124">
        <v>-8400</v>
      </c>
      <c r="AX10" s="124">
        <f t="shared" si="1"/>
        <v>0.45010676972847169</v>
      </c>
      <c r="AY10" s="124">
        <f t="shared" si="2"/>
        <v>0.47424434378878444</v>
      </c>
      <c r="AZ10" s="124">
        <f t="shared" si="3"/>
        <v>-2.4137574060312725E-2</v>
      </c>
      <c r="BA10" s="124">
        <f t="shared" si="4"/>
        <v>0.274035252894962</v>
      </c>
      <c r="BB10" s="124">
        <f t="shared" si="5"/>
        <v>-0.86901783955487288</v>
      </c>
      <c r="BC10" s="124">
        <f t="shared" si="6"/>
        <v>-2.8471329418326516</v>
      </c>
      <c r="BD10" s="124">
        <f t="shared" si="7"/>
        <v>-6.7429529648702387</v>
      </c>
      <c r="BE10" s="124">
        <f t="shared" si="8"/>
        <v>-2.3800693182894732</v>
      </c>
      <c r="BF10" s="124">
        <f t="shared" si="8"/>
        <v>-2.3641390574758021</v>
      </c>
      <c r="BG10" s="124">
        <f t="shared" si="8"/>
        <v>-2.3931918618650032</v>
      </c>
      <c r="BH10" s="124">
        <f t="shared" si="8"/>
        <v>-2.3395684926713156</v>
      </c>
      <c r="BI10" s="124">
        <f t="shared" si="8"/>
        <v>-2.4365332036241658</v>
      </c>
      <c r="BJ10" s="124">
        <f t="shared" si="8"/>
        <v>-2.2534569817302916</v>
      </c>
      <c r="BK10" s="124">
        <f t="shared" si="8"/>
        <v>-2.5775963698833917</v>
      </c>
      <c r="BL10" s="124">
        <f t="shared" si="9"/>
        <v>-1.8479251284923688</v>
      </c>
    </row>
    <row r="11" spans="1:64" s="124" customFormat="1" ht="12.95" customHeight="1" x14ac:dyDescent="0.2">
      <c r="A11" s="124" t="s">
        <v>16</v>
      </c>
      <c r="B11" s="125"/>
      <c r="C11" s="34">
        <f ca="1">INTERCEPT(INDIRECT(D9):G997,INDIRECT(C9):$F997)</f>
        <v>-0.18077847369915562</v>
      </c>
      <c r="D11" s="41">
        <f>AB3</f>
        <v>-9.2342200014506465E-3</v>
      </c>
      <c r="E11" s="95">
        <v>-1.782944287892986E-2</v>
      </c>
      <c r="F11" s="96">
        <v>1</v>
      </c>
      <c r="S11" s="125"/>
      <c r="V11" s="124">
        <v>-1000</v>
      </c>
      <c r="W11" s="124">
        <f t="shared" si="0"/>
        <v>5.5056322562117323E-4</v>
      </c>
      <c r="AA11" s="143" t="s">
        <v>1292</v>
      </c>
      <c r="AB11" s="19">
        <f>1-AB7^2</f>
        <v>0.42450133150210978</v>
      </c>
      <c r="AC11" s="19">
        <f>SUM(AE21:AE1942)</f>
        <v>5.4659730398697537E-2</v>
      </c>
      <c r="AD11" s="143" t="s">
        <v>1293</v>
      </c>
      <c r="AE11" s="131"/>
      <c r="AF11" s="19"/>
      <c r="AG11" s="19"/>
      <c r="AH11" s="19"/>
      <c r="AI11" s="19"/>
      <c r="AJ11" s="19"/>
      <c r="AK11" s="19"/>
      <c r="AL11" s="19"/>
      <c r="AM11" s="19"/>
      <c r="AW11" s="124">
        <v>-8200</v>
      </c>
      <c r="AX11" s="124">
        <f t="shared" si="1"/>
        <v>0.42879422293147995</v>
      </c>
      <c r="AY11" s="124">
        <f t="shared" si="2"/>
        <v>0.452145599495197</v>
      </c>
      <c r="AZ11" s="124">
        <f t="shared" si="3"/>
        <v>-2.3351376563717035E-2</v>
      </c>
      <c r="BA11" s="124">
        <f t="shared" si="4"/>
        <v>0.28878390266648257</v>
      </c>
      <c r="BB11" s="124">
        <f t="shared" si="5"/>
        <v>-0.89752519954100174</v>
      </c>
      <c r="BC11" s="124">
        <f t="shared" si="6"/>
        <v>-2.7862219492657423</v>
      </c>
      <c r="BD11" s="124">
        <f t="shared" si="7"/>
        <v>-5.5685724342866019</v>
      </c>
      <c r="BE11" s="124">
        <f t="shared" si="8"/>
        <v>-2.238900415881615</v>
      </c>
      <c r="BF11" s="124">
        <f t="shared" si="8"/>
        <v>-2.2332646132090637</v>
      </c>
      <c r="BG11" s="124">
        <f t="shared" si="8"/>
        <v>-2.2452512970135197</v>
      </c>
      <c r="BH11" s="124">
        <f t="shared" si="8"/>
        <v>-2.2195322851225985</v>
      </c>
      <c r="BI11" s="124">
        <f t="shared" si="8"/>
        <v>-2.2737352006832596</v>
      </c>
      <c r="BJ11" s="124">
        <f t="shared" si="8"/>
        <v>-2.1545578633311111</v>
      </c>
      <c r="BK11" s="124">
        <f t="shared" si="8"/>
        <v>-2.3975102463204654</v>
      </c>
      <c r="BL11" s="124">
        <f t="shared" si="9"/>
        <v>-1.6407493185864119</v>
      </c>
    </row>
    <row r="12" spans="1:64" s="124" customFormat="1" ht="12.95" customHeight="1" x14ac:dyDescent="0.2">
      <c r="A12" s="124" t="s">
        <v>17</v>
      </c>
      <c r="B12" s="125"/>
      <c r="C12" s="34">
        <f ca="1">SLOPE(INDIRECT(D9):G997,INDIRECT(C9):$F997)</f>
        <v>5.9779243265844072E-5</v>
      </c>
      <c r="D12" s="41">
        <f>AB4</f>
        <v>-3.3290820577855952E-6</v>
      </c>
      <c r="E12" s="97">
        <v>-5.5206620395470876E-2</v>
      </c>
      <c r="F12" s="98">
        <v>1E-4</v>
      </c>
      <c r="S12" s="125"/>
      <c r="V12" s="124">
        <v>0</v>
      </c>
      <c r="W12" s="124">
        <f t="shared" si="0"/>
        <v>-9.2342200014506465E-3</v>
      </c>
      <c r="AA12" s="144" t="s">
        <v>1294</v>
      </c>
      <c r="AB12" s="19">
        <f>AB7*SIN(RADIANS(AB9))</f>
        <v>0.52194153243302355</v>
      </c>
      <c r="AE12" s="131"/>
      <c r="AW12" s="124">
        <v>-8000</v>
      </c>
      <c r="AX12" s="124">
        <f t="shared" si="1"/>
        <v>0.40852411950550471</v>
      </c>
      <c r="AY12" s="124">
        <f t="shared" si="2"/>
        <v>0.43056331129515252</v>
      </c>
      <c r="AZ12" s="124">
        <f t="shared" si="3"/>
        <v>-2.2039191789647822E-2</v>
      </c>
      <c r="BA12" s="124">
        <f t="shared" si="4"/>
        <v>0.30813139049231542</v>
      </c>
      <c r="BB12" s="124">
        <f t="shared" si="5"/>
        <v>-0.92513185973398948</v>
      </c>
      <c r="BC12" s="124">
        <f t="shared" si="6"/>
        <v>-2.7189639767684346</v>
      </c>
      <c r="BD12" s="124">
        <f t="shared" si="7"/>
        <v>-4.6616378460384134</v>
      </c>
      <c r="BE12" s="124">
        <f t="shared" si="8"/>
        <v>-2.0918933830359308</v>
      </c>
      <c r="BF12" s="124">
        <f t="shared" si="8"/>
        <v>-2.09085439161966</v>
      </c>
      <c r="BG12" s="124">
        <f t="shared" si="8"/>
        <v>-2.0936038889090627</v>
      </c>
      <c r="BH12" s="124">
        <f t="shared" si="8"/>
        <v>-2.0862988590095841</v>
      </c>
      <c r="BI12" s="124">
        <f t="shared" si="8"/>
        <v>-2.1055078235020677</v>
      </c>
      <c r="BJ12" s="124">
        <f t="shared" si="8"/>
        <v>-2.0535138811698479</v>
      </c>
      <c r="BK12" s="124">
        <f t="shared" si="8"/>
        <v>-2.1850585838125109</v>
      </c>
      <c r="BL12" s="124">
        <f t="shared" si="9"/>
        <v>-1.4335735086804551</v>
      </c>
    </row>
    <row r="13" spans="1:64" s="124" customFormat="1" ht="12.95" customHeight="1" thickBot="1" x14ac:dyDescent="0.35">
      <c r="A13" s="124" t="s">
        <v>19</v>
      </c>
      <c r="B13" s="125"/>
      <c r="C13" s="125" t="s">
        <v>14</v>
      </c>
      <c r="D13" s="41">
        <f>AB5</f>
        <v>6.4557011692862254E-9</v>
      </c>
      <c r="E13" s="99">
        <v>0.64166964330620224</v>
      </c>
      <c r="F13" s="98">
        <v>1E-8</v>
      </c>
      <c r="S13" s="125"/>
      <c r="V13" s="124">
        <v>1000</v>
      </c>
      <c r="W13" s="124">
        <f t="shared" si="0"/>
        <v>-6.1076008899500159E-3</v>
      </c>
      <c r="AA13" s="88" t="s">
        <v>1295</v>
      </c>
      <c r="AB13" s="89">
        <f>AB6*86400*300000/149600000</f>
        <v>5.0739609167754667</v>
      </c>
      <c r="AC13" s="124" t="s">
        <v>1296</v>
      </c>
      <c r="AE13" s="131"/>
      <c r="AL13" s="125"/>
      <c r="AW13" s="124">
        <v>-7800</v>
      </c>
      <c r="AX13" s="124">
        <f t="shared" si="1"/>
        <v>0.38937947566769454</v>
      </c>
      <c r="AY13" s="124">
        <f t="shared" si="2"/>
        <v>0.40949747918865098</v>
      </c>
      <c r="AZ13" s="124">
        <f t="shared" si="3"/>
        <v>-2.0118003520956444E-2</v>
      </c>
      <c r="BA13" s="124">
        <f t="shared" si="4"/>
        <v>0.33415653522494182</v>
      </c>
      <c r="BB13" s="124">
        <f t="shared" si="5"/>
        <v>-0.95162830615002758</v>
      </c>
      <c r="BC13" s="124">
        <f t="shared" si="6"/>
        <v>-2.6418540345788251</v>
      </c>
      <c r="BD13" s="124">
        <f t="shared" si="7"/>
        <v>-3.9184536194517139</v>
      </c>
      <c r="BE13" s="124">
        <f t="shared" si="8"/>
        <v>-1.9352024998462887</v>
      </c>
      <c r="BF13" s="124">
        <f t="shared" si="8"/>
        <v>-1.9351927822939861</v>
      </c>
      <c r="BG13" s="124">
        <f t="shared" si="8"/>
        <v>-1.9352287236374368</v>
      </c>
      <c r="BH13" s="124">
        <f t="shared" si="8"/>
        <v>-1.9350957740621983</v>
      </c>
      <c r="BI13" s="124">
        <f t="shared" si="8"/>
        <v>-1.9355873328752335</v>
      </c>
      <c r="BJ13" s="124">
        <f t="shared" si="8"/>
        <v>-1.9337667052534482</v>
      </c>
      <c r="BK13" s="124">
        <f t="shared" si="8"/>
        <v>-1.9404670227257277</v>
      </c>
      <c r="BL13" s="124">
        <f t="shared" si="9"/>
        <v>-1.2263976987745</v>
      </c>
    </row>
    <row r="14" spans="1:64" s="124" customFormat="1" ht="12.95" customHeight="1" x14ac:dyDescent="0.2">
      <c r="A14" s="124" t="s">
        <v>158</v>
      </c>
      <c r="B14" s="125"/>
      <c r="E14" s="124">
        <f>SUM(T21:T942)</f>
        <v>5.0130785448407121E-2</v>
      </c>
      <c r="S14" s="125"/>
      <c r="V14" s="124">
        <v>2000</v>
      </c>
      <c r="W14" s="124">
        <f t="shared" si="0"/>
        <v>9.9304205601230648E-3</v>
      </c>
      <c r="AA14" s="88" t="s">
        <v>1297</v>
      </c>
      <c r="AB14" s="19">
        <f>2*AB5*365.24/C8</f>
        <v>1.4213649564331337E-6</v>
      </c>
      <c r="AC14" s="124" t="s">
        <v>1298</v>
      </c>
      <c r="AE14" s="131"/>
      <c r="AL14" s="125"/>
      <c r="AW14" s="124">
        <v>-7600</v>
      </c>
      <c r="AX14" s="124">
        <f t="shared" si="1"/>
        <v>0.37149488086945548</v>
      </c>
      <c r="AY14" s="124">
        <f t="shared" si="2"/>
        <v>0.38894810317569228</v>
      </c>
      <c r="AZ14" s="124">
        <f t="shared" si="3"/>
        <v>-1.7453222306236815E-2</v>
      </c>
      <c r="BA14" s="124">
        <f t="shared" si="4"/>
        <v>0.3705891132624497</v>
      </c>
      <c r="BB14" s="124">
        <f t="shared" si="5"/>
        <v>-0.97594431594311215</v>
      </c>
      <c r="BC14" s="124">
        <f t="shared" si="6"/>
        <v>-2.5493355585542479</v>
      </c>
      <c r="BD14" s="124">
        <f t="shared" si="7"/>
        <v>-3.2776203981142773</v>
      </c>
      <c r="BE14" s="124">
        <f t="shared" si="8"/>
        <v>-1.7637579015910165</v>
      </c>
      <c r="BF14" s="124">
        <f t="shared" si="8"/>
        <v>-1.7637635170184103</v>
      </c>
      <c r="BG14" s="124">
        <f t="shared" si="8"/>
        <v>-1.7637249142285722</v>
      </c>
      <c r="BH14" s="124">
        <f t="shared" si="8"/>
        <v>-1.7639901320977218</v>
      </c>
      <c r="BI14" s="124">
        <f t="shared" si="8"/>
        <v>-1.7621606504672274</v>
      </c>
      <c r="BJ14" s="124">
        <f t="shared" si="8"/>
        <v>-1.7744505531075683</v>
      </c>
      <c r="BK14" s="124">
        <f t="shared" si="8"/>
        <v>-1.665335779069713</v>
      </c>
      <c r="BL14" s="124">
        <f t="shared" si="9"/>
        <v>-1.0192218888685431</v>
      </c>
    </row>
    <row r="15" spans="1:64" s="124" customFormat="1" ht="12.95" customHeight="1" x14ac:dyDescent="0.3">
      <c r="A15" s="40" t="s">
        <v>18</v>
      </c>
      <c r="B15" s="125"/>
      <c r="C15" s="41">
        <f ca="1">(C7+C11)+(C8+C12)*INT(MAX(F21:F3525))</f>
        <v>60221.639150180272</v>
      </c>
      <c r="D15" s="19">
        <f>+C7+INT(MAX(F21:F1580))*C8+D11+D12*INT(MAX(F21:F4015))+D13*INT(MAX(F21:F4042)^2)</f>
        <v>60221.664179212945</v>
      </c>
      <c r="E15" s="15"/>
      <c r="F15" s="14"/>
      <c r="R15" s="124" t="s">
        <v>173</v>
      </c>
      <c r="S15" s="125">
        <v>0.2</v>
      </c>
      <c r="V15" s="124">
        <v>3000</v>
      </c>
      <c r="W15" s="124">
        <f t="shared" si="0"/>
        <v>3.8879844348768594E-2</v>
      </c>
      <c r="AA15" s="144" t="s">
        <v>1299</v>
      </c>
      <c r="AB15" s="90">
        <f>(AB10-AB2)/AD2</f>
        <v>181.95223944742563</v>
      </c>
      <c r="AC15" s="124" t="s">
        <v>1300</v>
      </c>
      <c r="AE15" s="131"/>
      <c r="AW15" s="124">
        <v>-7400</v>
      </c>
      <c r="AX15" s="124">
        <f t="shared" si="1"/>
        <v>0.35507149001328675</v>
      </c>
      <c r="AY15" s="124">
        <f t="shared" si="2"/>
        <v>0.36891518325627642</v>
      </c>
      <c r="AZ15" s="124">
        <f t="shared" si="3"/>
        <v>-1.3843693242989693E-2</v>
      </c>
      <c r="BA15" s="124">
        <f t="shared" si="4"/>
        <v>0.42454447848178534</v>
      </c>
      <c r="BB15" s="124">
        <f t="shared" si="5"/>
        <v>-0.99476728666058034</v>
      </c>
      <c r="BC15" s="124">
        <f t="shared" si="6"/>
        <v>-2.4318957498345868</v>
      </c>
      <c r="BD15" s="124">
        <f t="shared" si="7"/>
        <v>-2.6988166453511124</v>
      </c>
      <c r="BE15" s="124">
        <f t="shared" si="8"/>
        <v>-1.5706623575705421</v>
      </c>
      <c r="BF15" s="124">
        <f t="shared" si="8"/>
        <v>-1.5706623575705421</v>
      </c>
      <c r="BG15" s="124">
        <f t="shared" si="8"/>
        <v>-1.5706623575690597</v>
      </c>
      <c r="BH15" s="124">
        <f t="shared" si="8"/>
        <v>-1.570662342985774</v>
      </c>
      <c r="BI15" s="124">
        <f t="shared" si="8"/>
        <v>-1.5705588426299506</v>
      </c>
      <c r="BJ15" s="124">
        <f t="shared" si="8"/>
        <v>-1.554275770969705</v>
      </c>
      <c r="BK15" s="124">
        <f t="shared" si="8"/>
        <v>-1.3625712056395987</v>
      </c>
      <c r="BL15" s="124">
        <f t="shared" si="9"/>
        <v>-0.81204607896258718</v>
      </c>
    </row>
    <row r="16" spans="1:64" s="124" customFormat="1" ht="12.95" customHeight="1" x14ac:dyDescent="0.3">
      <c r="A16" s="40" t="s">
        <v>5</v>
      </c>
      <c r="B16" s="125"/>
      <c r="C16" s="41">
        <f ca="1">+C8+C12</f>
        <v>3.3178287792432659</v>
      </c>
      <c r="D16" s="19">
        <f>+C8+D12+2*D13*MAX(F21:F888)</f>
        <v>3.3178428940153295</v>
      </c>
      <c r="E16" s="15"/>
      <c r="F16" s="145"/>
      <c r="R16" s="124" t="s">
        <v>176</v>
      </c>
      <c r="S16" s="125">
        <v>0.1</v>
      </c>
      <c r="V16" s="124">
        <v>4000</v>
      </c>
      <c r="W16" s="124">
        <f t="shared" si="0"/>
        <v>8.074067047598657E-2</v>
      </c>
      <c r="AA16" s="143" t="s">
        <v>1301</v>
      </c>
      <c r="AB16" s="90">
        <f>365.24*AB8</f>
        <v>20124.001810951147</v>
      </c>
      <c r="AC16" s="124" t="s">
        <v>1281</v>
      </c>
      <c r="AD16" s="19"/>
      <c r="AE16" s="131"/>
      <c r="AW16" s="124">
        <v>-7200</v>
      </c>
      <c r="AX16" s="124">
        <f t="shared" si="1"/>
        <v>0.34043616165316681</v>
      </c>
      <c r="AY16" s="124">
        <f t="shared" si="2"/>
        <v>0.34939871943040357</v>
      </c>
      <c r="AZ16" s="124">
        <f t="shared" si="3"/>
        <v>-8.9625577772367484E-3</v>
      </c>
      <c r="BA16" s="124">
        <f t="shared" si="4"/>
        <v>0.51177937666928619</v>
      </c>
      <c r="BB16" s="124">
        <f t="shared" si="5"/>
        <v>-0.99822419769562276</v>
      </c>
      <c r="BC16" s="124">
        <f t="shared" si="6"/>
        <v>-2.2699462568822053</v>
      </c>
      <c r="BD16" s="124">
        <f t="shared" si="7"/>
        <v>-2.1473605233606459</v>
      </c>
      <c r="BE16" s="124">
        <f t="shared" si="8"/>
        <v>-1.344056551046688</v>
      </c>
      <c r="BF16" s="124">
        <f t="shared" si="8"/>
        <v>-1.3439813731007639</v>
      </c>
      <c r="BG16" s="124">
        <f t="shared" si="8"/>
        <v>-1.3435411095843619</v>
      </c>
      <c r="BH16" s="124">
        <f t="shared" si="8"/>
        <v>-1.3409794407766125</v>
      </c>
      <c r="BI16" s="124">
        <f t="shared" si="8"/>
        <v>-1.326597568152311</v>
      </c>
      <c r="BJ16" s="124">
        <f t="shared" si="8"/>
        <v>-1.2576639039764959</v>
      </c>
      <c r="BK16" s="124">
        <f t="shared" si="8"/>
        <v>-1.0362614916311599</v>
      </c>
      <c r="BL16" s="124">
        <f t="shared" si="9"/>
        <v>-0.60487026905663122</v>
      </c>
    </row>
    <row r="17" spans="1:64" s="124" customFormat="1" ht="12.95" customHeight="1" thickBot="1" x14ac:dyDescent="0.35">
      <c r="A17" s="34" t="s">
        <v>139</v>
      </c>
      <c r="B17" s="125"/>
      <c r="C17" s="124">
        <f>COUNT(C21:C4731)</f>
        <v>419</v>
      </c>
      <c r="E17" s="15"/>
      <c r="F17" s="145"/>
      <c r="R17" s="124" t="s">
        <v>170</v>
      </c>
      <c r="S17" s="125">
        <v>1</v>
      </c>
      <c r="V17" s="124">
        <v>5000</v>
      </c>
      <c r="W17" s="124">
        <f t="shared" si="0"/>
        <v>0.13551289894177701</v>
      </c>
      <c r="AA17" s="143" t="s">
        <v>1302</v>
      </c>
      <c r="AB17" s="91">
        <f>AB13^3/AB8^2</f>
        <v>4.3029799821948551E-2</v>
      </c>
      <c r="AE17" s="131"/>
      <c r="AW17" s="124">
        <v>-7000</v>
      </c>
      <c r="AX17" s="124">
        <f t="shared" si="1"/>
        <v>0.32822916875503894</v>
      </c>
      <c r="AY17" s="124">
        <f t="shared" si="2"/>
        <v>0.33039871169807355</v>
      </c>
      <c r="AZ17" s="124">
        <f t="shared" si="3"/>
        <v>-2.1695429430346035E-3</v>
      </c>
      <c r="BA17" s="124">
        <f t="shared" si="4"/>
        <v>0.67647362883473483</v>
      </c>
      <c r="BB17" s="124">
        <f t="shared" si="5"/>
        <v>-0.94980990165999202</v>
      </c>
      <c r="BC17" s="124">
        <f t="shared" si="6"/>
        <v>-2.0113817515599872</v>
      </c>
      <c r="BD17" s="124">
        <f t="shared" si="7"/>
        <v>-1.5770764633824126</v>
      </c>
      <c r="BE17" s="124">
        <f t="shared" si="8"/>
        <v>-1.0575612933580123</v>
      </c>
      <c r="BF17" s="124">
        <f t="shared" si="8"/>
        <v>-1.0548566471187533</v>
      </c>
      <c r="BG17" s="124">
        <f t="shared" si="8"/>
        <v>-1.0476754953725558</v>
      </c>
      <c r="BH17" s="124">
        <f t="shared" si="8"/>
        <v>-1.0290279572564147</v>
      </c>
      <c r="BI17" s="124">
        <f t="shared" si="8"/>
        <v>-0.98309463039920697</v>
      </c>
      <c r="BJ17" s="124">
        <f t="shared" si="8"/>
        <v>-0.88146006965677459</v>
      </c>
      <c r="BK17" s="124">
        <f t="shared" si="8"/>
        <v>-0.69150181687146273</v>
      </c>
      <c r="BL17" s="124">
        <f t="shared" si="9"/>
        <v>-0.39769445915067525</v>
      </c>
    </row>
    <row r="18" spans="1:64" s="124" customFormat="1" ht="12.95" customHeight="1" thickTop="1" thickBot="1" x14ac:dyDescent="0.35">
      <c r="A18" s="40" t="s">
        <v>159</v>
      </c>
      <c r="B18" s="125"/>
      <c r="C18" s="146">
        <f ca="1">+C15</f>
        <v>60221.639150180272</v>
      </c>
      <c r="D18" s="147">
        <f ca="1">C16</f>
        <v>3.3178287792432659</v>
      </c>
      <c r="E18" s="15"/>
      <c r="F18" s="19"/>
      <c r="R18" s="124" t="s">
        <v>168</v>
      </c>
      <c r="S18" s="125">
        <v>1</v>
      </c>
      <c r="AA18" s="148" t="s">
        <v>1303</v>
      </c>
      <c r="AB18" s="92">
        <f>2*PI()/(AB8*365.2422)*AD2</f>
        <v>1.0358790495297806E-3</v>
      </c>
      <c r="AC18" s="149" t="s">
        <v>1304</v>
      </c>
      <c r="AD18" s="149"/>
      <c r="AE18" s="150"/>
      <c r="AH18" s="125" t="s">
        <v>1305</v>
      </c>
      <c r="AW18" s="124">
        <v>-6800</v>
      </c>
      <c r="AX18" s="124">
        <f t="shared" si="1"/>
        <v>0.3200655693740615</v>
      </c>
      <c r="AY18" s="124">
        <f t="shared" si="2"/>
        <v>0.31191516005928649</v>
      </c>
      <c r="AZ18" s="124">
        <f t="shared" si="3"/>
        <v>8.1504093147750107E-3</v>
      </c>
      <c r="BA18" s="124">
        <f t="shared" si="4"/>
        <v>1.098358691852509</v>
      </c>
      <c r="BB18" s="124">
        <f t="shared" si="5"/>
        <v>-0.63036306060590275</v>
      </c>
      <c r="BC18" s="124">
        <f t="shared" si="6"/>
        <v>-1.4407748965683254</v>
      </c>
      <c r="BD18" s="124">
        <f t="shared" si="7"/>
        <v>-0.87775362507220955</v>
      </c>
      <c r="BE18" s="124">
        <f t="shared" ref="BE18:BK33" si="11">$BL18+$AB$7*SIN(BF18)</f>
        <v>-0.62881274106038743</v>
      </c>
      <c r="BF18" s="124">
        <f t="shared" si="11"/>
        <v>-0.61597506740821606</v>
      </c>
      <c r="BG18" s="124">
        <f t="shared" si="11"/>
        <v>-0.5953905810085538</v>
      </c>
      <c r="BH18" s="124">
        <f t="shared" si="11"/>
        <v>-0.56296730208356915</v>
      </c>
      <c r="BI18" s="124">
        <f t="shared" si="11"/>
        <v>-0.51318894328243714</v>
      </c>
      <c r="BJ18" s="124">
        <f t="shared" si="11"/>
        <v>-0.43933817462811697</v>
      </c>
      <c r="BK18" s="124">
        <f t="shared" si="11"/>
        <v>-0.33417643855843693</v>
      </c>
      <c r="BL18" s="124">
        <f t="shared" si="9"/>
        <v>-0.19051864924471928</v>
      </c>
    </row>
    <row r="19" spans="1:64" s="124" customFormat="1" ht="12.95" customHeight="1" thickBot="1" x14ac:dyDescent="0.25">
      <c r="A19" s="40" t="s">
        <v>160</v>
      </c>
      <c r="B19" s="125"/>
      <c r="C19" s="151">
        <f>+D15</f>
        <v>60221.664179212945</v>
      </c>
      <c r="D19" s="152">
        <f>+D16</f>
        <v>3.3178428940153295</v>
      </c>
      <c r="E19" s="15"/>
      <c r="F19" s="17"/>
      <c r="S19" s="125"/>
      <c r="AA19" s="93"/>
      <c r="AC19" s="93"/>
      <c r="AH19" s="125" t="s">
        <v>1306</v>
      </c>
      <c r="AW19" s="124">
        <v>-6600</v>
      </c>
      <c r="AX19" s="124">
        <f t="shared" si="1"/>
        <v>0.31490796108004049</v>
      </c>
      <c r="AY19" s="124">
        <f t="shared" si="2"/>
        <v>0.29394806451404226</v>
      </c>
      <c r="AZ19" s="124">
        <f t="shared" si="3"/>
        <v>2.0959896565998198E-2</v>
      </c>
      <c r="BA19" s="124">
        <f t="shared" si="4"/>
        <v>1.7482707365708481</v>
      </c>
      <c r="BB19" s="124">
        <f t="shared" si="5"/>
        <v>0.7980746661107655</v>
      </c>
      <c r="BC19" s="124">
        <f t="shared" si="6"/>
        <v>0.16533906492980474</v>
      </c>
      <c r="BD19" s="124">
        <f t="shared" si="7"/>
        <v>8.2858376853852042E-2</v>
      </c>
      <c r="BE19" s="124">
        <f t="shared" si="11"/>
        <v>6.1375987443813847E-2</v>
      </c>
      <c r="BF19" s="124">
        <f t="shared" si="11"/>
        <v>5.8982079326088011E-2</v>
      </c>
      <c r="BG19" s="124">
        <f t="shared" si="11"/>
        <v>5.5821247573871254E-2</v>
      </c>
      <c r="BH19" s="124">
        <f t="shared" si="11"/>
        <v>5.1648646788419204E-2</v>
      </c>
      <c r="BI19" s="124">
        <f t="shared" si="11"/>
        <v>4.614177997896142E-2</v>
      </c>
      <c r="BJ19" s="124">
        <f t="shared" si="11"/>
        <v>3.887610658054217E-2</v>
      </c>
      <c r="BK19" s="124">
        <f t="shared" si="11"/>
        <v>2.9292969664686107E-2</v>
      </c>
      <c r="BL19" s="124">
        <f t="shared" si="9"/>
        <v>1.6657160661237569E-2</v>
      </c>
    </row>
    <row r="20" spans="1:64" s="124" customFormat="1" ht="12.95" customHeight="1" thickBot="1" x14ac:dyDescent="0.25">
      <c r="A20" s="140" t="s">
        <v>6</v>
      </c>
      <c r="B20" s="140" t="s">
        <v>7</v>
      </c>
      <c r="C20" s="140" t="s">
        <v>8</v>
      </c>
      <c r="D20" s="140" t="s">
        <v>13</v>
      </c>
      <c r="E20" s="140" t="s">
        <v>9</v>
      </c>
      <c r="F20" s="140" t="s">
        <v>10</v>
      </c>
      <c r="G20" s="140" t="s">
        <v>11</v>
      </c>
      <c r="H20" s="8" t="s">
        <v>173</v>
      </c>
      <c r="I20" s="8" t="s">
        <v>176</v>
      </c>
      <c r="J20" s="8" t="s">
        <v>170</v>
      </c>
      <c r="K20" s="8" t="s">
        <v>168</v>
      </c>
      <c r="L20" s="8" t="s">
        <v>132</v>
      </c>
      <c r="M20" s="8" t="s">
        <v>136</v>
      </c>
      <c r="N20" s="8" t="s">
        <v>32</v>
      </c>
      <c r="O20" s="8" t="s">
        <v>23</v>
      </c>
      <c r="P20" s="47" t="s">
        <v>22</v>
      </c>
      <c r="Q20" s="140" t="s">
        <v>15</v>
      </c>
      <c r="R20" s="8" t="s">
        <v>161</v>
      </c>
      <c r="S20" s="8" t="s">
        <v>162</v>
      </c>
      <c r="T20" s="8" t="s">
        <v>163</v>
      </c>
      <c r="U20" s="48" t="s">
        <v>1260</v>
      </c>
      <c r="V20" s="124" t="s">
        <v>164</v>
      </c>
      <c r="Z20" s="140" t="s">
        <v>10</v>
      </c>
      <c r="AA20" s="8" t="s">
        <v>1307</v>
      </c>
      <c r="AB20" s="8" t="s">
        <v>1308</v>
      </c>
      <c r="AC20" s="8" t="s">
        <v>1309</v>
      </c>
      <c r="AD20" s="8" t="s">
        <v>1310</v>
      </c>
      <c r="AE20" s="8" t="s">
        <v>163</v>
      </c>
      <c r="AF20" s="8" t="s">
        <v>1311</v>
      </c>
      <c r="AG20" s="79"/>
      <c r="AH20" s="8" t="s">
        <v>1266</v>
      </c>
      <c r="AI20" s="8" t="s">
        <v>1267</v>
      </c>
      <c r="AJ20" s="8" t="s">
        <v>1268</v>
      </c>
      <c r="AK20" s="8" t="s">
        <v>1312</v>
      </c>
      <c r="AL20" s="8" t="s">
        <v>1269</v>
      </c>
      <c r="AM20" s="8" t="s">
        <v>1270</v>
      </c>
      <c r="AN20" s="140" t="s">
        <v>1313</v>
      </c>
      <c r="AO20" s="140" t="s">
        <v>1314</v>
      </c>
      <c r="AP20" s="140" t="s">
        <v>1315</v>
      </c>
      <c r="AQ20" s="140" t="s">
        <v>1316</v>
      </c>
      <c r="AR20" s="140" t="s">
        <v>1317</v>
      </c>
      <c r="AS20" s="140" t="s">
        <v>1318</v>
      </c>
      <c r="AT20" s="140" t="s">
        <v>1319</v>
      </c>
      <c r="AU20" s="140" t="s">
        <v>1278</v>
      </c>
      <c r="AV20" s="94"/>
      <c r="AW20" s="124">
        <v>-6400</v>
      </c>
      <c r="AX20" s="124">
        <f t="shared" si="1"/>
        <v>0.30079195483730425</v>
      </c>
      <c r="AY20" s="124">
        <f t="shared" si="2"/>
        <v>0.27649742506234093</v>
      </c>
      <c r="AZ20" s="124">
        <f t="shared" si="3"/>
        <v>2.4294529774963346E-2</v>
      </c>
      <c r="BA20" s="124">
        <f t="shared" si="4"/>
        <v>0.99482947069434913</v>
      </c>
      <c r="BB20" s="124">
        <f t="shared" si="5"/>
        <v>0.7209875750483884</v>
      </c>
      <c r="BC20" s="124">
        <f t="shared" si="6"/>
        <v>1.5776121168564727</v>
      </c>
      <c r="BD20" s="124">
        <f t="shared" si="7"/>
        <v>1.0068391235527205</v>
      </c>
      <c r="BE20" s="124">
        <f t="shared" si="11"/>
        <v>0.71406187754959105</v>
      </c>
      <c r="BF20" s="124">
        <f t="shared" si="11"/>
        <v>0.70261374070302485</v>
      </c>
      <c r="BG20" s="124">
        <f t="shared" si="11"/>
        <v>0.68300111002096675</v>
      </c>
      <c r="BH20" s="124">
        <f t="shared" si="11"/>
        <v>0.65010577343497156</v>
      </c>
      <c r="BI20" s="124">
        <f t="shared" si="11"/>
        <v>0.59669096249168541</v>
      </c>
      <c r="BJ20" s="124">
        <f t="shared" si="11"/>
        <v>0.51380842337266097</v>
      </c>
      <c r="BK20" s="124">
        <f t="shared" si="11"/>
        <v>0.39222196313670832</v>
      </c>
      <c r="BL20" s="124">
        <f t="shared" si="9"/>
        <v>0.22383297056719353</v>
      </c>
    </row>
    <row r="21" spans="1:64" s="124" customFormat="1" ht="12.95" customHeight="1" x14ac:dyDescent="0.2">
      <c r="A21" s="124" t="s">
        <v>31</v>
      </c>
      <c r="B21" s="125"/>
      <c r="C21" s="153">
        <v>12217.084000000001</v>
      </c>
      <c r="D21" s="153"/>
      <c r="E21" s="124">
        <f t="shared" ref="E21:E84" si="12">+(C21-C$7)/C$8</f>
        <v>-8487.873025518049</v>
      </c>
      <c r="F21" s="124">
        <f t="shared" ref="F21:F84" si="13">ROUND(2*E21,0)/2</f>
        <v>-8488</v>
      </c>
      <c r="G21" s="124">
        <f t="shared" ref="G21:G84" si="14">+C21-(C$7+F21*C$8)</f>
        <v>0.42127200000504672</v>
      </c>
      <c r="H21" s="124">
        <f>+G21</f>
        <v>0.42127200000504672</v>
      </c>
      <c r="P21" s="34">
        <f t="shared" ref="P21:P84" si="15">+D$11+D$12*F21+D$13*F21^2</f>
        <v>0.48413140456839721</v>
      </c>
      <c r="Q21" s="121" t="s">
        <v>1334</v>
      </c>
      <c r="R21" s="124">
        <f t="shared" ref="R21:R84" si="16">+(P21-G21)^2</f>
        <v>3.9513047420589682E-3</v>
      </c>
      <c r="S21" s="125">
        <f>S$15</f>
        <v>0.2</v>
      </c>
      <c r="T21" s="124">
        <f t="shared" ref="T21:T84" si="17">+S21*R21</f>
        <v>7.9026094841179364E-4</v>
      </c>
      <c r="U21" s="52"/>
      <c r="V21" s="124">
        <f>+G21-P21</f>
        <v>-6.2859404563350485E-2</v>
      </c>
      <c r="Z21" s="124">
        <f t="shared" ref="Z21:Z84" si="18">F21</f>
        <v>-8488</v>
      </c>
      <c r="AA21" s="124">
        <f t="shared" ref="AA21:AA84" si="19">AB$3+AB$4*Z21+AB$5*Z21^2+AH21</f>
        <v>0.45980247000623203</v>
      </c>
      <c r="AB21" s="124">
        <f t="shared" ref="AB21:AB84" si="20">IF(S21&lt;&gt;0,G21-AH21, -9999)</f>
        <v>0.44560093456721189</v>
      </c>
      <c r="AC21" s="124">
        <f t="shared" ref="AC21:AC84" si="21">+G21-P21</f>
        <v>-6.2859404563350485E-2</v>
      </c>
      <c r="AD21" s="124">
        <f t="shared" ref="AD21:AD84" si="22">IF(S21&lt;&gt;0,G21-AA21, -9999)</f>
        <v>-3.8530470001185313E-2</v>
      </c>
      <c r="AE21" s="124">
        <f t="shared" ref="AE21:AE84" si="23">+(G21-AA21)^2*S21</f>
        <v>2.9691942370244827E-4</v>
      </c>
      <c r="AF21" s="124">
        <f t="shared" ref="AF21:AF84" si="24">IF(S21&lt;&gt;0,G21-P21, -9999)</f>
        <v>-6.2859404563350485E-2</v>
      </c>
      <c r="AG21" s="125"/>
      <c r="AH21" s="124">
        <f t="shared" ref="AH21:AH84" si="25">$AB$6*($AB$11/AI21*AJ21+$AB$12)</f>
        <v>-2.4328934562165151E-2</v>
      </c>
      <c r="AI21" s="124">
        <f t="shared" ref="AI21:AI84" si="26">1+$AB$7*COS(AL21)</f>
        <v>0.26868962784185857</v>
      </c>
      <c r="AJ21" s="124">
        <f t="shared" ref="AJ21:AJ84" si="27">SIN(AL21+RADIANS($AB$9))</f>
        <v>-0.85620184618576378</v>
      </c>
      <c r="AK21" s="124">
        <f t="shared" ref="AK21:AK84" si="28">$AB$7*SIN(AL21)</f>
        <v>-0.2017022758220913</v>
      </c>
      <c r="AL21" s="124">
        <f t="shared" ref="AL21:AL84" si="29">2*ATAN(AM21)</f>
        <v>-2.8724741046771647</v>
      </c>
      <c r="AM21" s="124">
        <f t="shared" ref="AM21:AM84" si="30">SQRT((1+$AB$7)/(1-$AB$7))*TAN(AN21/2)</f>
        <v>-7.3867617581469203</v>
      </c>
      <c r="AN21" s="124">
        <f t="shared" ref="AN21:AT30" si="31">$AU21+$AB$7*SIN(AO21)</f>
        <v>-2.4409238316491866</v>
      </c>
      <c r="AO21" s="124">
        <f t="shared" si="31"/>
        <v>-2.4187461979316027</v>
      </c>
      <c r="AP21" s="124">
        <f t="shared" si="31"/>
        <v>-2.4570901581523308</v>
      </c>
      <c r="AQ21" s="124">
        <f t="shared" si="31"/>
        <v>-2.38996025269121</v>
      </c>
      <c r="AR21" s="124">
        <f t="shared" si="31"/>
        <v>-2.5051450385752023</v>
      </c>
      <c r="AS21" s="124">
        <f t="shared" si="31"/>
        <v>-2.2992905736171316</v>
      </c>
      <c r="AT21" s="124">
        <f t="shared" si="31"/>
        <v>-2.6468303073361561</v>
      </c>
      <c r="AU21" s="124">
        <f t="shared" ref="AU21:AU84" si="32">RADIANS($AB$9)+$AB$18*(F21-AB$15)</f>
        <v>-1.9390824848509887</v>
      </c>
      <c r="AW21" s="124">
        <v>-6200</v>
      </c>
      <c r="AX21" s="124">
        <f t="shared" si="1"/>
        <v>0.28092651482763864</v>
      </c>
      <c r="AY21" s="124">
        <f t="shared" si="2"/>
        <v>0.25956324170418255</v>
      </c>
      <c r="AZ21" s="124">
        <f t="shared" si="3"/>
        <v>2.1363273123456115E-2</v>
      </c>
      <c r="BA21" s="124">
        <f t="shared" si="4"/>
        <v>0.64068939976480799</v>
      </c>
      <c r="BB21" s="124">
        <f t="shared" si="5"/>
        <v>0.31325979455983544</v>
      </c>
      <c r="BC21" s="124">
        <f t="shared" si="6"/>
        <v>2.0642148980889319</v>
      </c>
      <c r="BD21" s="124">
        <f t="shared" si="7"/>
        <v>1.6732234928294054</v>
      </c>
      <c r="BE21" s="124">
        <f t="shared" si="11"/>
        <v>1.1098485385747314</v>
      </c>
      <c r="BF21" s="124">
        <f t="shared" si="11"/>
        <v>1.1080713449392814</v>
      </c>
      <c r="BG21" s="124">
        <f t="shared" si="11"/>
        <v>1.1028505672835589</v>
      </c>
      <c r="BH21" s="124">
        <f t="shared" si="11"/>
        <v>1.0878160794805729</v>
      </c>
      <c r="BI21" s="124">
        <f t="shared" si="11"/>
        <v>1.0467398571473252</v>
      </c>
      <c r="BJ21" s="124">
        <f t="shared" si="11"/>
        <v>0.94697162371443522</v>
      </c>
      <c r="BK21" s="124">
        <f t="shared" si="11"/>
        <v>0.74794920993129366</v>
      </c>
      <c r="BL21" s="124">
        <f t="shared" si="9"/>
        <v>0.4310087804731495</v>
      </c>
    </row>
    <row r="22" spans="1:64" s="124" customFormat="1" ht="12.95" customHeight="1" x14ac:dyDescent="0.2">
      <c r="A22" s="69" t="s">
        <v>183</v>
      </c>
      <c r="B22" s="71" t="s">
        <v>134</v>
      </c>
      <c r="C22" s="69">
        <v>12217.084999999999</v>
      </c>
      <c r="D22" s="69" t="s">
        <v>176</v>
      </c>
      <c r="E22" s="124">
        <f t="shared" si="12"/>
        <v>-8487.8727241106899</v>
      </c>
      <c r="F22" s="124">
        <f t="shared" si="13"/>
        <v>-8488</v>
      </c>
      <c r="G22" s="124">
        <f t="shared" si="14"/>
        <v>0.42227200000343146</v>
      </c>
      <c r="I22" s="124">
        <f>+G22</f>
        <v>0.42227200000343146</v>
      </c>
      <c r="P22" s="34">
        <f t="shared" si="15"/>
        <v>0.48413140456839721</v>
      </c>
      <c r="Q22" s="121" t="s">
        <v>1334</v>
      </c>
      <c r="R22" s="124">
        <f t="shared" si="16"/>
        <v>3.826585933132105E-3</v>
      </c>
      <c r="S22" s="125">
        <f>S$16</f>
        <v>0.1</v>
      </c>
      <c r="T22" s="124">
        <f t="shared" si="17"/>
        <v>3.8265859331321054E-4</v>
      </c>
      <c r="Z22" s="124">
        <f t="shared" si="18"/>
        <v>-8488</v>
      </c>
      <c r="AA22" s="124">
        <f t="shared" si="19"/>
        <v>0.45980247000623203</v>
      </c>
      <c r="AB22" s="124">
        <f t="shared" si="20"/>
        <v>0.44660093456559663</v>
      </c>
      <c r="AC22" s="124">
        <f t="shared" si="21"/>
        <v>-6.1859404564965748E-2</v>
      </c>
      <c r="AD22" s="124">
        <f t="shared" si="22"/>
        <v>-3.7530470002800576E-2</v>
      </c>
      <c r="AE22" s="124">
        <f t="shared" si="23"/>
        <v>1.4085361786311137E-4</v>
      </c>
      <c r="AF22" s="124">
        <f t="shared" si="24"/>
        <v>-6.1859404564965748E-2</v>
      </c>
      <c r="AG22" s="125"/>
      <c r="AH22" s="124">
        <f t="shared" si="25"/>
        <v>-2.4328934562165151E-2</v>
      </c>
      <c r="AI22" s="124">
        <f t="shared" si="26"/>
        <v>0.26868962784185857</v>
      </c>
      <c r="AJ22" s="124">
        <f t="shared" si="27"/>
        <v>-0.85620184618576378</v>
      </c>
      <c r="AK22" s="124">
        <f t="shared" si="28"/>
        <v>-0.2017022758220913</v>
      </c>
      <c r="AL22" s="124">
        <f t="shared" si="29"/>
        <v>-2.8724741046771647</v>
      </c>
      <c r="AM22" s="124">
        <f t="shared" si="30"/>
        <v>-7.3867617581469203</v>
      </c>
      <c r="AN22" s="124">
        <f t="shared" si="31"/>
        <v>-2.4409238316491866</v>
      </c>
      <c r="AO22" s="124">
        <f t="shared" si="31"/>
        <v>-2.4187461979316027</v>
      </c>
      <c r="AP22" s="124">
        <f t="shared" si="31"/>
        <v>-2.4570901581523308</v>
      </c>
      <c r="AQ22" s="124">
        <f t="shared" si="31"/>
        <v>-2.38996025269121</v>
      </c>
      <c r="AR22" s="124">
        <f t="shared" si="31"/>
        <v>-2.5051450385752023</v>
      </c>
      <c r="AS22" s="124">
        <f t="shared" si="31"/>
        <v>-2.2992905736171316</v>
      </c>
      <c r="AT22" s="124">
        <f t="shared" si="31"/>
        <v>-2.6468303073361561</v>
      </c>
      <c r="AU22" s="124">
        <f t="shared" si="32"/>
        <v>-1.9390824848509887</v>
      </c>
      <c r="AW22" s="124">
        <v>-6000</v>
      </c>
      <c r="AX22" s="124">
        <f t="shared" si="1"/>
        <v>0.26050088463023058</v>
      </c>
      <c r="AY22" s="124">
        <f t="shared" si="2"/>
        <v>0.24314551443956703</v>
      </c>
      <c r="AZ22" s="124">
        <f t="shared" si="3"/>
        <v>1.7355370190663563E-2</v>
      </c>
      <c r="BA22" s="124">
        <f t="shared" si="4"/>
        <v>0.49431395628485786</v>
      </c>
      <c r="BB22" s="124">
        <f t="shared" si="5"/>
        <v>8.2324133474709515E-2</v>
      </c>
      <c r="BC22" s="124">
        <f t="shared" si="6"/>
        <v>2.3004211534182319</v>
      </c>
      <c r="BD22" s="124">
        <f t="shared" si="7"/>
        <v>2.2357595241505783</v>
      </c>
      <c r="BE22" s="124">
        <f t="shared" si="11"/>
        <v>1.3835341142634947</v>
      </c>
      <c r="BF22" s="124">
        <f t="shared" si="11"/>
        <v>1.3835034186324529</v>
      </c>
      <c r="BG22" s="124">
        <f t="shared" si="11"/>
        <v>1.3832862353729256</v>
      </c>
      <c r="BH22" s="124">
        <f t="shared" si="11"/>
        <v>1.3817566257042215</v>
      </c>
      <c r="BI22" s="124">
        <f t="shared" si="11"/>
        <v>1.3713116566109766</v>
      </c>
      <c r="BJ22" s="124">
        <f t="shared" si="11"/>
        <v>1.3108367900007454</v>
      </c>
      <c r="BK22" s="124">
        <f t="shared" si="11"/>
        <v>1.0901213861124999</v>
      </c>
      <c r="BL22" s="124">
        <f t="shared" si="9"/>
        <v>0.63818459037910547</v>
      </c>
    </row>
    <row r="23" spans="1:64" s="124" customFormat="1" ht="12.95" customHeight="1" x14ac:dyDescent="0.2">
      <c r="A23" s="124" t="s">
        <v>31</v>
      </c>
      <c r="B23" s="125"/>
      <c r="C23" s="153">
        <v>13305.290999999999</v>
      </c>
      <c r="D23" s="153"/>
      <c r="E23" s="124">
        <f t="shared" si="12"/>
        <v>-8159.8794249991488</v>
      </c>
      <c r="F23" s="124">
        <f t="shared" si="13"/>
        <v>-8160</v>
      </c>
      <c r="G23" s="124">
        <f t="shared" si="14"/>
        <v>0.4000400000022637</v>
      </c>
      <c r="H23" s="124">
        <f>+G23</f>
        <v>0.4000400000022637</v>
      </c>
      <c r="P23" s="34">
        <f t="shared" si="15"/>
        <v>0.44778782536770473</v>
      </c>
      <c r="Q23" s="121" t="s">
        <v>1335</v>
      </c>
      <c r="R23" s="124">
        <f t="shared" si="16"/>
        <v>2.2798548271286542E-3</v>
      </c>
      <c r="S23" s="125">
        <f>S$15</f>
        <v>0.2</v>
      </c>
      <c r="T23" s="124">
        <f t="shared" si="17"/>
        <v>4.5597096542573088E-4</v>
      </c>
      <c r="V23" s="124">
        <f>+G23-P23</f>
        <v>-4.7747825365441032E-2</v>
      </c>
      <c r="Z23" s="124">
        <f t="shared" si="18"/>
        <v>-8160</v>
      </c>
      <c r="AA23" s="124">
        <f t="shared" si="19"/>
        <v>0.4246548423927306</v>
      </c>
      <c r="AB23" s="124">
        <f t="shared" si="20"/>
        <v>0.42317298297723782</v>
      </c>
      <c r="AC23" s="124">
        <f t="shared" si="21"/>
        <v>-4.7747825365441032E-2</v>
      </c>
      <c r="AD23" s="124">
        <f t="shared" si="22"/>
        <v>-2.4614842390466907E-2</v>
      </c>
      <c r="AE23" s="124">
        <f t="shared" si="23"/>
        <v>1.2117809318150533E-4</v>
      </c>
      <c r="AF23" s="124">
        <f t="shared" si="24"/>
        <v>-4.7747825365441032E-2</v>
      </c>
      <c r="AG23" s="125"/>
      <c r="AH23" s="124">
        <f t="shared" si="25"/>
        <v>-2.3132982974974112E-2</v>
      </c>
      <c r="AI23" s="124">
        <f t="shared" si="26"/>
        <v>0.29223586383226607</v>
      </c>
      <c r="AJ23" s="124">
        <f t="shared" si="27"/>
        <v>-0.90311977542923882</v>
      </c>
      <c r="AK23" s="124">
        <f t="shared" si="28"/>
        <v>-0.27307251061326465</v>
      </c>
      <c r="AL23" s="124">
        <f t="shared" si="29"/>
        <v>-2.7733662321206096</v>
      </c>
      <c r="AM23" s="124">
        <f t="shared" si="30"/>
        <v>-5.3699305663914281</v>
      </c>
      <c r="AN23" s="124">
        <f t="shared" si="31"/>
        <v>-2.2100670964481308</v>
      </c>
      <c r="AO23" s="124">
        <f t="shared" si="31"/>
        <v>-2.2057686815353925</v>
      </c>
      <c r="AP23" s="124">
        <f t="shared" si="31"/>
        <v>-2.2152602020708132</v>
      </c>
      <c r="AQ23" s="124">
        <f t="shared" si="31"/>
        <v>-2.1941357637482723</v>
      </c>
      <c r="AR23" s="124">
        <f t="shared" si="31"/>
        <v>-2.2403679987453864</v>
      </c>
      <c r="AS23" s="124">
        <f t="shared" si="31"/>
        <v>-2.1349705897974469</v>
      </c>
      <c r="AT23" s="124">
        <f t="shared" si="31"/>
        <v>-2.3576219842765651</v>
      </c>
      <c r="AU23" s="124">
        <f t="shared" si="32"/>
        <v>-1.5993141566052209</v>
      </c>
      <c r="AW23" s="124">
        <v>-5800</v>
      </c>
      <c r="AX23" s="124">
        <f t="shared" si="1"/>
        <v>0.24042299111021415</v>
      </c>
      <c r="AY23" s="124">
        <f t="shared" si="2"/>
        <v>0.22724424326849443</v>
      </c>
      <c r="AZ23" s="124">
        <f t="shared" si="3"/>
        <v>1.3178747841719702E-2</v>
      </c>
      <c r="BA23" s="124">
        <f t="shared" si="4"/>
        <v>0.41420515425883553</v>
      </c>
      <c r="BB23" s="124">
        <f t="shared" si="5"/>
        <v>-7.017848923987316E-2</v>
      </c>
      <c r="BC23" s="124">
        <f t="shared" si="6"/>
        <v>2.4530747827174597</v>
      </c>
      <c r="BD23" s="124">
        <f t="shared" si="7"/>
        <v>2.7891202605192769</v>
      </c>
      <c r="BE23" s="124">
        <f t="shared" si="11"/>
        <v>1.6035693191130616</v>
      </c>
      <c r="BF23" s="124">
        <f t="shared" si="11"/>
        <v>1.6035693160598492</v>
      </c>
      <c r="BG23" s="124">
        <f t="shared" si="11"/>
        <v>1.603569438887384</v>
      </c>
      <c r="BH23" s="124">
        <f t="shared" si="11"/>
        <v>1.6035644973012495</v>
      </c>
      <c r="BI23" s="124">
        <f t="shared" si="11"/>
        <v>1.6037627223797708</v>
      </c>
      <c r="BJ23" s="124">
        <f t="shared" si="11"/>
        <v>1.5945474301819424</v>
      </c>
      <c r="BK23" s="124">
        <f t="shared" si="11"/>
        <v>1.4129648979468321</v>
      </c>
      <c r="BL23" s="124">
        <f t="shared" si="9"/>
        <v>0.84536040028506143</v>
      </c>
    </row>
    <row r="24" spans="1:64" s="124" customFormat="1" ht="12.95" customHeight="1" x14ac:dyDescent="0.2">
      <c r="A24" s="69" t="s">
        <v>183</v>
      </c>
      <c r="B24" s="71" t="s">
        <v>134</v>
      </c>
      <c r="C24" s="69">
        <v>13305.291999999999</v>
      </c>
      <c r="D24" s="69" t="s">
        <v>176</v>
      </c>
      <c r="E24" s="124">
        <f t="shared" si="12"/>
        <v>-8159.8791235917861</v>
      </c>
      <c r="F24" s="124">
        <f t="shared" si="13"/>
        <v>-8160</v>
      </c>
      <c r="G24" s="124">
        <f t="shared" si="14"/>
        <v>0.40104000000246742</v>
      </c>
      <c r="I24" s="124">
        <f>+G24</f>
        <v>0.40104000000246742</v>
      </c>
      <c r="P24" s="34">
        <f t="shared" si="15"/>
        <v>0.44778782536770473</v>
      </c>
      <c r="Q24" s="121" t="s">
        <v>1337</v>
      </c>
      <c r="R24" s="124">
        <f t="shared" si="16"/>
        <v>2.1853591763787246E-3</v>
      </c>
      <c r="S24" s="125">
        <f>S$16</f>
        <v>0.1</v>
      </c>
      <c r="T24" s="124">
        <f t="shared" si="17"/>
        <v>2.1853591763787246E-4</v>
      </c>
      <c r="Z24" s="124">
        <f t="shared" si="18"/>
        <v>-8160</v>
      </c>
      <c r="AA24" s="124">
        <f t="shared" si="19"/>
        <v>0.4246548423927306</v>
      </c>
      <c r="AB24" s="124">
        <f t="shared" si="20"/>
        <v>0.42417298297744155</v>
      </c>
      <c r="AC24" s="124">
        <f t="shared" si="21"/>
        <v>-4.6747825365237305E-2</v>
      </c>
      <c r="AD24" s="124">
        <f t="shared" si="22"/>
        <v>-2.361484239026318E-2</v>
      </c>
      <c r="AE24" s="124">
        <f t="shared" si="23"/>
        <v>5.5766078111697077E-5</v>
      </c>
      <c r="AF24" s="124">
        <f t="shared" si="24"/>
        <v>-4.6747825365237305E-2</v>
      </c>
      <c r="AG24" s="125"/>
      <c r="AH24" s="124">
        <f t="shared" si="25"/>
        <v>-2.3132982974974112E-2</v>
      </c>
      <c r="AI24" s="124">
        <f t="shared" si="26"/>
        <v>0.29223586383226607</v>
      </c>
      <c r="AJ24" s="124">
        <f t="shared" si="27"/>
        <v>-0.90311977542923882</v>
      </c>
      <c r="AK24" s="124">
        <f t="shared" si="28"/>
        <v>-0.27307251061326465</v>
      </c>
      <c r="AL24" s="124">
        <f t="shared" si="29"/>
        <v>-2.7733662321206096</v>
      </c>
      <c r="AM24" s="124">
        <f t="shared" si="30"/>
        <v>-5.3699305663914281</v>
      </c>
      <c r="AN24" s="124">
        <f t="shared" si="31"/>
        <v>-2.2100670964481308</v>
      </c>
      <c r="AO24" s="124">
        <f t="shared" si="31"/>
        <v>-2.2057686815353925</v>
      </c>
      <c r="AP24" s="124">
        <f t="shared" si="31"/>
        <v>-2.2152602020708132</v>
      </c>
      <c r="AQ24" s="124">
        <f t="shared" si="31"/>
        <v>-2.1941357637482723</v>
      </c>
      <c r="AR24" s="124">
        <f t="shared" si="31"/>
        <v>-2.2403679987453864</v>
      </c>
      <c r="AS24" s="124">
        <f t="shared" si="31"/>
        <v>-2.1349705897974469</v>
      </c>
      <c r="AT24" s="124">
        <f t="shared" si="31"/>
        <v>-2.3576219842765651</v>
      </c>
      <c r="AU24" s="124">
        <f t="shared" si="32"/>
        <v>-1.5993141566052209</v>
      </c>
      <c r="AW24" s="124">
        <v>-5600</v>
      </c>
      <c r="AX24" s="124">
        <f t="shared" si="1"/>
        <v>0.22093480430988177</v>
      </c>
      <c r="AY24" s="124">
        <f t="shared" si="2"/>
        <v>0.2118594281909647</v>
      </c>
      <c r="AZ24" s="124">
        <f t="shared" si="3"/>
        <v>9.0753761189170598E-3</v>
      </c>
      <c r="BA24" s="124">
        <f t="shared" si="4"/>
        <v>0.36379603985560849</v>
      </c>
      <c r="BB24" s="124">
        <f t="shared" si="5"/>
        <v>-0.18171919541405532</v>
      </c>
      <c r="BC24" s="124">
        <f t="shared" si="6"/>
        <v>2.5655730340232337</v>
      </c>
      <c r="BD24" s="124">
        <f t="shared" si="7"/>
        <v>3.3755655613771332</v>
      </c>
      <c r="BE24" s="124">
        <f t="shared" si="11"/>
        <v>1.7925711999579175</v>
      </c>
      <c r="BF24" s="124">
        <f t="shared" si="11"/>
        <v>1.792581432394579</v>
      </c>
      <c r="BG24" s="124">
        <f t="shared" si="11"/>
        <v>1.7925201056607567</v>
      </c>
      <c r="BH24" s="124">
        <f t="shared" si="11"/>
        <v>1.7928874099670011</v>
      </c>
      <c r="BI24" s="124">
        <f t="shared" si="11"/>
        <v>1.7906784973928844</v>
      </c>
      <c r="BJ24" s="124">
        <f t="shared" si="11"/>
        <v>1.8036520234103997</v>
      </c>
      <c r="BK24" s="124">
        <f t="shared" si="11"/>
        <v>1.711532809917081</v>
      </c>
      <c r="BL24" s="124">
        <f t="shared" si="9"/>
        <v>1.0525362101910183</v>
      </c>
    </row>
    <row r="25" spans="1:64" s="124" customFormat="1" ht="12.95" customHeight="1" x14ac:dyDescent="0.2">
      <c r="A25" s="124" t="s">
        <v>31</v>
      </c>
      <c r="B25" s="125"/>
      <c r="C25" s="153">
        <v>14874.572</v>
      </c>
      <c r="D25" s="153"/>
      <c r="E25" s="124">
        <f t="shared" si="12"/>
        <v>-7686.8865795056854</v>
      </c>
      <c r="F25" s="124">
        <f t="shared" si="13"/>
        <v>-7687</v>
      </c>
      <c r="G25" s="124">
        <f t="shared" si="14"/>
        <v>0.37630300000455463</v>
      </c>
      <c r="H25" s="124">
        <f>+G25</f>
        <v>0.37630300000455463</v>
      </c>
      <c r="P25" s="34">
        <f t="shared" si="15"/>
        <v>0.39782361574313402</v>
      </c>
      <c r="Q25" s="121" t="s">
        <v>1336</v>
      </c>
      <c r="R25" s="124">
        <f t="shared" si="16"/>
        <v>4.6313690176759073E-4</v>
      </c>
      <c r="S25" s="125">
        <f>S$15</f>
        <v>0.2</v>
      </c>
      <c r="T25" s="124">
        <f t="shared" si="17"/>
        <v>9.2627380353518151E-5</v>
      </c>
      <c r="V25" s="124">
        <f>+G25-P25</f>
        <v>-2.1520615738579385E-2</v>
      </c>
      <c r="Z25" s="124">
        <f t="shared" si="18"/>
        <v>-7687</v>
      </c>
      <c r="AA25" s="124">
        <f t="shared" si="19"/>
        <v>0.37910886470806288</v>
      </c>
      <c r="AB25" s="124">
        <f t="shared" si="20"/>
        <v>0.39501775103962578</v>
      </c>
      <c r="AC25" s="124">
        <f t="shared" si="21"/>
        <v>-2.1520615738579385E-2</v>
      </c>
      <c r="AD25" s="124">
        <f t="shared" si="22"/>
        <v>-2.8058647035082429E-3</v>
      </c>
      <c r="AE25" s="124">
        <f t="shared" si="23"/>
        <v>1.5745753468786801E-6</v>
      </c>
      <c r="AF25" s="124">
        <f t="shared" si="24"/>
        <v>-2.1520615738579385E-2</v>
      </c>
      <c r="AG25" s="125"/>
      <c r="AH25" s="124">
        <f t="shared" si="25"/>
        <v>-1.8714751035071146E-2</v>
      </c>
      <c r="AI25" s="124">
        <f t="shared" si="26"/>
        <v>0.35311861005898759</v>
      </c>
      <c r="AJ25" s="124">
        <f t="shared" si="27"/>
        <v>-0.9657698199439837</v>
      </c>
      <c r="AK25" s="124">
        <f t="shared" si="28"/>
        <v>-0.39628668391187977</v>
      </c>
      <c r="AL25" s="124">
        <f t="shared" si="29"/>
        <v>-2.5919518936504935</v>
      </c>
      <c r="AM25" s="124">
        <f t="shared" si="30"/>
        <v>-3.5466689455284093</v>
      </c>
      <c r="AN25" s="124">
        <f t="shared" si="31"/>
        <v>-1.8405263530592173</v>
      </c>
      <c r="AO25" s="124">
        <f t="shared" si="31"/>
        <v>-1.8405457053471665</v>
      </c>
      <c r="AP25" s="124">
        <f t="shared" si="31"/>
        <v>-1.8404499628777558</v>
      </c>
      <c r="AQ25" s="124">
        <f t="shared" si="31"/>
        <v>-1.8409233107480465</v>
      </c>
      <c r="AR25" s="124">
        <f t="shared" si="31"/>
        <v>-1.8385751347027073</v>
      </c>
      <c r="AS25" s="124">
        <f t="shared" si="31"/>
        <v>-1.8500347006966851</v>
      </c>
      <c r="AT25" s="124">
        <f t="shared" si="31"/>
        <v>-1.7886133288635881</v>
      </c>
      <c r="AU25" s="124">
        <f t="shared" si="32"/>
        <v>-1.1093433661776348</v>
      </c>
      <c r="AW25" s="124">
        <v>-5400</v>
      </c>
      <c r="AX25" s="124">
        <f t="shared" si="1"/>
        <v>0.20212668031061082</v>
      </c>
      <c r="AY25" s="124">
        <f t="shared" si="2"/>
        <v>0.1969910692069779</v>
      </c>
      <c r="AZ25" s="124">
        <f t="shared" si="3"/>
        <v>5.135611103632913E-3</v>
      </c>
      <c r="BA25" s="124">
        <f t="shared" si="4"/>
        <v>0.32939399479796139</v>
      </c>
      <c r="BB25" s="124">
        <f t="shared" si="5"/>
        <v>-0.26892612364228707</v>
      </c>
      <c r="BC25" s="124">
        <f t="shared" si="6"/>
        <v>2.655116467764743</v>
      </c>
      <c r="BD25" s="124">
        <f t="shared" si="7"/>
        <v>4.0297971800712107</v>
      </c>
      <c r="BE25" s="124">
        <f t="shared" si="11"/>
        <v>1.9612483784598811</v>
      </c>
      <c r="BF25" s="124">
        <f t="shared" si="11"/>
        <v>1.9611938813064373</v>
      </c>
      <c r="BG25" s="124">
        <f t="shared" si="11"/>
        <v>1.9613826080352219</v>
      </c>
      <c r="BH25" s="124">
        <f t="shared" si="11"/>
        <v>1.9607286671226958</v>
      </c>
      <c r="BI25" s="124">
        <f t="shared" si="11"/>
        <v>1.9629901643703682</v>
      </c>
      <c r="BJ25" s="124">
        <f t="shared" si="11"/>
        <v>1.9551156695810954</v>
      </c>
      <c r="BK25" s="124">
        <f t="shared" si="11"/>
        <v>1.9819164177941728</v>
      </c>
      <c r="BL25" s="124">
        <f t="shared" si="9"/>
        <v>1.2597120200969742</v>
      </c>
    </row>
    <row r="26" spans="1:64" s="124" customFormat="1" ht="12.95" customHeight="1" x14ac:dyDescent="0.2">
      <c r="A26" s="69" t="s">
        <v>195</v>
      </c>
      <c r="B26" s="71" t="s">
        <v>134</v>
      </c>
      <c r="C26" s="69">
        <v>15614.437</v>
      </c>
      <c r="D26" s="69" t="s">
        <v>176</v>
      </c>
      <c r="E26" s="124">
        <f t="shared" si="12"/>
        <v>-7463.8858220689863</v>
      </c>
      <c r="F26" s="124">
        <f t="shared" si="13"/>
        <v>-7464</v>
      </c>
      <c r="G26" s="124">
        <f t="shared" si="14"/>
        <v>0.37881600000218896</v>
      </c>
      <c r="H26" s="124">
        <f>+G26</f>
        <v>0.37881600000218896</v>
      </c>
      <c r="P26" s="34">
        <f t="shared" si="15"/>
        <v>0.37526952720751205</v>
      </c>
      <c r="Q26" s="121">
        <f t="shared" ref="Q26:Q84" si="33">+C26-15018.5</f>
        <v>595.9369999999999</v>
      </c>
      <c r="R26" s="124">
        <f t="shared" si="16"/>
        <v>1.25774692833834E-5</v>
      </c>
      <c r="S26" s="125">
        <f>S$15</f>
        <v>0.2</v>
      </c>
      <c r="T26" s="124">
        <f t="shared" si="17"/>
        <v>2.5154938566766803E-6</v>
      </c>
      <c r="Z26" s="124">
        <f t="shared" si="18"/>
        <v>-7464</v>
      </c>
      <c r="AA26" s="124">
        <f t="shared" si="19"/>
        <v>0.3601516935772367</v>
      </c>
      <c r="AB26" s="124">
        <f t="shared" si="20"/>
        <v>0.39393383363246431</v>
      </c>
      <c r="AC26" s="124">
        <f t="shared" si="21"/>
        <v>3.5464727946769026E-3</v>
      </c>
      <c r="AD26" s="124">
        <f t="shared" si="22"/>
        <v>1.8664306424952259E-2</v>
      </c>
      <c r="AE26" s="124">
        <f t="shared" si="23"/>
        <v>6.9671266864902834E-5</v>
      </c>
      <c r="AF26" s="124">
        <f t="shared" si="24"/>
        <v>3.5464727946769026E-3</v>
      </c>
      <c r="AG26" s="125"/>
      <c r="AH26" s="124">
        <f t="shared" si="25"/>
        <v>-1.5117833630275383E-2</v>
      </c>
      <c r="AI26" s="124">
        <f t="shared" si="26"/>
        <v>0.40468856737881176</v>
      </c>
      <c r="AJ26" s="124">
        <f t="shared" si="27"/>
        <v>-0.98971987525815586</v>
      </c>
      <c r="AK26" s="124">
        <f t="shared" si="28"/>
        <v>-0.47021587243350138</v>
      </c>
      <c r="AL26" s="124">
        <f t="shared" si="29"/>
        <v>-2.4730619992240661</v>
      </c>
      <c r="AM26" s="124">
        <f t="shared" si="30"/>
        <v>-2.8793747668063805</v>
      </c>
      <c r="AN26" s="124">
        <f t="shared" si="31"/>
        <v>-1.6353771978684826</v>
      </c>
      <c r="AO26" s="124">
        <f t="shared" si="31"/>
        <v>-1.6353771808557762</v>
      </c>
      <c r="AP26" s="124">
        <f t="shared" si="31"/>
        <v>-1.6353775283505081</v>
      </c>
      <c r="AQ26" s="124">
        <f t="shared" si="31"/>
        <v>-1.6353704301917862</v>
      </c>
      <c r="AR26" s="124">
        <f t="shared" si="31"/>
        <v>-1.6355152676585716</v>
      </c>
      <c r="AS26" s="124">
        <f t="shared" si="31"/>
        <v>-1.6324926827309336</v>
      </c>
      <c r="AT26" s="124">
        <f t="shared" si="31"/>
        <v>-1.4622353642853558</v>
      </c>
      <c r="AU26" s="124">
        <f t="shared" si="32"/>
        <v>-0.87834233813249352</v>
      </c>
      <c r="AW26" s="124">
        <v>-5200</v>
      </c>
      <c r="AX26" s="124">
        <f t="shared" si="1"/>
        <v>0.18402758843150571</v>
      </c>
      <c r="AY26" s="124">
        <f t="shared" si="2"/>
        <v>0.18263916631653399</v>
      </c>
      <c r="AZ26" s="124">
        <f t="shared" si="3"/>
        <v>1.3884221149717353E-3</v>
      </c>
      <c r="BA26" s="124">
        <f t="shared" si="4"/>
        <v>0.30463900209456762</v>
      </c>
      <c r="BB26" s="124">
        <f t="shared" si="5"/>
        <v>-0.34054204452212378</v>
      </c>
      <c r="BC26" s="124">
        <f t="shared" si="6"/>
        <v>2.7303319002222741</v>
      </c>
      <c r="BD26" s="124">
        <f t="shared" si="7"/>
        <v>4.7943572652066848</v>
      </c>
      <c r="BE26" s="124">
        <f t="shared" si="11"/>
        <v>2.1160684776434016</v>
      </c>
      <c r="BF26" s="124">
        <f t="shared" si="11"/>
        <v>2.1146073089400934</v>
      </c>
      <c r="BG26" s="124">
        <f t="shared" si="11"/>
        <v>2.1183185667318813</v>
      </c>
      <c r="BH26" s="124">
        <f t="shared" si="11"/>
        <v>2.1088472574405253</v>
      </c>
      <c r="BI26" s="124">
        <f t="shared" si="11"/>
        <v>2.1327341834837124</v>
      </c>
      <c r="BJ26" s="124">
        <f t="shared" si="11"/>
        <v>2.0705269993954634</v>
      </c>
      <c r="BK26" s="124">
        <f t="shared" si="11"/>
        <v>2.2214124181015542</v>
      </c>
      <c r="BL26" s="124">
        <f t="shared" si="9"/>
        <v>1.4668878300029302</v>
      </c>
    </row>
    <row r="27" spans="1:64" s="124" customFormat="1" ht="12.95" customHeight="1" x14ac:dyDescent="0.2">
      <c r="A27" s="124" t="s">
        <v>31</v>
      </c>
      <c r="B27" s="125"/>
      <c r="C27" s="153">
        <v>16105.442999999999</v>
      </c>
      <c r="D27" s="153"/>
      <c r="E27" s="124">
        <f t="shared" si="12"/>
        <v>-7315.8929991810755</v>
      </c>
      <c r="F27" s="124">
        <f t="shared" si="13"/>
        <v>-7316</v>
      </c>
      <c r="G27" s="124">
        <f t="shared" si="14"/>
        <v>0.35500400000091759</v>
      </c>
      <c r="H27" s="124">
        <f>+G27</f>
        <v>0.35500400000091759</v>
      </c>
      <c r="P27" s="34">
        <f t="shared" si="15"/>
        <v>0.36065536409721632</v>
      </c>
      <c r="Q27" s="121">
        <f t="shared" si="33"/>
        <v>1086.9429999999993</v>
      </c>
      <c r="R27" s="124">
        <f t="shared" si="16"/>
        <v>3.1937916148934462E-5</v>
      </c>
      <c r="S27" s="125">
        <f>S$15</f>
        <v>0.2</v>
      </c>
      <c r="T27" s="124">
        <f t="shared" si="17"/>
        <v>6.3875832297868924E-6</v>
      </c>
      <c r="V27" s="124">
        <f>+G27-P27</f>
        <v>-5.6513640962987388E-3</v>
      </c>
      <c r="Z27" s="124">
        <f t="shared" si="18"/>
        <v>-7316</v>
      </c>
      <c r="AA27" s="124">
        <f t="shared" si="19"/>
        <v>0.3486809234703741</v>
      </c>
      <c r="AB27" s="124">
        <f t="shared" si="20"/>
        <v>0.36697844062775981</v>
      </c>
      <c r="AC27" s="124">
        <f t="shared" si="21"/>
        <v>-5.6513640962987388E-3</v>
      </c>
      <c r="AD27" s="124">
        <f t="shared" si="22"/>
        <v>6.3230765305434811E-3</v>
      </c>
      <c r="AE27" s="124">
        <f t="shared" si="23"/>
        <v>7.9962593622219571E-6</v>
      </c>
      <c r="AF27" s="124">
        <f t="shared" si="24"/>
        <v>-5.6513640962987388E-3</v>
      </c>
      <c r="AG27" s="125"/>
      <c r="AH27" s="124">
        <f t="shared" si="25"/>
        <v>-1.1974440626842218E-2</v>
      </c>
      <c r="AI27" s="124">
        <f t="shared" si="26"/>
        <v>0.45564966404649776</v>
      </c>
      <c r="AJ27" s="124">
        <f t="shared" si="27"/>
        <v>-0.99913758122187868</v>
      </c>
      <c r="AK27" s="124">
        <f t="shared" si="28"/>
        <v>-0.52837617304833073</v>
      </c>
      <c r="AL27" s="124">
        <f t="shared" si="29"/>
        <v>-2.3710845690578428</v>
      </c>
      <c r="AM27" s="124">
        <f t="shared" si="30"/>
        <v>-2.4659829262399442</v>
      </c>
      <c r="AN27" s="124">
        <f t="shared" si="31"/>
        <v>-1.480562141949215</v>
      </c>
      <c r="AO27" s="124">
        <f t="shared" si="31"/>
        <v>-1.4805610974996319</v>
      </c>
      <c r="AP27" s="124">
        <f t="shared" si="31"/>
        <v>-1.4805458203596833</v>
      </c>
      <c r="AQ27" s="124">
        <f t="shared" si="31"/>
        <v>-1.4803226560080587</v>
      </c>
      <c r="AR27" s="124">
        <f t="shared" si="31"/>
        <v>-1.4771231542097694</v>
      </c>
      <c r="AS27" s="124">
        <f t="shared" si="31"/>
        <v>-1.4395405926771709</v>
      </c>
      <c r="AT27" s="124">
        <f t="shared" si="31"/>
        <v>-1.2281158907421654</v>
      </c>
      <c r="AU27" s="124">
        <f t="shared" si="32"/>
        <v>-0.72503223880208534</v>
      </c>
      <c r="AW27" s="124">
        <v>-5000</v>
      </c>
      <c r="AX27" s="124">
        <f t="shared" si="1"/>
        <v>0.16663012095579807</v>
      </c>
      <c r="AY27" s="124">
        <f t="shared" si="2"/>
        <v>0.16880371951963297</v>
      </c>
      <c r="AZ27" s="124">
        <f t="shared" si="3"/>
        <v>-2.1735985638348851E-3</v>
      </c>
      <c r="BA27" s="124">
        <f t="shared" si="4"/>
        <v>0.28614028691061066</v>
      </c>
      <c r="BB27" s="124">
        <f t="shared" si="5"/>
        <v>-0.40185162420153209</v>
      </c>
      <c r="BC27" s="124">
        <f t="shared" si="6"/>
        <v>2.7963765868874306</v>
      </c>
      <c r="BD27" s="124">
        <f t="shared" si="7"/>
        <v>5.7358224947924956</v>
      </c>
      <c r="BE27" s="124">
        <f t="shared" si="11"/>
        <v>2.2619167251061993</v>
      </c>
      <c r="BF27" s="124">
        <f t="shared" si="11"/>
        <v>2.2550330162365646</v>
      </c>
      <c r="BG27" s="124">
        <f t="shared" si="11"/>
        <v>2.2692651291764965</v>
      </c>
      <c r="BH27" s="124">
        <f t="shared" si="11"/>
        <v>2.239560761203395</v>
      </c>
      <c r="BI27" s="124">
        <f t="shared" si="11"/>
        <v>2.3004094376398392</v>
      </c>
      <c r="BJ27" s="124">
        <f t="shared" si="11"/>
        <v>2.1702527211154252</v>
      </c>
      <c r="BK27" s="124">
        <f t="shared" si="11"/>
        <v>2.4286385243828144</v>
      </c>
      <c r="BL27" s="124">
        <f t="shared" si="9"/>
        <v>1.6740636399088862</v>
      </c>
    </row>
    <row r="28" spans="1:64" s="124" customFormat="1" ht="12.95" customHeight="1" x14ac:dyDescent="0.2">
      <c r="A28" s="124" t="s">
        <v>31</v>
      </c>
      <c r="B28" s="125"/>
      <c r="C28" s="153">
        <v>16400.717000000001</v>
      </c>
      <c r="D28" s="153"/>
      <c r="E28" s="124">
        <f t="shared" si="12"/>
        <v>-7226.8952419532516</v>
      </c>
      <c r="F28" s="124">
        <f t="shared" si="13"/>
        <v>-7227</v>
      </c>
      <c r="G28" s="124">
        <f t="shared" si="14"/>
        <v>0.34756300000299234</v>
      </c>
      <c r="H28" s="124">
        <f>+G28</f>
        <v>0.34756300000299234</v>
      </c>
      <c r="P28" s="34">
        <f t="shared" si="15"/>
        <v>0.3520032874667347</v>
      </c>
      <c r="Q28" s="121">
        <f t="shared" si="33"/>
        <v>1382.2170000000006</v>
      </c>
      <c r="R28" s="124">
        <f t="shared" si="16"/>
        <v>1.9716152760667606E-5</v>
      </c>
      <c r="S28" s="125">
        <f>S$15</f>
        <v>0.2</v>
      </c>
      <c r="T28" s="124">
        <f t="shared" si="17"/>
        <v>3.9432305521335217E-6</v>
      </c>
      <c r="V28" s="124">
        <f>+G28-P28</f>
        <v>-4.440287463742365E-3</v>
      </c>
      <c r="Z28" s="124">
        <f t="shared" si="18"/>
        <v>-7227</v>
      </c>
      <c r="AA28" s="124">
        <f t="shared" si="19"/>
        <v>0.34228987297098246</v>
      </c>
      <c r="AB28" s="124">
        <f t="shared" si="20"/>
        <v>0.35727641449874459</v>
      </c>
      <c r="AC28" s="124">
        <f t="shared" si="21"/>
        <v>-4.440287463742365E-3</v>
      </c>
      <c r="AD28" s="124">
        <f t="shared" si="22"/>
        <v>5.2731270320098833E-3</v>
      </c>
      <c r="AE28" s="124">
        <f t="shared" si="23"/>
        <v>5.5611737391426725E-6</v>
      </c>
      <c r="AF28" s="124">
        <f t="shared" si="24"/>
        <v>-4.440287463742365E-3</v>
      </c>
      <c r="AG28" s="125"/>
      <c r="AH28" s="124">
        <f t="shared" si="25"/>
        <v>-9.7134144957522588E-3</v>
      </c>
      <c r="AI28" s="124">
        <f t="shared" si="26"/>
        <v>0.49700522122874946</v>
      </c>
      <c r="AJ28" s="124">
        <f t="shared" si="27"/>
        <v>-0.9994261831313519</v>
      </c>
      <c r="AK28" s="124">
        <f t="shared" si="28"/>
        <v>-0.56788636277582072</v>
      </c>
      <c r="AL28" s="124">
        <f t="shared" si="29"/>
        <v>-2.2956720565918989</v>
      </c>
      <c r="AM28" s="124">
        <f t="shared" si="30"/>
        <v>-2.2215907034995461</v>
      </c>
      <c r="AN28" s="124">
        <f t="shared" si="31"/>
        <v>-1.3772914649614556</v>
      </c>
      <c r="AO28" s="124">
        <f t="shared" si="31"/>
        <v>-1.3772556693141369</v>
      </c>
      <c r="AP28" s="124">
        <f t="shared" si="31"/>
        <v>-1.3770104927295166</v>
      </c>
      <c r="AQ28" s="124">
        <f t="shared" si="31"/>
        <v>-1.3753393581777271</v>
      </c>
      <c r="AR28" s="124">
        <f t="shared" si="31"/>
        <v>-1.3643042156943368</v>
      </c>
      <c r="AS28" s="124">
        <f t="shared" si="31"/>
        <v>-1.302446516082671</v>
      </c>
      <c r="AT28" s="124">
        <f t="shared" si="31"/>
        <v>-1.0815122680916791</v>
      </c>
      <c r="AU28" s="124">
        <f t="shared" si="32"/>
        <v>-0.63283900339393551</v>
      </c>
      <c r="AW28" s="124">
        <v>-4800</v>
      </c>
      <c r="AX28" s="124">
        <f t="shared" si="1"/>
        <v>0.14992316164318625</v>
      </c>
      <c r="AY28" s="124">
        <f t="shared" si="2"/>
        <v>0.15548472881627484</v>
      </c>
      <c r="AZ28" s="124">
        <f t="shared" si="3"/>
        <v>-5.5615671730885885E-3</v>
      </c>
      <c r="BA28" s="124">
        <f t="shared" si="4"/>
        <v>0.27200786139274069</v>
      </c>
      <c r="BB28" s="124">
        <f t="shared" si="5"/>
        <v>-0.45613492670791883</v>
      </c>
      <c r="BC28" s="124">
        <f t="shared" si="6"/>
        <v>2.8564856848801874</v>
      </c>
      <c r="BD28" s="124">
        <f t="shared" si="7"/>
        <v>6.9673286329765052</v>
      </c>
      <c r="BE28" s="124">
        <f t="shared" si="11"/>
        <v>2.4023892066241568</v>
      </c>
      <c r="BF28" s="124">
        <f t="shared" si="11"/>
        <v>2.384275805742722</v>
      </c>
      <c r="BG28" s="124">
        <f t="shared" si="11"/>
        <v>2.4166437075517022</v>
      </c>
      <c r="BH28" s="124">
        <f t="shared" si="11"/>
        <v>2.3580913106791912</v>
      </c>
      <c r="BI28" s="124">
        <f t="shared" si="11"/>
        <v>2.4618651662785545</v>
      </c>
      <c r="BJ28" s="124">
        <f t="shared" si="11"/>
        <v>2.2699693075906846</v>
      </c>
      <c r="BK28" s="124">
        <f t="shared" si="11"/>
        <v>2.6035925855368136</v>
      </c>
      <c r="BL28" s="124">
        <f t="shared" si="9"/>
        <v>1.8812394498148421</v>
      </c>
    </row>
    <row r="29" spans="1:64" s="124" customFormat="1" ht="12.95" customHeight="1" x14ac:dyDescent="0.2">
      <c r="A29" s="69" t="s">
        <v>183</v>
      </c>
      <c r="B29" s="71" t="s">
        <v>134</v>
      </c>
      <c r="C29" s="69">
        <v>16400.718000000001</v>
      </c>
      <c r="D29" s="69" t="s">
        <v>176</v>
      </c>
      <c r="E29" s="124">
        <f t="shared" si="12"/>
        <v>-7226.8949405458898</v>
      </c>
      <c r="F29" s="124">
        <f t="shared" si="13"/>
        <v>-7227</v>
      </c>
      <c r="G29" s="124">
        <f t="shared" si="14"/>
        <v>0.34856300000319607</v>
      </c>
      <c r="I29" s="124">
        <f>+G29</f>
        <v>0.34856300000319607</v>
      </c>
      <c r="P29" s="34">
        <f t="shared" si="15"/>
        <v>0.3520032874667347</v>
      </c>
      <c r="Q29" s="121">
        <f t="shared" si="33"/>
        <v>1382.2180000000008</v>
      </c>
      <c r="R29" s="124">
        <f t="shared" si="16"/>
        <v>1.1835577831781117E-5</v>
      </c>
      <c r="S29" s="125">
        <f>S$16</f>
        <v>0.1</v>
      </c>
      <c r="T29" s="124">
        <f t="shared" si="17"/>
        <v>1.1835577831781118E-6</v>
      </c>
      <c r="Z29" s="124">
        <f t="shared" si="18"/>
        <v>-7227</v>
      </c>
      <c r="AA29" s="124">
        <f t="shared" si="19"/>
        <v>0.34228987297098246</v>
      </c>
      <c r="AB29" s="124">
        <f t="shared" si="20"/>
        <v>0.35827641449894831</v>
      </c>
      <c r="AC29" s="124">
        <f t="shared" si="21"/>
        <v>-3.4402874635386382E-3</v>
      </c>
      <c r="AD29" s="124">
        <f t="shared" si="22"/>
        <v>6.2731270322136101E-3</v>
      </c>
      <c r="AE29" s="124">
        <f t="shared" si="23"/>
        <v>3.9352122762289141E-6</v>
      </c>
      <c r="AF29" s="124">
        <f t="shared" si="24"/>
        <v>-3.4402874635386382E-3</v>
      </c>
      <c r="AG29" s="125"/>
      <c r="AH29" s="124">
        <f t="shared" si="25"/>
        <v>-9.7134144957522588E-3</v>
      </c>
      <c r="AI29" s="124">
        <f t="shared" si="26"/>
        <v>0.49700522122874946</v>
      </c>
      <c r="AJ29" s="124">
        <f t="shared" si="27"/>
        <v>-0.9994261831313519</v>
      </c>
      <c r="AK29" s="124">
        <f t="shared" si="28"/>
        <v>-0.56788636277582072</v>
      </c>
      <c r="AL29" s="124">
        <f t="shared" si="29"/>
        <v>-2.2956720565918989</v>
      </c>
      <c r="AM29" s="124">
        <f t="shared" si="30"/>
        <v>-2.2215907034995461</v>
      </c>
      <c r="AN29" s="124">
        <f t="shared" si="31"/>
        <v>-1.3772914649614556</v>
      </c>
      <c r="AO29" s="124">
        <f t="shared" si="31"/>
        <v>-1.3772556693141369</v>
      </c>
      <c r="AP29" s="124">
        <f t="shared" si="31"/>
        <v>-1.3770104927295166</v>
      </c>
      <c r="AQ29" s="124">
        <f t="shared" si="31"/>
        <v>-1.3753393581777271</v>
      </c>
      <c r="AR29" s="124">
        <f t="shared" si="31"/>
        <v>-1.3643042156943368</v>
      </c>
      <c r="AS29" s="124">
        <f t="shared" si="31"/>
        <v>-1.302446516082671</v>
      </c>
      <c r="AT29" s="124">
        <f t="shared" si="31"/>
        <v>-1.0815122680916791</v>
      </c>
      <c r="AU29" s="124">
        <f t="shared" si="32"/>
        <v>-0.63283900339393551</v>
      </c>
      <c r="AW29" s="124">
        <v>-4600</v>
      </c>
      <c r="AX29" s="124">
        <f t="shared" si="1"/>
        <v>0.13392811115848199</v>
      </c>
      <c r="AY29" s="124">
        <f t="shared" si="2"/>
        <v>0.14268219420645961</v>
      </c>
      <c r="AZ29" s="124">
        <f t="shared" si="3"/>
        <v>-8.7540830479776229E-3</v>
      </c>
      <c r="BA29" s="124">
        <f t="shared" si="4"/>
        <v>0.26122487408161221</v>
      </c>
      <c r="BB29" s="124">
        <f t="shared" si="5"/>
        <v>-0.50513764647578574</v>
      </c>
      <c r="BC29" s="124">
        <f t="shared" si="6"/>
        <v>2.9123800087169256</v>
      </c>
      <c r="BD29" s="124">
        <f t="shared" si="7"/>
        <v>8.6872865061208451</v>
      </c>
      <c r="BE29" s="124">
        <f t="shared" si="11"/>
        <v>2.5390962673477695</v>
      </c>
      <c r="BF29" s="124">
        <f t="shared" si="11"/>
        <v>2.5054675111219358</v>
      </c>
      <c r="BG29" s="124">
        <f t="shared" si="11"/>
        <v>2.5595230755249325</v>
      </c>
      <c r="BH29" s="124">
        <f t="shared" si="11"/>
        <v>2.4715628307847672</v>
      </c>
      <c r="BI29" s="124">
        <f t="shared" si="11"/>
        <v>2.6121399039674853</v>
      </c>
      <c r="BJ29" s="124">
        <f t="shared" si="11"/>
        <v>2.3795946254393545</v>
      </c>
      <c r="BK29" s="124">
        <f t="shared" si="11"/>
        <v>2.7476526778170802</v>
      </c>
      <c r="BL29" s="124">
        <f t="shared" si="9"/>
        <v>2.0884152597207981</v>
      </c>
    </row>
    <row r="30" spans="1:64" s="124" customFormat="1" ht="12.95" customHeight="1" x14ac:dyDescent="0.2">
      <c r="A30" s="69" t="s">
        <v>207</v>
      </c>
      <c r="B30" s="71" t="s">
        <v>134</v>
      </c>
      <c r="C30" s="69">
        <v>16699.312999999998</v>
      </c>
      <c r="D30" s="69" t="s">
        <v>176</v>
      </c>
      <c r="E30" s="124">
        <f t="shared" si="12"/>
        <v>-7136.8962094708822</v>
      </c>
      <c r="F30" s="124">
        <f t="shared" si="13"/>
        <v>-7137</v>
      </c>
      <c r="G30" s="124">
        <f t="shared" si="14"/>
        <v>0.34435300000041025</v>
      </c>
      <c r="H30" s="124">
        <f>+G30</f>
        <v>0.34435300000041025</v>
      </c>
      <c r="P30" s="34">
        <f t="shared" si="15"/>
        <v>0.34335799783792748</v>
      </c>
      <c r="Q30" s="121">
        <f t="shared" si="33"/>
        <v>1680.8129999999983</v>
      </c>
      <c r="R30" s="124">
        <f t="shared" si="16"/>
        <v>9.9002930334539266E-7</v>
      </c>
      <c r="S30" s="125">
        <f>S$15</f>
        <v>0.2</v>
      </c>
      <c r="T30" s="124">
        <f t="shared" si="17"/>
        <v>1.9800586066907855E-7</v>
      </c>
      <c r="Z30" s="124">
        <f t="shared" si="18"/>
        <v>-7137</v>
      </c>
      <c r="AA30" s="124">
        <f t="shared" si="19"/>
        <v>0.33628165467079935</v>
      </c>
      <c r="AB30" s="124">
        <f t="shared" si="20"/>
        <v>0.35142934316753838</v>
      </c>
      <c r="AC30" s="124">
        <f t="shared" si="21"/>
        <v>9.9500216248277207E-4</v>
      </c>
      <c r="AD30" s="124">
        <f t="shared" si="22"/>
        <v>8.0713453296109017E-3</v>
      </c>
      <c r="AE30" s="124">
        <f t="shared" si="23"/>
        <v>1.3029323085966345E-5</v>
      </c>
      <c r="AF30" s="124">
        <f t="shared" si="24"/>
        <v>9.9500216248277207E-4</v>
      </c>
      <c r="AG30" s="125"/>
      <c r="AH30" s="124">
        <f t="shared" si="25"/>
        <v>-7.0763431671281322E-3</v>
      </c>
      <c r="AI30" s="124">
        <f t="shared" si="26"/>
        <v>0.55151341509445284</v>
      </c>
      <c r="AJ30" s="124">
        <f t="shared" si="27"/>
        <v>-0.99204479650642752</v>
      </c>
      <c r="AK30" s="124">
        <f t="shared" si="28"/>
        <v>-0.61184838943781628</v>
      </c>
      <c r="AL30" s="124">
        <f t="shared" si="29"/>
        <v>-2.2033301881340606</v>
      </c>
      <c r="AM30" s="124">
        <f t="shared" si="30"/>
        <v>-1.9728790516721824</v>
      </c>
      <c r="AN30" s="124">
        <f t="shared" si="31"/>
        <v>-1.2623532517792655</v>
      </c>
      <c r="AO30" s="124">
        <f t="shared" si="31"/>
        <v>-1.2620415290156695</v>
      </c>
      <c r="AP30" s="124">
        <f t="shared" si="31"/>
        <v>-1.2606921395697328</v>
      </c>
      <c r="AQ30" s="124">
        <f t="shared" si="31"/>
        <v>-1.2549152266560817</v>
      </c>
      <c r="AR30" s="124">
        <f t="shared" si="31"/>
        <v>-1.2312563115551782</v>
      </c>
      <c r="AS30" s="124">
        <f t="shared" si="31"/>
        <v>-1.1474541410469543</v>
      </c>
      <c r="AT30" s="124">
        <f t="shared" si="31"/>
        <v>-0.92938796119242606</v>
      </c>
      <c r="AU30" s="124">
        <f t="shared" si="32"/>
        <v>-0.53960988893625483</v>
      </c>
      <c r="AW30" s="124">
        <v>-4400</v>
      </c>
      <c r="AX30" s="124">
        <f t="shared" si="1"/>
        <v>0.11870570460498246</v>
      </c>
      <c r="AY30" s="124">
        <f t="shared" si="2"/>
        <v>0.1303961156901873</v>
      </c>
      <c r="AZ30" s="124">
        <f t="shared" si="3"/>
        <v>-1.1690411085204841E-2</v>
      </c>
      <c r="BA30" s="124">
        <f t="shared" si="4"/>
        <v>0.25323443303564752</v>
      </c>
      <c r="BB30" s="124">
        <f t="shared" si="5"/>
        <v>-0.54950054907020873</v>
      </c>
      <c r="BC30" s="124">
        <f t="shared" si="6"/>
        <v>2.9646048890002796</v>
      </c>
      <c r="BD30" s="124">
        <f t="shared" si="7"/>
        <v>11.270702801427255</v>
      </c>
      <c r="BE30" s="124">
        <f t="shared" si="11"/>
        <v>2.6714743649647952</v>
      </c>
      <c r="BF30" s="124">
        <f t="shared" si="11"/>
        <v>2.6231990885318299</v>
      </c>
      <c r="BG30" s="124">
        <f t="shared" si="11"/>
        <v>2.6950503791614357</v>
      </c>
      <c r="BH30" s="124">
        <f t="shared" si="11"/>
        <v>2.5870399901649916</v>
      </c>
      <c r="BI30" s="124">
        <f t="shared" si="11"/>
        <v>2.7472678486698738</v>
      </c>
      <c r="BJ30" s="124">
        <f t="shared" si="11"/>
        <v>2.503834739233084</v>
      </c>
      <c r="BK30" s="124">
        <f t="shared" si="11"/>
        <v>2.8635181665607954</v>
      </c>
      <c r="BL30" s="124">
        <f t="shared" si="9"/>
        <v>2.295591069626755</v>
      </c>
    </row>
    <row r="31" spans="1:64" s="124" customFormat="1" ht="12.95" customHeight="1" x14ac:dyDescent="0.2">
      <c r="A31" s="69" t="s">
        <v>213</v>
      </c>
      <c r="B31" s="71" t="s">
        <v>134</v>
      </c>
      <c r="C31" s="69">
        <v>16722.526000000002</v>
      </c>
      <c r="D31" s="69" t="s">
        <v>176</v>
      </c>
      <c r="E31" s="124">
        <f t="shared" si="12"/>
        <v>-7129.8996403908759</v>
      </c>
      <c r="F31" s="124">
        <f t="shared" si="13"/>
        <v>-7130</v>
      </c>
      <c r="G31" s="124">
        <f t="shared" si="14"/>
        <v>0.33297000000311527</v>
      </c>
      <c r="H31" s="124">
        <f>+G31</f>
        <v>0.33297000000311527</v>
      </c>
      <c r="P31" s="34">
        <f t="shared" si="15"/>
        <v>0.34268996984344757</v>
      </c>
      <c r="Q31" s="121">
        <f t="shared" si="33"/>
        <v>1704.0260000000017</v>
      </c>
      <c r="R31" s="124">
        <f t="shared" si="16"/>
        <v>9.4477813696969488E-5</v>
      </c>
      <c r="S31" s="125">
        <f>S$15</f>
        <v>0.2</v>
      </c>
      <c r="T31" s="124">
        <f t="shared" si="17"/>
        <v>1.88955627393939E-5</v>
      </c>
      <c r="Z31" s="124">
        <f t="shared" si="18"/>
        <v>-7130</v>
      </c>
      <c r="AA31" s="124">
        <f t="shared" si="19"/>
        <v>0.33583577880407517</v>
      </c>
      <c r="AB31" s="124">
        <f t="shared" si="20"/>
        <v>0.33982419104248768</v>
      </c>
      <c r="AC31" s="124">
        <f t="shared" si="21"/>
        <v>-9.7199698403322987E-3</v>
      </c>
      <c r="AD31" s="124">
        <f t="shared" si="22"/>
        <v>-2.865778800959895E-3</v>
      </c>
      <c r="AE31" s="124">
        <f t="shared" si="23"/>
        <v>1.6425376272062269E-6</v>
      </c>
      <c r="AF31" s="124">
        <f t="shared" si="24"/>
        <v>-9.7199698403322987E-3</v>
      </c>
      <c r="AG31" s="125"/>
      <c r="AH31" s="124">
        <f t="shared" si="25"/>
        <v>-6.8541910393723959E-3</v>
      </c>
      <c r="AI31" s="124">
        <f t="shared" si="26"/>
        <v>0.55645963971773149</v>
      </c>
      <c r="AJ31" s="124">
        <f t="shared" si="27"/>
        <v>-0.99099790212372574</v>
      </c>
      <c r="AK31" s="124">
        <f t="shared" si="28"/>
        <v>-0.61544343143668834</v>
      </c>
      <c r="AL31" s="124">
        <f t="shared" si="29"/>
        <v>-2.1952698429744468</v>
      </c>
      <c r="AM31" s="124">
        <f t="shared" si="30"/>
        <v>-1.9533178587862148</v>
      </c>
      <c r="AN31" s="124">
        <f t="shared" ref="AN31:AT40" si="34">$AU31+$AB$7*SIN(AO31)</f>
        <v>-1.2528734612074661</v>
      </c>
      <c r="AO31" s="124">
        <f t="shared" si="34"/>
        <v>-1.2525158693588132</v>
      </c>
      <c r="AP31" s="124">
        <f t="shared" si="34"/>
        <v>-1.2510129913776646</v>
      </c>
      <c r="AQ31" s="124">
        <f t="shared" si="34"/>
        <v>-1.2447698785318244</v>
      </c>
      <c r="AR31" s="124">
        <f t="shared" si="34"/>
        <v>-1.2199811187293088</v>
      </c>
      <c r="AS31" s="124">
        <f t="shared" si="34"/>
        <v>-1.1347215240249158</v>
      </c>
      <c r="AT31" s="124">
        <f t="shared" si="34"/>
        <v>-0.91740737837539454</v>
      </c>
      <c r="AU31" s="124">
        <f t="shared" si="32"/>
        <v>-0.53235873558954605</v>
      </c>
      <c r="AW31" s="124">
        <v>-4200</v>
      </c>
      <c r="AX31" s="124">
        <f t="shared" si="1"/>
        <v>0.10432685279547668</v>
      </c>
      <c r="AY31" s="124">
        <f t="shared" si="2"/>
        <v>0.11862649326745786</v>
      </c>
      <c r="AZ31" s="124">
        <f t="shared" si="3"/>
        <v>-1.4299640471981179E-2</v>
      </c>
      <c r="BA31" s="124">
        <f t="shared" si="4"/>
        <v>0.24763983826286817</v>
      </c>
      <c r="BB31" s="124">
        <f t="shared" si="5"/>
        <v>-0.58933753536133759</v>
      </c>
      <c r="BC31" s="124">
        <f t="shared" si="6"/>
        <v>3.0130771589015453</v>
      </c>
      <c r="BD31" s="124">
        <f t="shared" si="7"/>
        <v>15.540900662696592</v>
      </c>
      <c r="BE31" s="124">
        <f t="shared" si="11"/>
        <v>2.7976591235168504</v>
      </c>
      <c r="BF31" s="124">
        <f t="shared" si="11"/>
        <v>2.7423465456793932</v>
      </c>
      <c r="BG31" s="124">
        <f t="shared" si="11"/>
        <v>2.8202809623907932</v>
      </c>
      <c r="BH31" s="124">
        <f t="shared" si="11"/>
        <v>2.7097514114069767</v>
      </c>
      <c r="BI31" s="124">
        <f t="shared" si="11"/>
        <v>2.8652438308004746</v>
      </c>
      <c r="BJ31" s="124">
        <f t="shared" si="11"/>
        <v>2.6434288689899317</v>
      </c>
      <c r="BK31" s="124">
        <f t="shared" si="11"/>
        <v>2.9550942583495243</v>
      </c>
      <c r="BL31" s="124">
        <f t="shared" si="9"/>
        <v>2.5027668795327109</v>
      </c>
    </row>
    <row r="32" spans="1:64" s="124" customFormat="1" ht="12.95" customHeight="1" x14ac:dyDescent="0.2">
      <c r="A32" s="124" t="s">
        <v>31</v>
      </c>
      <c r="B32" s="125"/>
      <c r="C32" s="153">
        <v>16722.530999999999</v>
      </c>
      <c r="D32" s="153"/>
      <c r="E32" s="124">
        <f t="shared" si="12"/>
        <v>-7129.8981333540696</v>
      </c>
      <c r="F32" s="124">
        <f t="shared" si="13"/>
        <v>-7130</v>
      </c>
      <c r="G32" s="124">
        <f t="shared" si="14"/>
        <v>0.33797000000049593</v>
      </c>
      <c r="H32" s="124">
        <f>+G32</f>
        <v>0.33797000000049593</v>
      </c>
      <c r="P32" s="34">
        <f t="shared" si="15"/>
        <v>0.34268996984344757</v>
      </c>
      <c r="Q32" s="121">
        <f t="shared" si="33"/>
        <v>1704.030999999999</v>
      </c>
      <c r="R32" s="124">
        <f t="shared" si="16"/>
        <v>2.2278115318372963E-5</v>
      </c>
      <c r="S32" s="125">
        <f>S$15</f>
        <v>0.2</v>
      </c>
      <c r="T32" s="124">
        <f t="shared" si="17"/>
        <v>4.4556230636745928E-6</v>
      </c>
      <c r="V32" s="124">
        <f>+G32-P32</f>
        <v>-4.7199698429516435E-3</v>
      </c>
      <c r="Z32" s="124">
        <f t="shared" si="18"/>
        <v>-7130</v>
      </c>
      <c r="AA32" s="124">
        <f t="shared" si="19"/>
        <v>0.33583577880407517</v>
      </c>
      <c r="AB32" s="124">
        <f t="shared" si="20"/>
        <v>0.34482419103986833</v>
      </c>
      <c r="AC32" s="124">
        <f t="shared" si="21"/>
        <v>-4.7199698429516435E-3</v>
      </c>
      <c r="AD32" s="124">
        <f t="shared" si="22"/>
        <v>2.1342211964207602E-3</v>
      </c>
      <c r="AE32" s="124">
        <f t="shared" si="23"/>
        <v>9.1098002305033229E-7</v>
      </c>
      <c r="AF32" s="124">
        <f t="shared" si="24"/>
        <v>-4.7199698429516435E-3</v>
      </c>
      <c r="AG32" s="125"/>
      <c r="AH32" s="124">
        <f t="shared" si="25"/>
        <v>-6.8541910393723959E-3</v>
      </c>
      <c r="AI32" s="124">
        <f t="shared" si="26"/>
        <v>0.55645963971773149</v>
      </c>
      <c r="AJ32" s="124">
        <f t="shared" si="27"/>
        <v>-0.99099790212372574</v>
      </c>
      <c r="AK32" s="124">
        <f t="shared" si="28"/>
        <v>-0.61544343143668834</v>
      </c>
      <c r="AL32" s="124">
        <f t="shared" si="29"/>
        <v>-2.1952698429744468</v>
      </c>
      <c r="AM32" s="124">
        <f t="shared" si="30"/>
        <v>-1.9533178587862148</v>
      </c>
      <c r="AN32" s="124">
        <f t="shared" si="34"/>
        <v>-1.2528734612074661</v>
      </c>
      <c r="AO32" s="124">
        <f t="shared" si="34"/>
        <v>-1.2525158693588132</v>
      </c>
      <c r="AP32" s="124">
        <f t="shared" si="34"/>
        <v>-1.2510129913776646</v>
      </c>
      <c r="AQ32" s="124">
        <f t="shared" si="34"/>
        <v>-1.2447698785318244</v>
      </c>
      <c r="AR32" s="124">
        <f t="shared" si="34"/>
        <v>-1.2199811187293088</v>
      </c>
      <c r="AS32" s="124">
        <f t="shared" si="34"/>
        <v>-1.1347215240249158</v>
      </c>
      <c r="AT32" s="124">
        <f t="shared" si="34"/>
        <v>-0.91740737837539454</v>
      </c>
      <c r="AU32" s="124">
        <f t="shared" si="32"/>
        <v>-0.53235873558954605</v>
      </c>
      <c r="AW32" s="124">
        <v>-4000</v>
      </c>
      <c r="AX32" s="124">
        <f t="shared" si="1"/>
        <v>9.0831370473602902E-2</v>
      </c>
      <c r="AY32" s="124">
        <f t="shared" si="2"/>
        <v>0.10737332693827134</v>
      </c>
      <c r="AZ32" s="124">
        <f t="shared" si="3"/>
        <v>-1.6541956464668439E-2</v>
      </c>
      <c r="BA32" s="124">
        <f t="shared" si="4"/>
        <v>0.24404969671207011</v>
      </c>
      <c r="BB32" s="124">
        <f t="shared" si="5"/>
        <v>-0.6248138857772072</v>
      </c>
      <c r="BC32" s="124">
        <f t="shared" si="6"/>
        <v>3.057731699023547</v>
      </c>
      <c r="BD32" s="124">
        <f t="shared" si="7"/>
        <v>23.835022663183597</v>
      </c>
      <c r="BE32" s="124">
        <f t="shared" si="11"/>
        <v>2.9160650398412713</v>
      </c>
      <c r="BF32" s="124">
        <f t="shared" si="11"/>
        <v>2.8664249741579315</v>
      </c>
      <c r="BG32" s="124">
        <f t="shared" si="11"/>
        <v>2.9338278393827131</v>
      </c>
      <c r="BH32" s="124">
        <f t="shared" si="11"/>
        <v>2.8420083539877656</v>
      </c>
      <c r="BI32" s="124">
        <f t="shared" si="11"/>
        <v>2.9666135416834005</v>
      </c>
      <c r="BJ32" s="124">
        <f t="shared" si="11"/>
        <v>2.7964394866219413</v>
      </c>
      <c r="BK32" s="124">
        <f t="shared" si="11"/>
        <v>3.0273249811340239</v>
      </c>
      <c r="BL32" s="124">
        <f t="shared" si="9"/>
        <v>2.7099426894386669</v>
      </c>
    </row>
    <row r="33" spans="1:64" s="124" customFormat="1" ht="12.95" customHeight="1" x14ac:dyDescent="0.2">
      <c r="A33" s="124" t="s">
        <v>31</v>
      </c>
      <c r="B33" s="125"/>
      <c r="C33" s="153">
        <v>16729.161</v>
      </c>
      <c r="D33" s="153"/>
      <c r="E33" s="124">
        <f t="shared" si="12"/>
        <v>-7127.8998025480369</v>
      </c>
      <c r="F33" s="124">
        <f t="shared" si="13"/>
        <v>-7128</v>
      </c>
      <c r="G33" s="124">
        <f t="shared" si="14"/>
        <v>0.33243200000288198</v>
      </c>
      <c r="H33" s="124">
        <f>+G33</f>
        <v>0.33243200000288198</v>
      </c>
      <c r="P33" s="34">
        <f t="shared" si="15"/>
        <v>0.34249922090478863</v>
      </c>
      <c r="Q33" s="121">
        <f t="shared" si="33"/>
        <v>1710.6610000000001</v>
      </c>
      <c r="R33" s="124">
        <f t="shared" si="16"/>
        <v>1.0134893668778611E-4</v>
      </c>
      <c r="S33" s="125">
        <f>S$15</f>
        <v>0.2</v>
      </c>
      <c r="T33" s="124">
        <f t="shared" si="17"/>
        <v>2.0269787337557224E-5</v>
      </c>
      <c r="V33" s="124">
        <f>+G33-P33</f>
        <v>-1.0067220901906648E-2</v>
      </c>
      <c r="Z33" s="124">
        <f t="shared" si="18"/>
        <v>-7128</v>
      </c>
      <c r="AA33" s="124">
        <f t="shared" si="19"/>
        <v>0.3357089940395338</v>
      </c>
      <c r="AB33" s="124">
        <f t="shared" si="20"/>
        <v>0.3392222268681368</v>
      </c>
      <c r="AC33" s="124">
        <f t="shared" si="21"/>
        <v>-1.0067220901906648E-2</v>
      </c>
      <c r="AD33" s="124">
        <f t="shared" si="22"/>
        <v>-3.2769940366518258E-3</v>
      </c>
      <c r="AE33" s="124">
        <f t="shared" si="23"/>
        <v>2.1477379832503254E-6</v>
      </c>
      <c r="AF33" s="124">
        <f t="shared" si="24"/>
        <v>-1.0067220901906648E-2</v>
      </c>
      <c r="AG33" s="125"/>
      <c r="AH33" s="124">
        <f t="shared" si="25"/>
        <v>-6.7902268652548182E-3</v>
      </c>
      <c r="AI33" s="124">
        <f t="shared" si="26"/>
        <v>0.55789483279566154</v>
      </c>
      <c r="AJ33" s="124">
        <f t="shared" si="27"/>
        <v>-0.99068327645971832</v>
      </c>
      <c r="AK33" s="124">
        <f t="shared" si="28"/>
        <v>-0.61647521412390471</v>
      </c>
      <c r="AL33" s="124">
        <f t="shared" si="29"/>
        <v>-2.1929398312747259</v>
      </c>
      <c r="AM33" s="124">
        <f t="shared" si="30"/>
        <v>-1.947720565418694</v>
      </c>
      <c r="AN33" s="124">
        <f t="shared" si="34"/>
        <v>-1.2501488492288844</v>
      </c>
      <c r="AO33" s="124">
        <f t="shared" si="34"/>
        <v>-1.249777193515383</v>
      </c>
      <c r="AP33" s="124">
        <f t="shared" si="34"/>
        <v>-1.2482281538205391</v>
      </c>
      <c r="AQ33" s="124">
        <f t="shared" si="34"/>
        <v>-1.2418476650745438</v>
      </c>
      <c r="AR33" s="124">
        <f t="shared" si="34"/>
        <v>-1.2167334336642375</v>
      </c>
      <c r="AS33" s="124">
        <f t="shared" si="34"/>
        <v>-1.1310659910384739</v>
      </c>
      <c r="AT33" s="124">
        <f t="shared" si="34"/>
        <v>-0.91398062525615198</v>
      </c>
      <c r="AU33" s="124">
        <f t="shared" si="32"/>
        <v>-0.53028697749048703</v>
      </c>
      <c r="AW33" s="124">
        <v>-3800</v>
      </c>
      <c r="AX33" s="124">
        <f t="shared" si="1"/>
        <v>7.820504118549744E-2</v>
      </c>
      <c r="AY33" s="124">
        <f t="shared" si="2"/>
        <v>9.6636616702627715E-2</v>
      </c>
      <c r="AZ33" s="124">
        <f t="shared" si="3"/>
        <v>-1.8431575517130271E-2</v>
      </c>
      <c r="BA33" s="124">
        <f t="shared" si="4"/>
        <v>0.24206975157281818</v>
      </c>
      <c r="BB33" s="124">
        <f t="shared" si="5"/>
        <v>-0.65654011924616162</v>
      </c>
      <c r="BC33" s="124">
        <f t="shared" si="6"/>
        <v>3.0990611812660664</v>
      </c>
      <c r="BD33" s="124">
        <f t="shared" si="7"/>
        <v>47.016912276156823</v>
      </c>
      <c r="BE33" s="124">
        <f t="shared" si="11"/>
        <v>3.0269012087177676</v>
      </c>
      <c r="BF33" s="124">
        <f t="shared" si="11"/>
        <v>2.9963683138210468</v>
      </c>
      <c r="BG33" s="124">
        <f t="shared" si="11"/>
        <v>3.0369354330792988</v>
      </c>
      <c r="BH33" s="124">
        <f t="shared" si="11"/>
        <v>2.9829870960719234</v>
      </c>
      <c r="BI33" s="124">
        <f t="shared" si="11"/>
        <v>3.0546558929435053</v>
      </c>
      <c r="BJ33" s="124">
        <f t="shared" si="11"/>
        <v>2.9592841062212996</v>
      </c>
      <c r="BK33" s="124">
        <f t="shared" si="11"/>
        <v>3.0859817355146761</v>
      </c>
      <c r="BL33" s="124">
        <f t="shared" si="9"/>
        <v>2.9171184993446229</v>
      </c>
    </row>
    <row r="34" spans="1:64" s="124" customFormat="1" ht="12.95" customHeight="1" x14ac:dyDescent="0.2">
      <c r="A34" s="124" t="s">
        <v>31</v>
      </c>
      <c r="B34" s="125"/>
      <c r="C34" s="153">
        <v>16752.384999999998</v>
      </c>
      <c r="D34" s="153"/>
      <c r="E34" s="124">
        <f t="shared" si="12"/>
        <v>-7120.8999179870571</v>
      </c>
      <c r="F34" s="124">
        <f t="shared" si="13"/>
        <v>-7121</v>
      </c>
      <c r="G34" s="124">
        <f t="shared" si="14"/>
        <v>0.33204900000055204</v>
      </c>
      <c r="H34" s="124">
        <f>+G34</f>
        <v>0.33204900000055204</v>
      </c>
      <c r="P34" s="34">
        <f t="shared" si="15"/>
        <v>0.34183200632865601</v>
      </c>
      <c r="Q34" s="121">
        <f t="shared" si="33"/>
        <v>1733.8849999999984</v>
      </c>
      <c r="R34" s="124">
        <f t="shared" si="16"/>
        <v>9.5707212815722344E-5</v>
      </c>
      <c r="S34" s="125">
        <f>S$15</f>
        <v>0.2</v>
      </c>
      <c r="T34" s="124">
        <f t="shared" si="17"/>
        <v>1.9141442563144469E-5</v>
      </c>
      <c r="V34" s="124">
        <f>+G34-P34</f>
        <v>-9.7830063281039714E-3</v>
      </c>
      <c r="Z34" s="124">
        <f t="shared" si="18"/>
        <v>-7121</v>
      </c>
      <c r="AA34" s="124">
        <f t="shared" si="19"/>
        <v>0.33526740283174361</v>
      </c>
      <c r="AB34" s="124">
        <f t="shared" si="20"/>
        <v>0.33861360349746444</v>
      </c>
      <c r="AC34" s="124">
        <f t="shared" si="21"/>
        <v>-9.7830063281039714E-3</v>
      </c>
      <c r="AD34" s="124">
        <f t="shared" si="22"/>
        <v>-3.2184028311915691E-3</v>
      </c>
      <c r="AE34" s="124">
        <f t="shared" si="23"/>
        <v>2.0716233567643818E-6</v>
      </c>
      <c r="AF34" s="124">
        <f t="shared" si="24"/>
        <v>-9.7830063281039714E-3</v>
      </c>
      <c r="AG34" s="125"/>
      <c r="AH34" s="124">
        <f t="shared" si="25"/>
        <v>-6.5646034969124144E-3</v>
      </c>
      <c r="AI34" s="124">
        <f t="shared" si="26"/>
        <v>0.5629971598881327</v>
      </c>
      <c r="AJ34" s="124">
        <f t="shared" si="27"/>
        <v>-0.9895257098006911</v>
      </c>
      <c r="AK34" s="124">
        <f t="shared" si="28"/>
        <v>-0.62010256105909767</v>
      </c>
      <c r="AL34" s="124">
        <f t="shared" si="29"/>
        <v>-2.184687543001365</v>
      </c>
      <c r="AM34" s="124">
        <f t="shared" si="30"/>
        <v>-1.9280989962136359</v>
      </c>
      <c r="AN34" s="124">
        <f t="shared" si="34"/>
        <v>-1.2405551724916652</v>
      </c>
      <c r="AO34" s="124">
        <f t="shared" si="34"/>
        <v>-1.2401307246996887</v>
      </c>
      <c r="AP34" s="124">
        <f t="shared" si="34"/>
        <v>-1.2384117456319153</v>
      </c>
      <c r="AQ34" s="124">
        <f t="shared" si="34"/>
        <v>-1.2315357850672408</v>
      </c>
      <c r="AR34" s="124">
        <f t="shared" si="34"/>
        <v>-1.2052739976522349</v>
      </c>
      <c r="AS34" s="124">
        <f t="shared" si="34"/>
        <v>-1.1182101098961683</v>
      </c>
      <c r="AT34" s="124">
        <f t="shared" si="34"/>
        <v>-0.90197405837165268</v>
      </c>
      <c r="AU34" s="124">
        <f t="shared" si="32"/>
        <v>-0.52303582414377825</v>
      </c>
      <c r="AW34" s="124">
        <v>-3600</v>
      </c>
      <c r="AX34" s="124">
        <f t="shared" si="1"/>
        <v>6.638986646273437E-2</v>
      </c>
      <c r="AY34" s="124">
        <f t="shared" si="2"/>
        <v>8.6416362560526983E-2</v>
      </c>
      <c r="AZ34" s="124">
        <f t="shared" si="3"/>
        <v>-2.0026496097792609E-2</v>
      </c>
      <c r="BA34" s="124">
        <f t="shared" si="4"/>
        <v>0.24138770785883068</v>
      </c>
      <c r="BB34" s="124">
        <f t="shared" si="5"/>
        <v>-0.685659588188549</v>
      </c>
      <c r="BC34" s="124">
        <f t="shared" si="6"/>
        <v>3.138347997355901</v>
      </c>
      <c r="BD34" s="124">
        <f t="shared" si="7"/>
        <v>616.39757841715914</v>
      </c>
      <c r="BE34" s="124">
        <f t="shared" ref="BE34:BK70" si="35">$BL34+$AB$7*SIN(BF34)</f>
        <v>3.1328347964204242</v>
      </c>
      <c r="BF34" s="124">
        <f t="shared" si="35"/>
        <v>3.1303344355012772</v>
      </c>
      <c r="BG34" s="124">
        <f t="shared" si="35"/>
        <v>3.1336305386358489</v>
      </c>
      <c r="BH34" s="124">
        <f t="shared" si="35"/>
        <v>3.1292854236254684</v>
      </c>
      <c r="BI34" s="124">
        <f t="shared" si="35"/>
        <v>3.1350133717059494</v>
      </c>
      <c r="BJ34" s="124">
        <f t="shared" si="35"/>
        <v>3.12746242811181</v>
      </c>
      <c r="BK34" s="124">
        <f t="shared" si="35"/>
        <v>3.1374164605246917</v>
      </c>
      <c r="BL34" s="124">
        <f t="shared" si="9"/>
        <v>3.1242943092505788</v>
      </c>
    </row>
    <row r="35" spans="1:64" s="124" customFormat="1" ht="12.95" customHeight="1" x14ac:dyDescent="0.2">
      <c r="A35" s="69" t="s">
        <v>183</v>
      </c>
      <c r="B35" s="71" t="s">
        <v>134</v>
      </c>
      <c r="C35" s="69">
        <v>16855.239000000001</v>
      </c>
      <c r="D35" s="69" t="s">
        <v>176</v>
      </c>
      <c r="E35" s="124">
        <f t="shared" si="12"/>
        <v>-7089.8989652383862</v>
      </c>
      <c r="F35" s="124">
        <f t="shared" si="13"/>
        <v>-7090</v>
      </c>
      <c r="G35" s="124">
        <f t="shared" si="14"/>
        <v>0.33521000000473578</v>
      </c>
      <c r="I35" s="124">
        <f>+G35</f>
        <v>0.33521000000473578</v>
      </c>
      <c r="P35" s="34">
        <f t="shared" si="15"/>
        <v>0.33888480373604613</v>
      </c>
      <c r="Q35" s="121">
        <f t="shared" si="33"/>
        <v>1836.7390000000014</v>
      </c>
      <c r="R35" s="124">
        <f t="shared" si="16"/>
        <v>1.350418246365247E-5</v>
      </c>
      <c r="S35" s="125">
        <f>S$16</f>
        <v>0.1</v>
      </c>
      <c r="T35" s="124">
        <f t="shared" si="17"/>
        <v>1.3504182463652471E-6</v>
      </c>
      <c r="Z35" s="124">
        <f t="shared" si="18"/>
        <v>-7090</v>
      </c>
      <c r="AA35" s="124">
        <f t="shared" si="19"/>
        <v>0.33335340606352665</v>
      </c>
      <c r="AB35" s="124">
        <f t="shared" si="20"/>
        <v>0.34074139767725525</v>
      </c>
      <c r="AC35" s="124">
        <f t="shared" si="21"/>
        <v>-3.6748037313103499E-3</v>
      </c>
      <c r="AD35" s="124">
        <f t="shared" si="22"/>
        <v>1.8565939412091281E-3</v>
      </c>
      <c r="AE35" s="124">
        <f t="shared" si="23"/>
        <v>3.446941062534444E-7</v>
      </c>
      <c r="AF35" s="124">
        <f t="shared" si="24"/>
        <v>-3.6748037313103499E-3</v>
      </c>
      <c r="AG35" s="125"/>
      <c r="AH35" s="124">
        <f t="shared" si="25"/>
        <v>-5.5313976725194711E-3</v>
      </c>
      <c r="AI35" s="124">
        <f t="shared" si="26"/>
        <v>0.58718553747001057</v>
      </c>
      <c r="AJ35" s="124">
        <f t="shared" si="27"/>
        <v>-0.98323708115370623</v>
      </c>
      <c r="AK35" s="124">
        <f t="shared" si="28"/>
        <v>-0.63646122271821581</v>
      </c>
      <c r="AL35" s="124">
        <f t="shared" si="29"/>
        <v>-2.1461930536534566</v>
      </c>
      <c r="AM35" s="124">
        <f t="shared" si="30"/>
        <v>-1.840537500372285</v>
      </c>
      <c r="AN35" s="124">
        <f t="shared" si="34"/>
        <v>-1.1969332367743402</v>
      </c>
      <c r="AO35" s="124">
        <f t="shared" si="34"/>
        <v>-1.1961975510747087</v>
      </c>
      <c r="AP35" s="124">
        <f t="shared" si="34"/>
        <v>-1.1935560380066594</v>
      </c>
      <c r="AQ35" s="124">
        <f t="shared" si="34"/>
        <v>-1.1842132074519858</v>
      </c>
      <c r="AR35" s="124">
        <f t="shared" si="34"/>
        <v>-1.1527580493171179</v>
      </c>
      <c r="AS35" s="124">
        <f t="shared" si="34"/>
        <v>-1.060138611905999</v>
      </c>
      <c r="AT35" s="124">
        <f t="shared" si="34"/>
        <v>-0.84856608026832558</v>
      </c>
      <c r="AU35" s="124">
        <f t="shared" si="32"/>
        <v>-0.49092357360835503</v>
      </c>
      <c r="AW35" s="124">
        <v>-3400</v>
      </c>
      <c r="AX35" s="124">
        <f t="shared" si="1"/>
        <v>5.5320515467456075E-2</v>
      </c>
      <c r="AY35" s="124">
        <f t="shared" si="2"/>
        <v>7.6712564511969145E-2</v>
      </c>
      <c r="AZ35" s="124">
        <f t="shared" si="3"/>
        <v>-2.1392049044513067E-2</v>
      </c>
      <c r="BA35" s="124">
        <f t="shared" si="4"/>
        <v>0.24187182398175111</v>
      </c>
      <c r="BB35" s="124">
        <f t="shared" si="5"/>
        <v>-0.71360346136917818</v>
      </c>
      <c r="BC35" s="124">
        <f t="shared" si="6"/>
        <v>-3.1057181590674037</v>
      </c>
      <c r="BD35" s="124">
        <f t="shared" si="7"/>
        <v>-55.743935223710231</v>
      </c>
      <c r="BE35" s="124">
        <f t="shared" si="35"/>
        <v>3.2383591156720288</v>
      </c>
      <c r="BF35" s="124">
        <f t="shared" si="35"/>
        <v>3.2646408724318579</v>
      </c>
      <c r="BG35" s="124">
        <f t="shared" si="35"/>
        <v>3.2298006042446104</v>
      </c>
      <c r="BH35" s="124">
        <f t="shared" si="35"/>
        <v>3.2760168095347941</v>
      </c>
      <c r="BI35" s="124">
        <f t="shared" si="35"/>
        <v>3.2147558770492566</v>
      </c>
      <c r="BJ35" s="124">
        <f t="shared" si="35"/>
        <v>3.296057647531069</v>
      </c>
      <c r="BK35" s="124">
        <f t="shared" si="35"/>
        <v>3.1882899706482881</v>
      </c>
      <c r="BL35" s="124">
        <f t="shared" si="9"/>
        <v>3.3314701191565348</v>
      </c>
    </row>
    <row r="36" spans="1:64" s="124" customFormat="1" ht="12.95" customHeight="1" x14ac:dyDescent="0.2">
      <c r="A36" s="124" t="s">
        <v>39</v>
      </c>
      <c r="B36" s="125"/>
      <c r="C36" s="153">
        <v>16981.298999999999</v>
      </c>
      <c r="D36" s="153"/>
      <c r="E36" s="124">
        <f t="shared" si="12"/>
        <v>-7051.9035532612425</v>
      </c>
      <c r="F36" s="124">
        <f t="shared" si="13"/>
        <v>-7052</v>
      </c>
      <c r="G36" s="124">
        <f t="shared" si="14"/>
        <v>0.31998800000292249</v>
      </c>
      <c r="H36" s="124">
        <f t="shared" ref="H36:H46" si="36">+G36</f>
        <v>0.31998800000292249</v>
      </c>
      <c r="P36" s="34">
        <f t="shared" si="15"/>
        <v>0.33528903063228055</v>
      </c>
      <c r="Q36" s="121">
        <f t="shared" si="33"/>
        <v>1962.7989999999991</v>
      </c>
      <c r="R36" s="124">
        <f t="shared" si="16"/>
        <v>2.3412153832055347E-4</v>
      </c>
      <c r="S36" s="125">
        <f t="shared" ref="S36:S46" si="37">S$15</f>
        <v>0.2</v>
      </c>
      <c r="T36" s="124">
        <f t="shared" si="17"/>
        <v>4.6824307664110698E-5</v>
      </c>
      <c r="V36" s="124">
        <f t="shared" ref="V36:V42" si="38">+G36-P36</f>
        <v>-1.5301030629358059E-2</v>
      </c>
      <c r="W36" s="124" t="s">
        <v>40</v>
      </c>
      <c r="Z36" s="124">
        <f t="shared" si="18"/>
        <v>-7052</v>
      </c>
      <c r="AA36" s="124">
        <f t="shared" si="19"/>
        <v>0.33110613586573329</v>
      </c>
      <c r="AB36" s="124">
        <f t="shared" si="20"/>
        <v>0.32417089476946975</v>
      </c>
      <c r="AC36" s="124">
        <f t="shared" si="21"/>
        <v>-1.5301030629358059E-2</v>
      </c>
      <c r="AD36" s="124">
        <f t="shared" si="22"/>
        <v>-1.1118135862810796E-2</v>
      </c>
      <c r="AE36" s="124">
        <f t="shared" si="23"/>
        <v>2.4722589012783912E-5</v>
      </c>
      <c r="AF36" s="124">
        <f t="shared" si="24"/>
        <v>-1.5301030629358059E-2</v>
      </c>
      <c r="AG36" s="125"/>
      <c r="AH36" s="124">
        <f t="shared" si="25"/>
        <v>-4.1828947665472878E-3</v>
      </c>
      <c r="AI36" s="124">
        <f t="shared" si="26"/>
        <v>0.62093367556963941</v>
      </c>
      <c r="AJ36" s="124">
        <f t="shared" si="27"/>
        <v>-0.97239234894901139</v>
      </c>
      <c r="AK36" s="124">
        <f t="shared" si="28"/>
        <v>-0.6571205294165956</v>
      </c>
      <c r="AL36" s="124">
        <f t="shared" si="29"/>
        <v>-2.0940270664782248</v>
      </c>
      <c r="AM36" s="124">
        <f t="shared" si="30"/>
        <v>-1.7313149702629158</v>
      </c>
      <c r="AN36" s="124">
        <f t="shared" si="34"/>
        <v>-1.1406440766177122</v>
      </c>
      <c r="AO36" s="124">
        <f t="shared" si="34"/>
        <v>-1.1393052444131153</v>
      </c>
      <c r="AP36" s="124">
        <f t="shared" si="34"/>
        <v>-1.1351045803877688</v>
      </c>
      <c r="AQ36" s="124">
        <f t="shared" si="34"/>
        <v>-1.1221637565567906</v>
      </c>
      <c r="AR36" s="124">
        <f t="shared" si="34"/>
        <v>-1.0843133222378847</v>
      </c>
      <c r="AS36" s="124">
        <f t="shared" si="34"/>
        <v>-0.98647842009289788</v>
      </c>
      <c r="AT36" s="124">
        <f t="shared" si="34"/>
        <v>-0.78259744779112794</v>
      </c>
      <c r="AU36" s="124">
        <f t="shared" si="32"/>
        <v>-0.45156016972622393</v>
      </c>
      <c r="AW36" s="124">
        <v>-3200</v>
      </c>
      <c r="AX36" s="124">
        <f t="shared" si="1"/>
        <v>4.4965432869932265E-2</v>
      </c>
      <c r="AY36" s="124">
        <f t="shared" si="2"/>
        <v>6.7525222556954201E-2</v>
      </c>
      <c r="AZ36" s="124">
        <f t="shared" si="3"/>
        <v>-2.2559789687021933E-2</v>
      </c>
      <c r="BA36" s="124">
        <f t="shared" si="4"/>
        <v>0.2436171206245864</v>
      </c>
      <c r="BB36" s="124">
        <f t="shared" si="5"/>
        <v>-0.74163664835577314</v>
      </c>
      <c r="BC36" s="124">
        <f t="shared" si="6"/>
        <v>-3.0648398290677421</v>
      </c>
      <c r="BD36" s="124">
        <f t="shared" si="7"/>
        <v>-26.044879564450778</v>
      </c>
      <c r="BE36" s="124">
        <f t="shared" si="35"/>
        <v>3.3481266594563168</v>
      </c>
      <c r="BF36" s="124">
        <f t="shared" si="35"/>
        <v>3.3954509865822327</v>
      </c>
      <c r="BG36" s="124">
        <f t="shared" si="35"/>
        <v>3.3314899773559725</v>
      </c>
      <c r="BH36" s="124">
        <f t="shared" si="35"/>
        <v>3.4181763596542849</v>
      </c>
      <c r="BI36" s="124">
        <f t="shared" si="35"/>
        <v>3.3010695046964078</v>
      </c>
      <c r="BJ36" s="124">
        <f t="shared" si="35"/>
        <v>3.4601225440682559</v>
      </c>
      <c r="BK36" s="124">
        <f t="shared" si="35"/>
        <v>3.2452870826953801</v>
      </c>
      <c r="BL36" s="124">
        <f t="shared" si="9"/>
        <v>3.5386459290624908</v>
      </c>
    </row>
    <row r="37" spans="1:64" s="124" customFormat="1" ht="12.95" customHeight="1" x14ac:dyDescent="0.2">
      <c r="A37" s="124" t="s">
        <v>31</v>
      </c>
      <c r="B37" s="125"/>
      <c r="C37" s="153">
        <v>16981.313999999998</v>
      </c>
      <c r="D37" s="153"/>
      <c r="E37" s="124">
        <f t="shared" si="12"/>
        <v>-7051.8990321508218</v>
      </c>
      <c r="F37" s="124">
        <f t="shared" si="13"/>
        <v>-7052</v>
      </c>
      <c r="G37" s="124">
        <f t="shared" si="14"/>
        <v>0.33498800000234041</v>
      </c>
      <c r="H37" s="124">
        <f t="shared" si="36"/>
        <v>0.33498800000234041</v>
      </c>
      <c r="P37" s="34">
        <f t="shared" si="15"/>
        <v>0.33528903063228055</v>
      </c>
      <c r="Q37" s="121">
        <f t="shared" si="33"/>
        <v>1962.8139999999985</v>
      </c>
      <c r="R37" s="124">
        <f t="shared" si="16"/>
        <v>9.0619440162154816E-8</v>
      </c>
      <c r="S37" s="125">
        <f t="shared" si="37"/>
        <v>0.2</v>
      </c>
      <c r="T37" s="124">
        <f t="shared" si="17"/>
        <v>1.8123888032430964E-8</v>
      </c>
      <c r="V37" s="124">
        <f t="shared" si="38"/>
        <v>-3.0103062994013552E-4</v>
      </c>
      <c r="Z37" s="124">
        <f t="shared" si="18"/>
        <v>-7052</v>
      </c>
      <c r="AA37" s="124">
        <f t="shared" si="19"/>
        <v>0.33110613586573329</v>
      </c>
      <c r="AB37" s="124">
        <f t="shared" si="20"/>
        <v>0.33917089476888768</v>
      </c>
      <c r="AC37" s="124">
        <f t="shared" si="21"/>
        <v>-3.0103062994013552E-4</v>
      </c>
      <c r="AD37" s="124">
        <f t="shared" si="22"/>
        <v>3.8818641366071271E-3</v>
      </c>
      <c r="AE37" s="124">
        <f t="shared" si="23"/>
        <v>3.0137738350153193E-6</v>
      </c>
      <c r="AF37" s="124">
        <f t="shared" si="24"/>
        <v>-3.0103062994013552E-4</v>
      </c>
      <c r="AG37" s="125"/>
      <c r="AH37" s="124">
        <f t="shared" si="25"/>
        <v>-4.1828947665472878E-3</v>
      </c>
      <c r="AI37" s="124">
        <f t="shared" si="26"/>
        <v>0.62093367556963941</v>
      </c>
      <c r="AJ37" s="124">
        <f t="shared" si="27"/>
        <v>-0.97239234894901139</v>
      </c>
      <c r="AK37" s="124">
        <f t="shared" si="28"/>
        <v>-0.6571205294165956</v>
      </c>
      <c r="AL37" s="124">
        <f t="shared" si="29"/>
        <v>-2.0940270664782248</v>
      </c>
      <c r="AM37" s="124">
        <f t="shared" si="30"/>
        <v>-1.7313149702629158</v>
      </c>
      <c r="AN37" s="124">
        <f t="shared" si="34"/>
        <v>-1.1406440766177122</v>
      </c>
      <c r="AO37" s="124">
        <f t="shared" si="34"/>
        <v>-1.1393052444131153</v>
      </c>
      <c r="AP37" s="124">
        <f t="shared" si="34"/>
        <v>-1.1351045803877688</v>
      </c>
      <c r="AQ37" s="124">
        <f t="shared" si="34"/>
        <v>-1.1221637565567906</v>
      </c>
      <c r="AR37" s="124">
        <f t="shared" si="34"/>
        <v>-1.0843133222378847</v>
      </c>
      <c r="AS37" s="124">
        <f t="shared" si="34"/>
        <v>-0.98647842009289788</v>
      </c>
      <c r="AT37" s="124">
        <f t="shared" si="34"/>
        <v>-0.78259744779112794</v>
      </c>
      <c r="AU37" s="124">
        <f t="shared" si="32"/>
        <v>-0.45156016972622393</v>
      </c>
      <c r="AW37" s="124">
        <v>-3000</v>
      </c>
      <c r="AX37" s="124">
        <f t="shared" si="1"/>
        <v>3.5348700360198104E-2</v>
      </c>
      <c r="AY37" s="124">
        <f t="shared" si="2"/>
        <v>5.8854336695482165E-2</v>
      </c>
      <c r="AZ37" s="124">
        <f t="shared" si="3"/>
        <v>-2.3505636335284061E-2</v>
      </c>
      <c r="BA37" s="124">
        <f t="shared" si="4"/>
        <v>0.24691183693625662</v>
      </c>
      <c r="BB37" s="124">
        <f t="shared" si="5"/>
        <v>-0.77045289931683869</v>
      </c>
      <c r="BC37" s="124">
        <f t="shared" si="6"/>
        <v>-3.0207954660992407</v>
      </c>
      <c r="BD37" s="124">
        <f t="shared" si="7"/>
        <v>-16.536539106706083</v>
      </c>
      <c r="BE37" s="124">
        <f t="shared" si="35"/>
        <v>3.465189188582221</v>
      </c>
      <c r="BF37" s="124">
        <f t="shared" si="35"/>
        <v>3.5205229625503298</v>
      </c>
      <c r="BG37" s="124">
        <f t="shared" si="35"/>
        <v>3.4431278373548819</v>
      </c>
      <c r="BH37" s="124">
        <f t="shared" si="35"/>
        <v>3.5520273005061855</v>
      </c>
      <c r="BI37" s="124">
        <f t="shared" si="35"/>
        <v>3.3999138261218604</v>
      </c>
      <c r="BJ37" s="124">
        <f t="shared" si="35"/>
        <v>3.6150568941183052</v>
      </c>
      <c r="BK37" s="124">
        <f t="shared" si="35"/>
        <v>3.3148307161325143</v>
      </c>
      <c r="BL37" s="124">
        <f t="shared" si="9"/>
        <v>3.7458217389684472</v>
      </c>
    </row>
    <row r="38" spans="1:64" s="124" customFormat="1" ht="12.95" customHeight="1" x14ac:dyDescent="0.2">
      <c r="A38" s="124" t="s">
        <v>31</v>
      </c>
      <c r="B38" s="125"/>
      <c r="C38" s="153">
        <v>16991.272000000001</v>
      </c>
      <c r="D38" s="153"/>
      <c r="E38" s="124">
        <f t="shared" si="12"/>
        <v>-7048.8976176460737</v>
      </c>
      <c r="F38" s="124">
        <f t="shared" si="13"/>
        <v>-7049</v>
      </c>
      <c r="G38" s="124">
        <f t="shared" si="14"/>
        <v>0.33968100000492996</v>
      </c>
      <c r="H38" s="124">
        <f t="shared" si="36"/>
        <v>0.33968100000492996</v>
      </c>
      <c r="P38" s="34">
        <f t="shared" si="15"/>
        <v>0.33500594785954285</v>
      </c>
      <c r="Q38" s="121">
        <f t="shared" si="33"/>
        <v>1972.7720000000008</v>
      </c>
      <c r="R38" s="124">
        <f t="shared" si="16"/>
        <v>2.1856112562088565E-5</v>
      </c>
      <c r="S38" s="125">
        <f t="shared" si="37"/>
        <v>0.2</v>
      </c>
      <c r="T38" s="124">
        <f t="shared" si="17"/>
        <v>4.3712225124177136E-6</v>
      </c>
      <c r="V38" s="124">
        <f t="shared" si="38"/>
        <v>4.6750521453871041E-3</v>
      </c>
      <c r="Z38" s="124">
        <f t="shared" si="18"/>
        <v>-7049</v>
      </c>
      <c r="AA38" s="124">
        <f t="shared" si="19"/>
        <v>0.3309336744020987</v>
      </c>
      <c r="AB38" s="124">
        <f t="shared" si="20"/>
        <v>0.34375327346237411</v>
      </c>
      <c r="AC38" s="124">
        <f t="shared" si="21"/>
        <v>4.6750521453871041E-3</v>
      </c>
      <c r="AD38" s="124">
        <f t="shared" si="22"/>
        <v>8.7473256028312574E-3</v>
      </c>
      <c r="AE38" s="124">
        <f t="shared" si="23"/>
        <v>1.5303141040389446E-5</v>
      </c>
      <c r="AF38" s="124">
        <f t="shared" si="24"/>
        <v>4.6750521453871041E-3</v>
      </c>
      <c r="AG38" s="125"/>
      <c r="AH38" s="124">
        <f t="shared" si="25"/>
        <v>-4.0722734574441697E-3</v>
      </c>
      <c r="AI38" s="124">
        <f t="shared" si="26"/>
        <v>0.6238189512273673</v>
      </c>
      <c r="AJ38" s="124">
        <f t="shared" si="27"/>
        <v>-0.97135969514231768</v>
      </c>
      <c r="AK38" s="124">
        <f t="shared" si="28"/>
        <v>-0.65877650765810736</v>
      </c>
      <c r="AL38" s="124">
        <f t="shared" si="29"/>
        <v>-2.0896418129930758</v>
      </c>
      <c r="AM38" s="124">
        <f t="shared" si="30"/>
        <v>-1.7225831841247974</v>
      </c>
      <c r="AN38" s="124">
        <f t="shared" si="34"/>
        <v>-1.1360533400190298</v>
      </c>
      <c r="AO38" s="124">
        <f t="shared" si="34"/>
        <v>-1.1346541948984235</v>
      </c>
      <c r="AP38" s="124">
        <f t="shared" si="34"/>
        <v>-1.1303085830160278</v>
      </c>
      <c r="AQ38" s="124">
        <f t="shared" si="34"/>
        <v>-1.1170595867911346</v>
      </c>
      <c r="AR38" s="124">
        <f t="shared" si="34"/>
        <v>-1.0787136394327854</v>
      </c>
      <c r="AS38" s="124">
        <f t="shared" si="34"/>
        <v>-0.98054990621517812</v>
      </c>
      <c r="AT38" s="124">
        <f t="shared" si="34"/>
        <v>-0.77736701022873356</v>
      </c>
      <c r="AU38" s="124">
        <f t="shared" si="32"/>
        <v>-0.44845253257763407</v>
      </c>
      <c r="AW38" s="124">
        <v>-2800</v>
      </c>
      <c r="AX38" s="124">
        <f t="shared" si="1"/>
        <v>2.6539874800312762E-2</v>
      </c>
      <c r="AY38" s="124">
        <f t="shared" si="2"/>
        <v>5.0699906927553023E-2</v>
      </c>
      <c r="AZ38" s="124">
        <f t="shared" si="3"/>
        <v>-2.4160032127240261E-2</v>
      </c>
      <c r="BA38" s="124">
        <f t="shared" si="4"/>
        <v>0.25214381777680417</v>
      </c>
      <c r="BB38" s="124">
        <f t="shared" si="5"/>
        <v>-0.80005145055684146</v>
      </c>
      <c r="BC38" s="124">
        <f t="shared" si="6"/>
        <v>-2.9729657729941148</v>
      </c>
      <c r="BD38" s="124">
        <f t="shared" si="7"/>
        <v>-11.832387426287795</v>
      </c>
      <c r="BE38" s="124">
        <f t="shared" si="35"/>
        <v>3.5901527008352727</v>
      </c>
      <c r="BF38" s="124">
        <f t="shared" si="35"/>
        <v>3.6403085745738921</v>
      </c>
      <c r="BG38" s="124">
        <f t="shared" si="35"/>
        <v>3.5664417671237731</v>
      </c>
      <c r="BH38" s="124">
        <f t="shared" si="35"/>
        <v>3.6762587468006105</v>
      </c>
      <c r="BI38" s="124">
        <f t="shared" si="35"/>
        <v>3.5150043886772955</v>
      </c>
      <c r="BJ38" s="124">
        <f t="shared" si="35"/>
        <v>3.7570817964682677</v>
      </c>
      <c r="BK38" s="124">
        <f t="shared" si="35"/>
        <v>3.4028071943735174</v>
      </c>
      <c r="BL38" s="124">
        <f t="shared" si="9"/>
        <v>3.9529975488744031</v>
      </c>
    </row>
    <row r="39" spans="1:64" s="124" customFormat="1" ht="12.95" customHeight="1" x14ac:dyDescent="0.2">
      <c r="A39" s="124" t="s">
        <v>31</v>
      </c>
      <c r="B39" s="125"/>
      <c r="C39" s="153">
        <v>16994.59</v>
      </c>
      <c r="D39" s="153"/>
      <c r="E39" s="124">
        <f t="shared" si="12"/>
        <v>-7047.8975480209738</v>
      </c>
      <c r="F39" s="124">
        <f t="shared" si="13"/>
        <v>-7048</v>
      </c>
      <c r="G39" s="124">
        <f t="shared" si="14"/>
        <v>0.33991200000309618</v>
      </c>
      <c r="H39" s="124">
        <f t="shared" si="36"/>
        <v>0.33991200000309618</v>
      </c>
      <c r="P39" s="34">
        <f t="shared" si="15"/>
        <v>0.33491161275810161</v>
      </c>
      <c r="Q39" s="121">
        <f t="shared" si="33"/>
        <v>1976.0900000000001</v>
      </c>
      <c r="R39" s="124">
        <f t="shared" si="16"/>
        <v>2.5003872599904437E-5</v>
      </c>
      <c r="S39" s="125">
        <f t="shared" si="37"/>
        <v>0.2</v>
      </c>
      <c r="T39" s="124">
        <f t="shared" si="17"/>
        <v>5.0007745199808879E-6</v>
      </c>
      <c r="V39" s="124">
        <f t="shared" si="38"/>
        <v>5.0003872449945752E-3</v>
      </c>
      <c r="Z39" s="124">
        <f t="shared" si="18"/>
        <v>-7048</v>
      </c>
      <c r="AA39" s="124">
        <f t="shared" si="19"/>
        <v>0.33087635500865015</v>
      </c>
      <c r="AB39" s="124">
        <f t="shared" si="20"/>
        <v>0.34394725775254764</v>
      </c>
      <c r="AC39" s="124">
        <f t="shared" si="21"/>
        <v>5.0003872449945752E-3</v>
      </c>
      <c r="AD39" s="124">
        <f t="shared" si="22"/>
        <v>9.0356449944460349E-3</v>
      </c>
      <c r="AE39" s="124">
        <f t="shared" si="23"/>
        <v>1.6328576093131539E-5</v>
      </c>
      <c r="AF39" s="124">
        <f t="shared" si="24"/>
        <v>5.0003872449945752E-3</v>
      </c>
      <c r="AG39" s="125"/>
      <c r="AH39" s="124">
        <f t="shared" si="25"/>
        <v>-4.0352577494514501E-3</v>
      </c>
      <c r="AI39" s="124">
        <f t="shared" si="26"/>
        <v>0.62478852338523949</v>
      </c>
      <c r="AJ39" s="124">
        <f t="shared" si="27"/>
        <v>-0.97100907619346033</v>
      </c>
      <c r="AK39" s="124">
        <f t="shared" si="28"/>
        <v>-0.65932921694284208</v>
      </c>
      <c r="AL39" s="124">
        <f t="shared" si="29"/>
        <v>-2.0881706533358422</v>
      </c>
      <c r="AM39" s="124">
        <f t="shared" si="30"/>
        <v>-1.7196686160636763</v>
      </c>
      <c r="AN39" s="124">
        <f t="shared" si="34"/>
        <v>-1.1345180036590925</v>
      </c>
      <c r="AO39" s="124">
        <f t="shared" si="34"/>
        <v>-1.1330982973350623</v>
      </c>
      <c r="AP39" s="124">
        <f t="shared" si="34"/>
        <v>-1.1287036364615437</v>
      </c>
      <c r="AQ39" s="124">
        <f t="shared" si="34"/>
        <v>-1.1153512111863026</v>
      </c>
      <c r="AR39" s="124">
        <f t="shared" si="34"/>
        <v>-1.0768406179038237</v>
      </c>
      <c r="AS39" s="124">
        <f t="shared" si="34"/>
        <v>-0.97857011337189448</v>
      </c>
      <c r="AT39" s="124">
        <f t="shared" si="34"/>
        <v>-0.77562282414823136</v>
      </c>
      <c r="AU39" s="124">
        <f t="shared" si="32"/>
        <v>-0.44741665352810411</v>
      </c>
      <c r="AW39" s="124">
        <v>-2600</v>
      </c>
      <c r="AX39" s="124">
        <f t="shared" si="1"/>
        <v>1.8620258607618272E-2</v>
      </c>
      <c r="AY39" s="124">
        <f t="shared" si="2"/>
        <v>4.306193325316679E-2</v>
      </c>
      <c r="AZ39" s="124">
        <f t="shared" si="3"/>
        <v>-2.4441674645548517E-2</v>
      </c>
      <c r="BA39" s="124">
        <f t="shared" si="4"/>
        <v>0.25970778837205999</v>
      </c>
      <c r="BB39" s="124">
        <f t="shared" si="5"/>
        <v>-0.82993573690121514</v>
      </c>
      <c r="BC39" s="124">
        <f t="shared" si="6"/>
        <v>-2.9213542682820175</v>
      </c>
      <c r="BD39" s="124">
        <f t="shared" si="7"/>
        <v>-9.0443330147552476</v>
      </c>
      <c r="BE39" s="124">
        <f t="shared" si="35"/>
        <v>3.721640088115346</v>
      </c>
      <c r="BF39" s="124">
        <f t="shared" si="35"/>
        <v>3.7579540504675699</v>
      </c>
      <c r="BG39" s="124">
        <f t="shared" si="35"/>
        <v>3.7004305688857984</v>
      </c>
      <c r="BH39" s="124">
        <f t="shared" si="35"/>
        <v>3.7926503789040091</v>
      </c>
      <c r="BI39" s="124">
        <f t="shared" si="35"/>
        <v>3.6473440680593177</v>
      </c>
      <c r="BJ39" s="124">
        <f t="shared" si="35"/>
        <v>3.8839219207588482</v>
      </c>
      <c r="BK39" s="124">
        <f t="shared" si="35"/>
        <v>3.5143144954849577</v>
      </c>
      <c r="BL39" s="124">
        <f t="shared" si="9"/>
        <v>4.1601733587803595</v>
      </c>
    </row>
    <row r="40" spans="1:64" s="124" customFormat="1" ht="12.95" customHeight="1" x14ac:dyDescent="0.2">
      <c r="A40" s="124" t="s">
        <v>31</v>
      </c>
      <c r="B40" s="125"/>
      <c r="C40" s="153">
        <v>17064.244999999999</v>
      </c>
      <c r="D40" s="153"/>
      <c r="E40" s="124">
        <f t="shared" si="12"/>
        <v>-7026.9030182631759</v>
      </c>
      <c r="F40" s="124">
        <f t="shared" si="13"/>
        <v>-7027</v>
      </c>
      <c r="G40" s="124">
        <f t="shared" si="14"/>
        <v>0.32176299999991897</v>
      </c>
      <c r="H40" s="124">
        <f t="shared" si="36"/>
        <v>0.32176299999991897</v>
      </c>
      <c r="P40" s="34">
        <f t="shared" si="15"/>
        <v>0.33293355816177633</v>
      </c>
      <c r="Q40" s="121">
        <f t="shared" si="33"/>
        <v>2045.744999999999</v>
      </c>
      <c r="R40" s="124">
        <f t="shared" si="16"/>
        <v>1.2478136964743804E-4</v>
      </c>
      <c r="S40" s="125">
        <f t="shared" si="37"/>
        <v>0.2</v>
      </c>
      <c r="T40" s="124">
        <f t="shared" si="17"/>
        <v>2.495627392948761E-5</v>
      </c>
      <c r="V40" s="124">
        <f t="shared" si="38"/>
        <v>-1.1170558161857358E-2</v>
      </c>
      <c r="Z40" s="124">
        <f t="shared" si="18"/>
        <v>-7027</v>
      </c>
      <c r="AA40" s="124">
        <f t="shared" si="19"/>
        <v>0.32969252397584109</v>
      </c>
      <c r="AB40" s="124">
        <f t="shared" si="20"/>
        <v>0.32500403418585422</v>
      </c>
      <c r="AC40" s="124">
        <f t="shared" si="21"/>
        <v>-1.1170558161857358E-2</v>
      </c>
      <c r="AD40" s="124">
        <f t="shared" si="22"/>
        <v>-7.9295239759221148E-3</v>
      </c>
      <c r="AE40" s="124">
        <f t="shared" si="23"/>
        <v>1.2575470096944735E-5</v>
      </c>
      <c r="AF40" s="124">
        <f t="shared" si="24"/>
        <v>-1.1170558161857358E-2</v>
      </c>
      <c r="AG40" s="125"/>
      <c r="AH40" s="124">
        <f t="shared" si="25"/>
        <v>-3.2410341859352341E-3</v>
      </c>
      <c r="AI40" s="124">
        <f t="shared" si="26"/>
        <v>0.64610109160111384</v>
      </c>
      <c r="AJ40" s="124">
        <f t="shared" si="27"/>
        <v>-0.9628536256911977</v>
      </c>
      <c r="AK40" s="124">
        <f t="shared" si="28"/>
        <v>-0.67100985919132883</v>
      </c>
      <c r="AL40" s="124">
        <f t="shared" si="29"/>
        <v>-2.0561325879055339</v>
      </c>
      <c r="AM40" s="124">
        <f t="shared" si="30"/>
        <v>-1.6579714568655128</v>
      </c>
      <c r="AN40" s="124">
        <f t="shared" si="34"/>
        <v>-1.1016638706106956</v>
      </c>
      <c r="AO40" s="124">
        <f t="shared" si="34"/>
        <v>-1.0997567027661597</v>
      </c>
      <c r="AP40" s="124">
        <f t="shared" si="34"/>
        <v>-1.0942467352842133</v>
      </c>
      <c r="AQ40" s="124">
        <f t="shared" si="34"/>
        <v>-1.0786480428502148</v>
      </c>
      <c r="AR40" s="124">
        <f t="shared" si="34"/>
        <v>-1.0367564702033953</v>
      </c>
      <c r="AS40" s="124">
        <f t="shared" si="34"/>
        <v>-0.9365807031674751</v>
      </c>
      <c r="AT40" s="124">
        <f t="shared" si="34"/>
        <v>-0.73891473664545027</v>
      </c>
      <c r="AU40" s="124">
        <f t="shared" si="32"/>
        <v>-0.42566319348797865</v>
      </c>
      <c r="AW40" s="124">
        <v>-2400</v>
      </c>
      <c r="AX40" s="124">
        <f t="shared" si="1"/>
        <v>1.1651565618057982E-2</v>
      </c>
      <c r="AY40" s="124">
        <f t="shared" si="2"/>
        <v>3.5940415672323443E-2</v>
      </c>
      <c r="AZ40" s="124">
        <f t="shared" si="3"/>
        <v>-2.4288850054265461E-2</v>
      </c>
      <c r="BA40" s="124">
        <f t="shared" si="4"/>
        <v>0.26999307072164269</v>
      </c>
      <c r="BB40" s="124">
        <f t="shared" si="5"/>
        <v>-0.85948479990470417</v>
      </c>
      <c r="BC40" s="124">
        <f t="shared" si="6"/>
        <v>-2.8660858312304986</v>
      </c>
      <c r="BD40" s="124">
        <f t="shared" si="7"/>
        <v>-7.2133723654049948</v>
      </c>
      <c r="BE40" s="124">
        <f t="shared" si="35"/>
        <v>3.8577149040940464</v>
      </c>
      <c r="BF40" s="124">
        <f t="shared" si="35"/>
        <v>3.8782214025134407</v>
      </c>
      <c r="BG40" s="124">
        <f t="shared" si="35"/>
        <v>3.8423059354448759</v>
      </c>
      <c r="BH40" s="124">
        <f t="shared" si="35"/>
        <v>3.9059960027123815</v>
      </c>
      <c r="BI40" s="124">
        <f t="shared" si="35"/>
        <v>3.7953217772540655</v>
      </c>
      <c r="BJ40" s="124">
        <f t="shared" si="35"/>
        <v>3.9957847132954383</v>
      </c>
      <c r="BK40" s="124">
        <f t="shared" si="35"/>
        <v>3.6534442192491765</v>
      </c>
      <c r="BL40" s="124">
        <f t="shared" si="9"/>
        <v>4.3673491686863155</v>
      </c>
    </row>
    <row r="41" spans="1:64" s="124" customFormat="1" ht="12.95" customHeight="1" x14ac:dyDescent="0.2">
      <c r="A41" s="124" t="s">
        <v>31</v>
      </c>
      <c r="B41" s="125"/>
      <c r="C41" s="153">
        <v>17107.384999999998</v>
      </c>
      <c r="D41" s="153"/>
      <c r="E41" s="124">
        <f t="shared" si="12"/>
        <v>-7013.900304692701</v>
      </c>
      <c r="F41" s="124">
        <f t="shared" si="13"/>
        <v>-7014</v>
      </c>
      <c r="G41" s="124">
        <f t="shared" si="14"/>
        <v>0.33076600000276812</v>
      </c>
      <c r="H41" s="124">
        <f t="shared" si="36"/>
        <v>0.33076600000276812</v>
      </c>
      <c r="P41" s="34">
        <f t="shared" si="15"/>
        <v>0.33171190159349184</v>
      </c>
      <c r="Q41" s="121">
        <f t="shared" si="33"/>
        <v>2088.8849999999984</v>
      </c>
      <c r="R41" s="124">
        <f t="shared" si="16"/>
        <v>8.9472981933366189E-7</v>
      </c>
      <c r="S41" s="125">
        <f t="shared" si="37"/>
        <v>0.2</v>
      </c>
      <c r="T41" s="124">
        <f t="shared" si="17"/>
        <v>1.7894596386673238E-7</v>
      </c>
      <c r="V41" s="124">
        <f t="shared" si="38"/>
        <v>-9.4590159072371893E-4</v>
      </c>
      <c r="Z41" s="124">
        <f t="shared" si="18"/>
        <v>-7014</v>
      </c>
      <c r="AA41" s="124">
        <f t="shared" si="19"/>
        <v>0.32897939839329665</v>
      </c>
      <c r="AB41" s="124">
        <f t="shared" si="20"/>
        <v>0.33349850320296331</v>
      </c>
      <c r="AC41" s="124">
        <f t="shared" si="21"/>
        <v>-9.4590159072371893E-4</v>
      </c>
      <c r="AD41" s="124">
        <f t="shared" si="22"/>
        <v>1.7866016094714721E-3</v>
      </c>
      <c r="AE41" s="124">
        <f t="shared" si="23"/>
        <v>6.3838906219321089E-7</v>
      </c>
      <c r="AF41" s="124">
        <f t="shared" si="24"/>
        <v>-9.4590159072371893E-4</v>
      </c>
      <c r="AG41" s="125"/>
      <c r="AH41" s="124">
        <f t="shared" si="25"/>
        <v>-2.7325032001952144E-3</v>
      </c>
      <c r="AI41" s="124">
        <f t="shared" si="26"/>
        <v>0.66027614949146152</v>
      </c>
      <c r="AJ41" s="124">
        <f t="shared" si="27"/>
        <v>-0.95696830700574131</v>
      </c>
      <c r="AK41" s="124">
        <f t="shared" si="28"/>
        <v>-0.67829667100284552</v>
      </c>
      <c r="AL41" s="124">
        <f t="shared" si="29"/>
        <v>-2.0351224821446148</v>
      </c>
      <c r="AM41" s="124">
        <f t="shared" si="30"/>
        <v>-1.6192621648877514</v>
      </c>
      <c r="AN41" s="124">
        <f t="shared" ref="AN41:AT50" si="39">$AU41+$AB$7*SIN(AO41)</f>
        <v>-1.0807056365998224</v>
      </c>
      <c r="AO41" s="124">
        <f t="shared" si="39"/>
        <v>-1.078439773564162</v>
      </c>
      <c r="AP41" s="124">
        <f t="shared" si="39"/>
        <v>-1.0721578931969544</v>
      </c>
      <c r="AQ41" s="124">
        <f t="shared" si="39"/>
        <v>-1.0551086451719136</v>
      </c>
      <c r="AR41" s="124">
        <f t="shared" si="39"/>
        <v>-1.0112192197394871</v>
      </c>
      <c r="AS41" s="124">
        <f t="shared" si="39"/>
        <v>-0.9101977486497943</v>
      </c>
      <c r="AT41" s="124">
        <f t="shared" si="39"/>
        <v>-0.71611594670665735</v>
      </c>
      <c r="AU41" s="124">
        <f t="shared" si="32"/>
        <v>-0.41219676584409193</v>
      </c>
      <c r="AW41" s="124">
        <v>-2200</v>
      </c>
      <c r="AX41" s="124">
        <f t="shared" si="1"/>
        <v>5.6710427777273073E-3</v>
      </c>
      <c r="AY41" s="124">
        <f t="shared" si="2"/>
        <v>2.9335354185022994E-2</v>
      </c>
      <c r="AZ41" s="124">
        <f t="shared" si="3"/>
        <v>-2.3664311407295687E-2</v>
      </c>
      <c r="BA41" s="124">
        <f t="shared" si="4"/>
        <v>0.28351244125583219</v>
      </c>
      <c r="BB41" s="124">
        <f t="shared" si="5"/>
        <v>-0.88827857022484713</v>
      </c>
      <c r="BC41" s="124">
        <f t="shared" si="6"/>
        <v>-2.8067631688793209</v>
      </c>
      <c r="BD41" s="124">
        <f t="shared" si="7"/>
        <v>-5.9172801469603939</v>
      </c>
      <c r="BE41" s="124">
        <f t="shared" si="35"/>
        <v>3.9975086671801989</v>
      </c>
      <c r="BF41" s="124">
        <f t="shared" si="35"/>
        <v>4.0058553718869714</v>
      </c>
      <c r="BG41" s="124">
        <f t="shared" si="35"/>
        <v>3.989071783568332</v>
      </c>
      <c r="BH41" s="124">
        <f t="shared" si="35"/>
        <v>4.0231626246312731</v>
      </c>
      <c r="BI41" s="124">
        <f t="shared" si="35"/>
        <v>3.9552441623821246</v>
      </c>
      <c r="BJ41" s="124">
        <f t="shared" si="35"/>
        <v>4.0966198543652537</v>
      </c>
      <c r="BK41" s="124">
        <f t="shared" si="35"/>
        <v>3.8231065955292189</v>
      </c>
      <c r="BL41" s="124">
        <f t="shared" si="9"/>
        <v>4.5745249785922715</v>
      </c>
    </row>
    <row r="42" spans="1:64" s="124" customFormat="1" ht="12.95" customHeight="1" x14ac:dyDescent="0.2">
      <c r="A42" s="124" t="s">
        <v>31</v>
      </c>
      <c r="B42" s="125"/>
      <c r="C42" s="153">
        <v>17117.337</v>
      </c>
      <c r="D42" s="153"/>
      <c r="E42" s="124">
        <f t="shared" si="12"/>
        <v>-7010.9006986321219</v>
      </c>
      <c r="F42" s="124">
        <f t="shared" si="13"/>
        <v>-7011</v>
      </c>
      <c r="G42" s="124">
        <f t="shared" si="14"/>
        <v>0.32945900000049733</v>
      </c>
      <c r="H42" s="124">
        <f t="shared" si="36"/>
        <v>0.32945900000049733</v>
      </c>
      <c r="P42" s="34">
        <f t="shared" si="15"/>
        <v>0.3314302907206208</v>
      </c>
      <c r="Q42" s="121">
        <f t="shared" si="33"/>
        <v>2098.8369999999995</v>
      </c>
      <c r="R42" s="124">
        <f t="shared" si="16"/>
        <v>3.8859871032449298E-6</v>
      </c>
      <c r="S42" s="125">
        <f t="shared" si="37"/>
        <v>0.2</v>
      </c>
      <c r="T42" s="124">
        <f t="shared" si="17"/>
        <v>7.7719742064898596E-7</v>
      </c>
      <c r="V42" s="124">
        <f t="shared" si="38"/>
        <v>-1.9712907201234753E-3</v>
      </c>
      <c r="Z42" s="124">
        <f t="shared" si="18"/>
        <v>-7011</v>
      </c>
      <c r="AA42" s="124">
        <f t="shared" si="19"/>
        <v>0.32881705812942502</v>
      </c>
      <c r="AB42" s="124">
        <f t="shared" si="20"/>
        <v>0.33207223259169311</v>
      </c>
      <c r="AC42" s="124">
        <f t="shared" si="21"/>
        <v>-1.9712907201234753E-3</v>
      </c>
      <c r="AD42" s="124">
        <f t="shared" si="22"/>
        <v>6.419418710723046E-4</v>
      </c>
      <c r="AE42" s="124">
        <f t="shared" si="23"/>
        <v>8.2417873167162276E-8</v>
      </c>
      <c r="AF42" s="124">
        <f t="shared" si="24"/>
        <v>-1.9712907201234753E-3</v>
      </c>
      <c r="AG42" s="125"/>
      <c r="AH42" s="124">
        <f t="shared" si="25"/>
        <v>-2.6132325911957734E-3</v>
      </c>
      <c r="AI42" s="124">
        <f t="shared" si="26"/>
        <v>0.66366276192441354</v>
      </c>
      <c r="AJ42" s="124">
        <f t="shared" si="27"/>
        <v>-0.95550933760097423</v>
      </c>
      <c r="AK42" s="124">
        <f t="shared" si="28"/>
        <v>-0.67998230181496389</v>
      </c>
      <c r="AL42" s="124">
        <f t="shared" si="29"/>
        <v>-2.0301358696989955</v>
      </c>
      <c r="AM42" s="124">
        <f t="shared" si="30"/>
        <v>-1.6102676798626858</v>
      </c>
      <c r="AN42" s="124">
        <f t="shared" si="39"/>
        <v>-1.0757975908656578</v>
      </c>
      <c r="AO42" s="124">
        <f t="shared" si="39"/>
        <v>-1.0734423830098061</v>
      </c>
      <c r="AP42" s="124">
        <f t="shared" si="39"/>
        <v>-1.0669736487725876</v>
      </c>
      <c r="AQ42" s="124">
        <f t="shared" si="39"/>
        <v>-1.0495845754665438</v>
      </c>
      <c r="AR42" s="124">
        <f t="shared" si="39"/>
        <v>-1.0052469989453692</v>
      </c>
      <c r="AS42" s="124">
        <f t="shared" si="39"/>
        <v>-0.9040678336461333</v>
      </c>
      <c r="AT42" s="124">
        <f t="shared" si="39"/>
        <v>-0.71084679892120406</v>
      </c>
      <c r="AU42" s="124">
        <f t="shared" si="32"/>
        <v>-0.40908912869550296</v>
      </c>
      <c r="AW42" s="124">
        <v>-2000</v>
      </c>
      <c r="AX42" s="124">
        <f t="shared" si="1"/>
        <v>7.1538191081563229E-4</v>
      </c>
      <c r="AY42" s="124">
        <f t="shared" si="2"/>
        <v>2.3246748791265443E-2</v>
      </c>
      <c r="AZ42" s="124">
        <f t="shared" si="3"/>
        <v>-2.2531366880449811E-2</v>
      </c>
      <c r="BA42" s="124">
        <f t="shared" si="4"/>
        <v>0.30118013525295906</v>
      </c>
      <c r="BB42" s="124">
        <f t="shared" si="5"/>
        <v>-0.91618548560573188</v>
      </c>
      <c r="BC42" s="124">
        <f t="shared" si="6"/>
        <v>-2.7418906230048363</v>
      </c>
      <c r="BD42" s="124">
        <f t="shared" si="7"/>
        <v>-4.9369323309974407</v>
      </c>
      <c r="BE42" s="124">
        <f t="shared" si="35"/>
        <v>4.1422539039101522</v>
      </c>
      <c r="BF42" s="124">
        <f t="shared" si="35"/>
        <v>4.1442655523536827</v>
      </c>
      <c r="BG42" s="124">
        <f t="shared" si="35"/>
        <v>4.1393560088815704</v>
      </c>
      <c r="BH42" s="124">
        <f t="shared" si="35"/>
        <v>4.1514051901021345</v>
      </c>
      <c r="BI42" s="124">
        <f t="shared" si="35"/>
        <v>4.1222242557362501</v>
      </c>
      <c r="BJ42" s="124">
        <f t="shared" si="35"/>
        <v>4.1954074101567924</v>
      </c>
      <c r="BK42" s="124">
        <f t="shared" si="35"/>
        <v>4.0249060180675267</v>
      </c>
      <c r="BL42" s="124">
        <f t="shared" si="9"/>
        <v>4.7817007884982274</v>
      </c>
    </row>
    <row r="43" spans="1:64" s="124" customFormat="1" ht="12.95" customHeight="1" x14ac:dyDescent="0.2">
      <c r="A43" s="69" t="s">
        <v>233</v>
      </c>
      <c r="B43" s="71" t="s">
        <v>134</v>
      </c>
      <c r="C43" s="69">
        <v>17130.602999999999</v>
      </c>
      <c r="D43" s="69" t="s">
        <v>176</v>
      </c>
      <c r="E43" s="124">
        <f t="shared" si="12"/>
        <v>-7006.9022285758892</v>
      </c>
      <c r="F43" s="124">
        <f t="shared" si="13"/>
        <v>-7007</v>
      </c>
      <c r="G43" s="124">
        <f t="shared" si="14"/>
        <v>0.32438300000285381</v>
      </c>
      <c r="H43" s="124">
        <f t="shared" si="36"/>
        <v>0.32438300000285381</v>
      </c>
      <c r="P43" s="34">
        <f t="shared" si="15"/>
        <v>0.33105499031642538</v>
      </c>
      <c r="Q43" s="121">
        <f t="shared" si="33"/>
        <v>2112.1029999999992</v>
      </c>
      <c r="R43" s="124">
        <f t="shared" si="16"/>
        <v>4.4515454744392915E-5</v>
      </c>
      <c r="S43" s="125">
        <f t="shared" si="37"/>
        <v>0.2</v>
      </c>
      <c r="T43" s="124">
        <f t="shared" si="17"/>
        <v>8.9030909488785834E-6</v>
      </c>
      <c r="Z43" s="124">
        <f t="shared" si="18"/>
        <v>-7007</v>
      </c>
      <c r="AA43" s="124">
        <f t="shared" si="19"/>
        <v>0.32860193203216659</v>
      </c>
      <c r="AB43" s="124">
        <f t="shared" si="20"/>
        <v>0.3268360582871126</v>
      </c>
      <c r="AC43" s="124">
        <f t="shared" si="21"/>
        <v>-6.6719903135715741E-3</v>
      </c>
      <c r="AD43" s="124">
        <f t="shared" si="22"/>
        <v>-4.218932029312783E-3</v>
      </c>
      <c r="AE43" s="124">
        <f t="shared" si="23"/>
        <v>3.5598774935922556E-6</v>
      </c>
      <c r="AF43" s="124">
        <f t="shared" si="24"/>
        <v>-6.6719903135715741E-3</v>
      </c>
      <c r="AG43" s="125"/>
      <c r="AH43" s="124">
        <f t="shared" si="25"/>
        <v>-2.453058284258792E-3</v>
      </c>
      <c r="AI43" s="124">
        <f t="shared" si="26"/>
        <v>0.66824862657236728</v>
      </c>
      <c r="AJ43" s="124">
        <f t="shared" si="27"/>
        <v>-0.95350174303392143</v>
      </c>
      <c r="AK43" s="124">
        <f t="shared" si="28"/>
        <v>-0.68223140848744979</v>
      </c>
      <c r="AL43" s="124">
        <f t="shared" si="29"/>
        <v>-2.02340293596145</v>
      </c>
      <c r="AM43" s="124">
        <f t="shared" si="30"/>
        <v>-1.5982372627210617</v>
      </c>
      <c r="AN43" s="124">
        <f t="shared" si="39"/>
        <v>-1.0692103875057657</v>
      </c>
      <c r="AO43" s="124">
        <f t="shared" si="39"/>
        <v>-1.0667321148805078</v>
      </c>
      <c r="AP43" s="124">
        <f t="shared" si="39"/>
        <v>-1.0600092400754797</v>
      </c>
      <c r="AQ43" s="124">
        <f t="shared" si="39"/>
        <v>-1.0421646126436304</v>
      </c>
      <c r="AR43" s="124">
        <f t="shared" si="39"/>
        <v>-0.99723784270312466</v>
      </c>
      <c r="AS43" s="124">
        <f t="shared" si="39"/>
        <v>-0.89587063126366573</v>
      </c>
      <c r="AT43" s="124">
        <f t="shared" si="39"/>
        <v>-0.70381673896071306</v>
      </c>
      <c r="AU43" s="124">
        <f t="shared" si="32"/>
        <v>-0.40494561249738315</v>
      </c>
      <c r="AW43" s="124">
        <v>-1800</v>
      </c>
      <c r="AX43" s="124">
        <f t="shared" si="1"/>
        <v>-3.1474076849435893E-3</v>
      </c>
      <c r="AY43" s="124">
        <f t="shared" si="2"/>
        <v>1.7674599491050796E-2</v>
      </c>
      <c r="AZ43" s="124">
        <f t="shared" si="3"/>
        <v>-2.0822007175994386E-2</v>
      </c>
      <c r="BA43" s="124">
        <f t="shared" si="4"/>
        <v>0.32470602228400991</v>
      </c>
      <c r="BB43" s="124">
        <f t="shared" si="5"/>
        <v>-0.9431029837776912</v>
      </c>
      <c r="BC43" s="124">
        <f t="shared" si="6"/>
        <v>-2.6685044003144363</v>
      </c>
      <c r="BD43" s="124">
        <f t="shared" si="7"/>
        <v>-4.1483972887853842</v>
      </c>
      <c r="BE43" s="124">
        <f t="shared" si="35"/>
        <v>4.2952646780712005</v>
      </c>
      <c r="BF43" s="124">
        <f t="shared" si="35"/>
        <v>4.2953984107416741</v>
      </c>
      <c r="BG43" s="124">
        <f t="shared" si="35"/>
        <v>4.294963364296045</v>
      </c>
      <c r="BH43" s="124">
        <f t="shared" si="35"/>
        <v>4.2963801855973154</v>
      </c>
      <c r="BI43" s="124">
        <f t="shared" si="35"/>
        <v>4.2917825157097429</v>
      </c>
      <c r="BJ43" s="124">
        <f t="shared" si="35"/>
        <v>4.3068808868115056</v>
      </c>
      <c r="BK43" s="124">
        <f t="shared" si="35"/>
        <v>4.2590724269526481</v>
      </c>
      <c r="BL43" s="124">
        <f t="shared" si="9"/>
        <v>4.9888765984041843</v>
      </c>
    </row>
    <row r="44" spans="1:64" s="124" customFormat="1" ht="12.95" customHeight="1" x14ac:dyDescent="0.2">
      <c r="A44" s="124" t="s">
        <v>31</v>
      </c>
      <c r="B44" s="125"/>
      <c r="C44" s="153">
        <v>17130.63</v>
      </c>
      <c r="D44" s="153"/>
      <c r="E44" s="124">
        <f t="shared" si="12"/>
        <v>-7006.8940905771306</v>
      </c>
      <c r="F44" s="124">
        <f t="shared" si="13"/>
        <v>-7007</v>
      </c>
      <c r="G44" s="124">
        <f t="shared" si="14"/>
        <v>0.35138300000471645</v>
      </c>
      <c r="H44" s="124">
        <f t="shared" si="36"/>
        <v>0.35138300000471645</v>
      </c>
      <c r="P44" s="34">
        <f t="shared" si="15"/>
        <v>0.33105499031642538</v>
      </c>
      <c r="Q44" s="121">
        <f t="shared" si="33"/>
        <v>2112.130000000001</v>
      </c>
      <c r="R44" s="124">
        <f t="shared" si="16"/>
        <v>4.1322797788725566E-4</v>
      </c>
      <c r="S44" s="125">
        <f t="shared" si="37"/>
        <v>0.2</v>
      </c>
      <c r="T44" s="124">
        <f t="shared" si="17"/>
        <v>8.2645595577451132E-5</v>
      </c>
      <c r="V44" s="124">
        <f>+G44-P44</f>
        <v>2.0328009688291071E-2</v>
      </c>
      <c r="Z44" s="124">
        <f t="shared" si="18"/>
        <v>-7007</v>
      </c>
      <c r="AA44" s="124">
        <f t="shared" si="19"/>
        <v>0.32860193203216659</v>
      </c>
      <c r="AB44" s="124">
        <f t="shared" si="20"/>
        <v>0.35383605828897524</v>
      </c>
      <c r="AC44" s="124">
        <f t="shared" si="21"/>
        <v>2.0328009688291071E-2</v>
      </c>
      <c r="AD44" s="124">
        <f t="shared" si="22"/>
        <v>2.2781067972549862E-2</v>
      </c>
      <c r="AE44" s="124">
        <f t="shared" si="23"/>
        <v>1.0379541159398743E-4</v>
      </c>
      <c r="AF44" s="124">
        <f t="shared" si="24"/>
        <v>2.0328009688291071E-2</v>
      </c>
      <c r="AG44" s="125"/>
      <c r="AH44" s="124">
        <f t="shared" si="25"/>
        <v>-2.453058284258792E-3</v>
      </c>
      <c r="AI44" s="124">
        <f t="shared" si="26"/>
        <v>0.66824862657236728</v>
      </c>
      <c r="AJ44" s="124">
        <f t="shared" si="27"/>
        <v>-0.95350174303392143</v>
      </c>
      <c r="AK44" s="124">
        <f t="shared" si="28"/>
        <v>-0.68223140848744979</v>
      </c>
      <c r="AL44" s="124">
        <f t="shared" si="29"/>
        <v>-2.02340293596145</v>
      </c>
      <c r="AM44" s="124">
        <f t="shared" si="30"/>
        <v>-1.5982372627210617</v>
      </c>
      <c r="AN44" s="124">
        <f t="shared" si="39"/>
        <v>-1.0692103875057657</v>
      </c>
      <c r="AO44" s="124">
        <f t="shared" si="39"/>
        <v>-1.0667321148805078</v>
      </c>
      <c r="AP44" s="124">
        <f t="shared" si="39"/>
        <v>-1.0600092400754797</v>
      </c>
      <c r="AQ44" s="124">
        <f t="shared" si="39"/>
        <v>-1.0421646126436304</v>
      </c>
      <c r="AR44" s="124">
        <f t="shared" si="39"/>
        <v>-0.99723784270312466</v>
      </c>
      <c r="AS44" s="124">
        <f t="shared" si="39"/>
        <v>-0.89587063126366573</v>
      </c>
      <c r="AT44" s="124">
        <f t="shared" si="39"/>
        <v>-0.70381673896071306</v>
      </c>
      <c r="AU44" s="124">
        <f t="shared" si="32"/>
        <v>-0.40494561249738315</v>
      </c>
      <c r="AW44" s="124">
        <v>-1600</v>
      </c>
      <c r="AX44" s="124">
        <f t="shared" si="1"/>
        <v>-5.8003607401294899E-3</v>
      </c>
      <c r="AY44" s="124">
        <f t="shared" si="2"/>
        <v>1.2618906284379044E-2</v>
      </c>
      <c r="AZ44" s="124">
        <f t="shared" si="3"/>
        <v>-1.8419267024508534E-2</v>
      </c>
      <c r="BA44" s="124">
        <f t="shared" si="4"/>
        <v>0.35716506398748871</v>
      </c>
      <c r="BB44" s="124">
        <f t="shared" si="5"/>
        <v>-0.96834729933573227</v>
      </c>
      <c r="BC44" s="124">
        <f t="shared" si="6"/>
        <v>-2.5818245045552324</v>
      </c>
      <c r="BD44" s="124">
        <f t="shared" si="7"/>
        <v>-3.4791222535819442</v>
      </c>
      <c r="BE44" s="124">
        <f t="shared" si="35"/>
        <v>4.4612389933319179</v>
      </c>
      <c r="BF44" s="124">
        <f t="shared" si="35"/>
        <v>4.461223047556266</v>
      </c>
      <c r="BG44" s="124">
        <f t="shared" si="35"/>
        <v>4.4613076358344026</v>
      </c>
      <c r="BH44" s="124">
        <f t="shared" si="35"/>
        <v>4.46085923450606</v>
      </c>
      <c r="BI44" s="124">
        <f t="shared" si="35"/>
        <v>4.4632452091148629</v>
      </c>
      <c r="BJ44" s="124">
        <f t="shared" si="35"/>
        <v>4.4507940914298532</v>
      </c>
      <c r="BK44" s="124">
        <f t="shared" si="35"/>
        <v>4.5244514744237536</v>
      </c>
      <c r="BL44" s="124">
        <f t="shared" si="9"/>
        <v>5.1960524083101403</v>
      </c>
    </row>
    <row r="45" spans="1:64" s="124" customFormat="1" ht="12.95" customHeight="1" x14ac:dyDescent="0.2">
      <c r="A45" s="124" t="s">
        <v>31</v>
      </c>
      <c r="B45" s="125"/>
      <c r="C45" s="153">
        <v>17137.244999999999</v>
      </c>
      <c r="D45" s="153"/>
      <c r="E45" s="124">
        <f t="shared" si="12"/>
        <v>-7004.9002808815194</v>
      </c>
      <c r="F45" s="124">
        <f t="shared" si="13"/>
        <v>-7005</v>
      </c>
      <c r="G45" s="124">
        <f t="shared" si="14"/>
        <v>0.33084500000040862</v>
      </c>
      <c r="H45" s="124">
        <f t="shared" si="36"/>
        <v>0.33084500000040862</v>
      </c>
      <c r="P45" s="34">
        <f t="shared" si="15"/>
        <v>0.3308674175827418</v>
      </c>
      <c r="Q45" s="121">
        <f t="shared" si="33"/>
        <v>2118.744999999999</v>
      </c>
      <c r="R45" s="124">
        <f t="shared" si="16"/>
        <v>5.025479976648357E-10</v>
      </c>
      <c r="S45" s="125">
        <f t="shared" si="37"/>
        <v>0.2</v>
      </c>
      <c r="T45" s="124">
        <f t="shared" si="17"/>
        <v>1.0050959953296714E-10</v>
      </c>
      <c r="V45" s="124">
        <f>+G45-P45</f>
        <v>-2.2417582333178476E-5</v>
      </c>
      <c r="Z45" s="124">
        <f t="shared" si="18"/>
        <v>-7005</v>
      </c>
      <c r="AA45" s="124">
        <f t="shared" si="19"/>
        <v>0.328494943578784</v>
      </c>
      <c r="AB45" s="124">
        <f t="shared" si="20"/>
        <v>0.33321747400436641</v>
      </c>
      <c r="AC45" s="124">
        <f t="shared" si="21"/>
        <v>-2.2417582333178476E-5</v>
      </c>
      <c r="AD45" s="124">
        <f t="shared" si="22"/>
        <v>2.3500564216246134E-3</v>
      </c>
      <c r="AE45" s="124">
        <f t="shared" si="23"/>
        <v>1.1045530369638164E-6</v>
      </c>
      <c r="AF45" s="124">
        <f t="shared" si="24"/>
        <v>-2.2417582333178476E-5</v>
      </c>
      <c r="AG45" s="125"/>
      <c r="AH45" s="124">
        <f t="shared" si="25"/>
        <v>-2.3724740039577706E-3</v>
      </c>
      <c r="AI45" s="124">
        <f t="shared" si="26"/>
        <v>0.67057233595300136</v>
      </c>
      <c r="AJ45" s="124">
        <f t="shared" si="27"/>
        <v>-0.95247053129087722</v>
      </c>
      <c r="AK45" s="124">
        <f t="shared" si="28"/>
        <v>-0.68335648285388206</v>
      </c>
      <c r="AL45" s="124">
        <f t="shared" si="29"/>
        <v>-2.019999702595658</v>
      </c>
      <c r="AM45" s="124">
        <f t="shared" si="30"/>
        <v>-1.5922054985396725</v>
      </c>
      <c r="AN45" s="124">
        <f t="shared" si="39"/>
        <v>-1.0658980133006208</v>
      </c>
      <c r="AO45" s="124">
        <f t="shared" si="39"/>
        <v>-1.0633565018982076</v>
      </c>
      <c r="AP45" s="124">
        <f t="shared" si="39"/>
        <v>-1.0565044343837862</v>
      </c>
      <c r="AQ45" s="124">
        <f t="shared" si="39"/>
        <v>-1.0384310827903309</v>
      </c>
      <c r="AR45" s="124">
        <f t="shared" si="39"/>
        <v>-0.99321345040908815</v>
      </c>
      <c r="AS45" s="124">
        <f t="shared" si="39"/>
        <v>-0.89176180116804415</v>
      </c>
      <c r="AT45" s="124">
        <f t="shared" si="39"/>
        <v>-0.7002997816686487</v>
      </c>
      <c r="AU45" s="124">
        <f t="shared" si="32"/>
        <v>-0.40287385439832413</v>
      </c>
      <c r="AW45" s="124">
        <v>-1400</v>
      </c>
      <c r="AX45" s="124">
        <f t="shared" si="1"/>
        <v>-7.067706265169782E-3</v>
      </c>
      <c r="AY45" s="124">
        <f t="shared" si="2"/>
        <v>8.0796691712501888E-3</v>
      </c>
      <c r="AZ45" s="124">
        <f t="shared" si="3"/>
        <v>-1.5147375436419971E-2</v>
      </c>
      <c r="BA45" s="124">
        <f t="shared" si="4"/>
        <v>0.40423973792792112</v>
      </c>
      <c r="BB45" s="124">
        <f t="shared" si="5"/>
        <v>-0.98958282661918306</v>
      </c>
      <c r="BC45" s="124">
        <f t="shared" si="6"/>
        <v>-2.4740170946795867</v>
      </c>
      <c r="BD45" s="124">
        <f t="shared" si="7"/>
        <v>-2.8838176762917067</v>
      </c>
      <c r="BE45" s="124">
        <f t="shared" si="35"/>
        <v>4.646269577912796</v>
      </c>
      <c r="BF45" s="124">
        <f t="shared" si="35"/>
        <v>4.6462695949088388</v>
      </c>
      <c r="BG45" s="124">
        <f t="shared" si="35"/>
        <v>4.6462692558209868</v>
      </c>
      <c r="BH45" s="124">
        <f t="shared" si="35"/>
        <v>4.6462760212869059</v>
      </c>
      <c r="BI45" s="124">
        <f t="shared" si="35"/>
        <v>4.6461411674451369</v>
      </c>
      <c r="BJ45" s="124">
        <f t="shared" si="35"/>
        <v>4.6488830967603292</v>
      </c>
      <c r="BK45" s="124">
        <f t="shared" si="35"/>
        <v>4.8185538946069038</v>
      </c>
      <c r="BL45" s="124">
        <f t="shared" si="9"/>
        <v>5.4032282182160962</v>
      </c>
    </row>
    <row r="46" spans="1:64" s="124" customFormat="1" ht="12.95" customHeight="1" x14ac:dyDescent="0.2">
      <c r="A46" s="124" t="s">
        <v>31</v>
      </c>
      <c r="B46" s="125"/>
      <c r="C46" s="153">
        <v>17160.464</v>
      </c>
      <c r="D46" s="153"/>
      <c r="E46" s="124">
        <f t="shared" si="12"/>
        <v>-6997.9019033573459</v>
      </c>
      <c r="F46" s="124">
        <f t="shared" si="13"/>
        <v>-6998</v>
      </c>
      <c r="G46" s="124">
        <f t="shared" si="14"/>
        <v>0.32546200000433601</v>
      </c>
      <c r="H46" s="124">
        <f t="shared" si="36"/>
        <v>0.32546200000433601</v>
      </c>
      <c r="P46" s="34">
        <f t="shared" si="15"/>
        <v>0.33021131972402268</v>
      </c>
      <c r="Q46" s="121">
        <f t="shared" si="33"/>
        <v>2141.9639999999999</v>
      </c>
      <c r="R46" s="124">
        <f t="shared" si="16"/>
        <v>2.2556037799804701E-5</v>
      </c>
      <c r="S46" s="125">
        <f t="shared" si="37"/>
        <v>0.2</v>
      </c>
      <c r="T46" s="124">
        <f t="shared" si="17"/>
        <v>4.5112075599609403E-6</v>
      </c>
      <c r="V46" s="124">
        <f>+G46-P46</f>
        <v>-4.7493197196866732E-3</v>
      </c>
      <c r="Z46" s="124">
        <f t="shared" si="18"/>
        <v>-6998</v>
      </c>
      <c r="AA46" s="124">
        <f t="shared" si="19"/>
        <v>0.3281235441305273</v>
      </c>
      <c r="AB46" s="124">
        <f t="shared" si="20"/>
        <v>0.32754977559783138</v>
      </c>
      <c r="AC46" s="124">
        <f t="shared" si="21"/>
        <v>-4.7493197196866732E-3</v>
      </c>
      <c r="AD46" s="124">
        <f t="shared" si="22"/>
        <v>-2.6615441261912953E-3</v>
      </c>
      <c r="AE46" s="124">
        <f t="shared" si="23"/>
        <v>1.4167634271326773E-6</v>
      </c>
      <c r="AF46" s="124">
        <f t="shared" si="24"/>
        <v>-4.7493197196866732E-3</v>
      </c>
      <c r="AG46" s="125"/>
      <c r="AH46" s="124">
        <f t="shared" si="25"/>
        <v>-2.0877755934953961E-3</v>
      </c>
      <c r="AI46" s="124">
        <f t="shared" si="26"/>
        <v>0.67887171161135129</v>
      </c>
      <c r="AJ46" s="124">
        <f t="shared" si="27"/>
        <v>-0.94871171439446822</v>
      </c>
      <c r="AK46" s="124">
        <f t="shared" si="28"/>
        <v>-0.68729563573070007</v>
      </c>
      <c r="AL46" s="124">
        <f t="shared" si="29"/>
        <v>-2.0078897381204586</v>
      </c>
      <c r="AM46" s="124">
        <f t="shared" si="30"/>
        <v>-1.5710045541848949</v>
      </c>
      <c r="AN46" s="124">
        <f t="shared" si="39"/>
        <v>-1.0542039471592384</v>
      </c>
      <c r="AO46" s="124">
        <f t="shared" si="39"/>
        <v>-1.0514320135727053</v>
      </c>
      <c r="AP46" s="124">
        <f t="shared" si="39"/>
        <v>-1.0441168196745765</v>
      </c>
      <c r="AQ46" s="124">
        <f t="shared" si="39"/>
        <v>-1.0252387870649085</v>
      </c>
      <c r="AR46" s="124">
        <f t="shared" si="39"/>
        <v>-0.97902395405079357</v>
      </c>
      <c r="AS46" s="124">
        <f t="shared" si="39"/>
        <v>-0.87732757354709556</v>
      </c>
      <c r="AT46" s="124">
        <f t="shared" si="39"/>
        <v>-0.68798041863390935</v>
      </c>
      <c r="AU46" s="124">
        <f t="shared" si="32"/>
        <v>-0.39562270105161534</v>
      </c>
      <c r="AW46" s="124">
        <v>-1200</v>
      </c>
      <c r="AX46" s="124">
        <f t="shared" si="1"/>
        <v>-6.6746171138593099E-3</v>
      </c>
      <c r="AY46" s="124">
        <f t="shared" si="2"/>
        <v>4.0568881516642331E-3</v>
      </c>
      <c r="AZ46" s="124">
        <f t="shared" si="3"/>
        <v>-1.0731505265523543E-2</v>
      </c>
      <c r="BA46" s="124">
        <f t="shared" si="4"/>
        <v>0.47783031616753946</v>
      </c>
      <c r="BB46" s="124">
        <f t="shared" si="5"/>
        <v>-0.9999999140915542</v>
      </c>
      <c r="BC46" s="124">
        <f t="shared" si="6"/>
        <v>-2.3299649280460568</v>
      </c>
      <c r="BD46" s="124">
        <f t="shared" si="7"/>
        <v>-2.3274038183816481</v>
      </c>
      <c r="BE46" s="124">
        <f t="shared" si="35"/>
        <v>4.8600434752656563</v>
      </c>
      <c r="BF46" s="124">
        <f t="shared" si="35"/>
        <v>4.8600535718564482</v>
      </c>
      <c r="BG46" s="124">
        <f t="shared" si="35"/>
        <v>4.8601440041746917</v>
      </c>
      <c r="BH46" s="124">
        <f t="shared" si="35"/>
        <v>4.8609515443042612</v>
      </c>
      <c r="BI46" s="124">
        <f t="shared" si="35"/>
        <v>4.8679783437065707</v>
      </c>
      <c r="BJ46" s="124">
        <f t="shared" si="35"/>
        <v>4.9193606223800792</v>
      </c>
      <c r="BK46" s="124">
        <f t="shared" si="35"/>
        <v>5.1376619657128533</v>
      </c>
      <c r="BL46" s="124">
        <f t="shared" si="9"/>
        <v>5.6104040281220522</v>
      </c>
    </row>
    <row r="47" spans="1:64" s="124" customFormat="1" ht="12.95" customHeight="1" x14ac:dyDescent="0.2">
      <c r="A47" s="69" t="s">
        <v>183</v>
      </c>
      <c r="B47" s="71" t="s">
        <v>134</v>
      </c>
      <c r="C47" s="69">
        <v>17445.786</v>
      </c>
      <c r="D47" s="69" t="s">
        <v>176</v>
      </c>
      <c r="E47" s="124">
        <f t="shared" si="12"/>
        <v>-6911.9037521901</v>
      </c>
      <c r="F47" s="124">
        <f t="shared" si="13"/>
        <v>-6912</v>
      </c>
      <c r="G47" s="124">
        <f t="shared" si="14"/>
        <v>0.3193280000014056</v>
      </c>
      <c r="I47" s="124">
        <f>+G47</f>
        <v>0.3193280000014056</v>
      </c>
      <c r="P47" s="34">
        <f t="shared" si="15"/>
        <v>0.32220232158628276</v>
      </c>
      <c r="Q47" s="121">
        <f t="shared" si="33"/>
        <v>2427.2860000000001</v>
      </c>
      <c r="R47" s="124">
        <f t="shared" si="16"/>
        <v>8.2617245732907467E-6</v>
      </c>
      <c r="S47" s="125">
        <f>S$16</f>
        <v>0.1</v>
      </c>
      <c r="T47" s="124">
        <f t="shared" si="17"/>
        <v>8.2617245732907469E-7</v>
      </c>
      <c r="Z47" s="124">
        <f t="shared" si="18"/>
        <v>-6912</v>
      </c>
      <c r="AA47" s="124">
        <f t="shared" si="19"/>
        <v>0.32399350098935709</v>
      </c>
      <c r="AB47" s="124">
        <f t="shared" si="20"/>
        <v>0.31753682059833127</v>
      </c>
      <c r="AC47" s="124">
        <f t="shared" si="21"/>
        <v>-2.8743215848771597E-3</v>
      </c>
      <c r="AD47" s="124">
        <f t="shared" si="22"/>
        <v>-4.6655009879514875E-3</v>
      </c>
      <c r="AE47" s="124">
        <f t="shared" si="23"/>
        <v>2.1766899468576306E-6</v>
      </c>
      <c r="AF47" s="124">
        <f t="shared" si="24"/>
        <v>-2.8743215848771597E-3</v>
      </c>
      <c r="AG47" s="125"/>
      <c r="AH47" s="124">
        <f t="shared" si="25"/>
        <v>1.7911794030743128E-3</v>
      </c>
      <c r="AI47" s="124">
        <f t="shared" si="26"/>
        <v>0.80751210347278257</v>
      </c>
      <c r="AJ47" s="124">
        <f t="shared" si="27"/>
        <v>-0.87651902243021218</v>
      </c>
      <c r="AK47" s="124">
        <f t="shared" si="28"/>
        <v>-0.73378953262391078</v>
      </c>
      <c r="AL47" s="124">
        <f t="shared" si="29"/>
        <v>-1.8273365419336636</v>
      </c>
      <c r="AM47" s="124">
        <f t="shared" si="30"/>
        <v>-1.296153923785079</v>
      </c>
      <c r="AN47" s="124">
        <f t="shared" si="39"/>
        <v>-0.89537016382399015</v>
      </c>
      <c r="AO47" s="124">
        <f t="shared" si="39"/>
        <v>-0.88860591883786222</v>
      </c>
      <c r="AP47" s="124">
        <f t="shared" si="39"/>
        <v>-0.87458431747198551</v>
      </c>
      <c r="AQ47" s="124">
        <f t="shared" si="39"/>
        <v>-0.84624044317021541</v>
      </c>
      <c r="AR47" s="124">
        <f t="shared" si="39"/>
        <v>-0.79153275611469298</v>
      </c>
      <c r="AS47" s="124">
        <f t="shared" si="39"/>
        <v>-0.69360861775084315</v>
      </c>
      <c r="AT47" s="124">
        <f t="shared" si="39"/>
        <v>-0.53545637981914507</v>
      </c>
      <c r="AU47" s="124">
        <f t="shared" si="32"/>
        <v>-0.30653710279205448</v>
      </c>
      <c r="AW47" s="124">
        <v>-1000</v>
      </c>
      <c r="AX47" s="124">
        <f t="shared" si="1"/>
        <v>-4.1244907984751096E-3</v>
      </c>
      <c r="AY47" s="124">
        <f t="shared" si="2"/>
        <v>5.5056322562117323E-4</v>
      </c>
      <c r="AZ47" s="124">
        <f t="shared" si="3"/>
        <v>-4.6750540240962828E-3</v>
      </c>
      <c r="BA47" s="124">
        <f t="shared" si="4"/>
        <v>0.60831646878619328</v>
      </c>
      <c r="BB47" s="124">
        <f t="shared" si="5"/>
        <v>-0.97671669964901964</v>
      </c>
      <c r="BC47" s="124">
        <f t="shared" si="6"/>
        <v>-2.1133365556207502</v>
      </c>
      <c r="BD47" s="124">
        <f t="shared" si="7"/>
        <v>-1.770566671329983</v>
      </c>
      <c r="BE47" s="124">
        <f t="shared" si="35"/>
        <v>5.1220709519324608</v>
      </c>
      <c r="BF47" s="124">
        <f t="shared" si="35"/>
        <v>5.1231618130058667</v>
      </c>
      <c r="BG47" s="124">
        <f t="shared" si="35"/>
        <v>5.1267480999333479</v>
      </c>
      <c r="BH47" s="124">
        <f t="shared" si="35"/>
        <v>5.1383377551297187</v>
      </c>
      <c r="BI47" s="124">
        <f t="shared" si="35"/>
        <v>5.1739244740254682</v>
      </c>
      <c r="BJ47" s="124">
        <f t="shared" si="35"/>
        <v>5.2701170832600095</v>
      </c>
      <c r="BK47" s="124">
        <f t="shared" si="35"/>
        <v>5.4769885114666303</v>
      </c>
      <c r="BL47" s="124">
        <f t="shared" si="9"/>
        <v>5.8175798380280082</v>
      </c>
    </row>
    <row r="48" spans="1:64" s="124" customFormat="1" ht="12.95" customHeight="1" x14ac:dyDescent="0.2">
      <c r="A48" s="124" t="s">
        <v>31</v>
      </c>
      <c r="B48" s="125"/>
      <c r="C48" s="153">
        <v>17452.421999999999</v>
      </c>
      <c r="D48" s="153"/>
      <c r="E48" s="124">
        <f t="shared" si="12"/>
        <v>-6909.9036129399001</v>
      </c>
      <c r="F48" s="124">
        <f t="shared" si="13"/>
        <v>-6910</v>
      </c>
      <c r="G48" s="124">
        <f t="shared" si="14"/>
        <v>0.31979000000137603</v>
      </c>
      <c r="H48" s="124">
        <f t="shared" ref="H48:H55" si="40">+G48</f>
        <v>0.31979000000137603</v>
      </c>
      <c r="P48" s="34">
        <f t="shared" si="15"/>
        <v>0.32201720201904344</v>
      </c>
      <c r="Q48" s="121">
        <f t="shared" si="33"/>
        <v>2433.9219999999987</v>
      </c>
      <c r="R48" s="124">
        <f t="shared" si="16"/>
        <v>4.9604288275017675E-6</v>
      </c>
      <c r="S48" s="125">
        <f t="shared" ref="S48:S55" si="41">S$15</f>
        <v>0.2</v>
      </c>
      <c r="T48" s="124">
        <f t="shared" si="17"/>
        <v>9.9208576550035351E-7</v>
      </c>
      <c r="V48" s="124">
        <f t="shared" ref="V48:V55" si="42">+G48-P48</f>
        <v>-2.2272020176674068E-3</v>
      </c>
      <c r="Z48" s="124">
        <f t="shared" si="18"/>
        <v>-6910</v>
      </c>
      <c r="AA48" s="124">
        <f t="shared" si="19"/>
        <v>0.32390801153236032</v>
      </c>
      <c r="AB48" s="124">
        <f t="shared" si="20"/>
        <v>0.31789919048805915</v>
      </c>
      <c r="AC48" s="124">
        <f t="shared" si="21"/>
        <v>-2.2272020176674068E-3</v>
      </c>
      <c r="AD48" s="124">
        <f t="shared" si="22"/>
        <v>-4.1180115309842891E-3</v>
      </c>
      <c r="AE48" s="124">
        <f t="shared" si="23"/>
        <v>3.3916037938639143E-6</v>
      </c>
      <c r="AF48" s="124">
        <f t="shared" si="24"/>
        <v>-2.2272020176674068E-3</v>
      </c>
      <c r="AG48" s="125"/>
      <c r="AH48" s="124">
        <f t="shared" si="25"/>
        <v>1.8908095133168667E-3</v>
      </c>
      <c r="AI48" s="124">
        <f t="shared" si="26"/>
        <v>0.81123994835612867</v>
      </c>
      <c r="AJ48" s="124">
        <f t="shared" si="27"/>
        <v>-0.87406388086392939</v>
      </c>
      <c r="AK48" s="124">
        <f t="shared" si="28"/>
        <v>-0.73475731462932248</v>
      </c>
      <c r="AL48" s="124">
        <f t="shared" si="29"/>
        <v>-1.8222596363065477</v>
      </c>
      <c r="AM48" s="124">
        <f t="shared" si="30"/>
        <v>-1.2893731279660643</v>
      </c>
      <c r="AN48" s="124">
        <f t="shared" si="39"/>
        <v>-0.891283308440596</v>
      </c>
      <c r="AO48" s="124">
        <f t="shared" si="39"/>
        <v>-0.88440376659195141</v>
      </c>
      <c r="AP48" s="124">
        <f t="shared" si="39"/>
        <v>-0.87021680643090227</v>
      </c>
      <c r="AQ48" s="124">
        <f t="shared" si="39"/>
        <v>-0.84168632525961518</v>
      </c>
      <c r="AR48" s="124">
        <f t="shared" si="39"/>
        <v>-0.78688739182855649</v>
      </c>
      <c r="AS48" s="124">
        <f t="shared" si="39"/>
        <v>-0.68920477011299131</v>
      </c>
      <c r="AT48" s="124">
        <f t="shared" si="39"/>
        <v>-0.53188572663532907</v>
      </c>
      <c r="AU48" s="124">
        <f t="shared" si="32"/>
        <v>-0.30446534469299458</v>
      </c>
      <c r="AW48" s="124">
        <v>-800</v>
      </c>
      <c r="AX48" s="124">
        <f t="shared" si="1"/>
        <v>1.7921315442602703E-3</v>
      </c>
      <c r="AY48" s="124">
        <f t="shared" si="2"/>
        <v>-2.4393056068789856E-3</v>
      </c>
      <c r="AZ48" s="124">
        <f t="shared" si="3"/>
        <v>4.2314371511392558E-3</v>
      </c>
      <c r="BA48" s="124">
        <f t="shared" si="4"/>
        <v>0.90586569482422963</v>
      </c>
      <c r="BB48" s="124">
        <f t="shared" si="5"/>
        <v>-0.80545912006180054</v>
      </c>
      <c r="BC48" s="124">
        <f t="shared" si="6"/>
        <v>-1.6952038424450397</v>
      </c>
      <c r="BD48" s="124">
        <f t="shared" si="7"/>
        <v>-1.1328421782958673</v>
      </c>
      <c r="BE48" s="124">
        <f t="shared" si="35"/>
        <v>5.4884412514454421</v>
      </c>
      <c r="BF48" s="124">
        <f t="shared" si="35"/>
        <v>5.4979890597510463</v>
      </c>
      <c r="BG48" s="124">
        <f t="shared" si="35"/>
        <v>5.5156298872174565</v>
      </c>
      <c r="BH48" s="124">
        <f t="shared" si="35"/>
        <v>5.547461102265725</v>
      </c>
      <c r="BI48" s="124">
        <f t="shared" si="35"/>
        <v>5.6027072907646236</v>
      </c>
      <c r="BJ48" s="124">
        <f t="shared" si="35"/>
        <v>5.6932109672979347</v>
      </c>
      <c r="BK48" s="124">
        <f t="shared" si="35"/>
        <v>5.8308816415143001</v>
      </c>
      <c r="BL48" s="124">
        <f t="shared" si="9"/>
        <v>6.024755647933965</v>
      </c>
    </row>
    <row r="49" spans="1:64" s="124" customFormat="1" ht="12.95" customHeight="1" x14ac:dyDescent="0.2">
      <c r="A49" s="124" t="s">
        <v>31</v>
      </c>
      <c r="B49" s="125"/>
      <c r="C49" s="153">
        <v>17462.377</v>
      </c>
      <c r="D49" s="153"/>
      <c r="E49" s="124">
        <f t="shared" si="12"/>
        <v>-6906.9031026572366</v>
      </c>
      <c r="F49" s="124">
        <f t="shared" si="13"/>
        <v>-6907</v>
      </c>
      <c r="G49" s="124">
        <f t="shared" si="14"/>
        <v>0.32148300000335439</v>
      </c>
      <c r="H49" s="124">
        <f t="shared" si="40"/>
        <v>0.32148300000335439</v>
      </c>
      <c r="P49" s="34">
        <f t="shared" si="15"/>
        <v>0.32173961950370195</v>
      </c>
      <c r="Q49" s="121">
        <f t="shared" si="33"/>
        <v>2443.8770000000004</v>
      </c>
      <c r="R49" s="124">
        <f t="shared" si="16"/>
        <v>6.5853567958628605E-8</v>
      </c>
      <c r="S49" s="125">
        <f t="shared" si="41"/>
        <v>0.2</v>
      </c>
      <c r="T49" s="124">
        <f t="shared" si="17"/>
        <v>1.3170713591725721E-8</v>
      </c>
      <c r="V49" s="124">
        <f t="shared" si="42"/>
        <v>-2.5661950034755465E-4</v>
      </c>
      <c r="Z49" s="124">
        <f t="shared" si="18"/>
        <v>-6907</v>
      </c>
      <c r="AA49" s="124">
        <f t="shared" si="19"/>
        <v>0.3237807621820501</v>
      </c>
      <c r="AB49" s="124">
        <f t="shared" si="20"/>
        <v>0.31944185732500624</v>
      </c>
      <c r="AC49" s="124">
        <f t="shared" si="21"/>
        <v>-2.5661950034755465E-4</v>
      </c>
      <c r="AD49" s="124">
        <f t="shared" si="22"/>
        <v>-2.2977621786957059E-3</v>
      </c>
      <c r="AE49" s="124">
        <f t="shared" si="23"/>
        <v>1.0559422059688876E-6</v>
      </c>
      <c r="AF49" s="124">
        <f t="shared" si="24"/>
        <v>-2.5661950034755465E-4</v>
      </c>
      <c r="AG49" s="125"/>
      <c r="AH49" s="124">
        <f t="shared" si="25"/>
        <v>2.0411426783481673E-3</v>
      </c>
      <c r="AI49" s="124">
        <f t="shared" si="26"/>
        <v>0.81690911964718127</v>
      </c>
      <c r="AJ49" s="124">
        <f t="shared" si="27"/>
        <v>-0.87029324736483493</v>
      </c>
      <c r="AK49" s="124">
        <f t="shared" si="28"/>
        <v>-0.7361904631476287</v>
      </c>
      <c r="AL49" s="124">
        <f t="shared" si="29"/>
        <v>-1.8145514860827046</v>
      </c>
      <c r="AM49" s="124">
        <f t="shared" si="30"/>
        <v>-1.279162408247146</v>
      </c>
      <c r="AN49" s="124">
        <f t="shared" si="39"/>
        <v>-0.88511412370419162</v>
      </c>
      <c r="AO49" s="124">
        <f t="shared" si="39"/>
        <v>-0.87806032155507241</v>
      </c>
      <c r="AP49" s="124">
        <f t="shared" si="39"/>
        <v>-0.863625999612325</v>
      </c>
      <c r="AQ49" s="124">
        <f t="shared" si="39"/>
        <v>-0.83482067743792221</v>
      </c>
      <c r="AR49" s="124">
        <f t="shared" si="39"/>
        <v>-0.7798957042392598</v>
      </c>
      <c r="AS49" s="124">
        <f t="shared" si="39"/>
        <v>-0.68258861153646788</v>
      </c>
      <c r="AT49" s="124">
        <f t="shared" si="39"/>
        <v>-0.52652791862891568</v>
      </c>
      <c r="AU49" s="124">
        <f t="shared" si="32"/>
        <v>-0.30135770754440561</v>
      </c>
      <c r="AW49" s="124">
        <v>-600</v>
      </c>
      <c r="AX49" s="124">
        <f t="shared" si="1"/>
        <v>1.2305473227501008E-2</v>
      </c>
      <c r="AY49" s="124">
        <f t="shared" si="2"/>
        <v>-4.9127183458362485E-3</v>
      </c>
      <c r="AZ49" s="124">
        <f t="shared" si="3"/>
        <v>1.7218191573337257E-2</v>
      </c>
      <c r="BA49" s="124">
        <f t="shared" si="4"/>
        <v>1.6670074913874828</v>
      </c>
      <c r="BB49" s="124">
        <f t="shared" si="5"/>
        <v>0.2592320343260246</v>
      </c>
      <c r="BC49" s="124">
        <f t="shared" si="6"/>
        <v>-0.49652712302464375</v>
      </c>
      <c r="BD49" s="124">
        <f t="shared" si="7"/>
        <v>-0.25349308570657125</v>
      </c>
      <c r="BE49" s="124">
        <f t="shared" si="35"/>
        <v>6.0959047994953428</v>
      </c>
      <c r="BF49" s="124">
        <f t="shared" si="35"/>
        <v>6.1029013773156331</v>
      </c>
      <c r="BG49" s="124">
        <f t="shared" si="35"/>
        <v>6.112268272112936</v>
      </c>
      <c r="BH49" s="124">
        <f t="shared" si="35"/>
        <v>6.1247849914370116</v>
      </c>
      <c r="BI49" s="124">
        <f t="shared" si="35"/>
        <v>6.14147211041562</v>
      </c>
      <c r="BJ49" s="124">
        <f t="shared" si="35"/>
        <v>6.1636583435365857</v>
      </c>
      <c r="BK49" s="124">
        <f t="shared" si="35"/>
        <v>6.193066474364322</v>
      </c>
      <c r="BL49" s="124">
        <f t="shared" si="9"/>
        <v>6.231931457839921</v>
      </c>
    </row>
    <row r="50" spans="1:64" s="124" customFormat="1" ht="12.95" customHeight="1" x14ac:dyDescent="0.2">
      <c r="A50" s="124" t="s">
        <v>31</v>
      </c>
      <c r="B50" s="125"/>
      <c r="C50" s="153">
        <v>17462.383000000002</v>
      </c>
      <c r="D50" s="153"/>
      <c r="E50" s="124">
        <f t="shared" si="12"/>
        <v>-6906.9012942130676</v>
      </c>
      <c r="F50" s="124">
        <f t="shared" si="13"/>
        <v>-6907</v>
      </c>
      <c r="G50" s="124">
        <f t="shared" si="14"/>
        <v>0.32748300000457675</v>
      </c>
      <c r="H50" s="124">
        <f t="shared" si="40"/>
        <v>0.32748300000457675</v>
      </c>
      <c r="P50" s="34">
        <f t="shared" si="15"/>
        <v>0.32173961950370195</v>
      </c>
      <c r="Q50" s="121">
        <f t="shared" si="33"/>
        <v>2443.8830000000016</v>
      </c>
      <c r="R50" s="124">
        <f t="shared" si="16"/>
        <v>3.2986419577828941E-5</v>
      </c>
      <c r="S50" s="125">
        <f t="shared" si="41"/>
        <v>0.2</v>
      </c>
      <c r="T50" s="124">
        <f t="shared" si="17"/>
        <v>6.5972839155657889E-6</v>
      </c>
      <c r="V50" s="124">
        <f t="shared" si="42"/>
        <v>5.7433805008748062E-3</v>
      </c>
      <c r="Z50" s="124">
        <f t="shared" si="18"/>
        <v>-6907</v>
      </c>
      <c r="AA50" s="124">
        <f t="shared" si="19"/>
        <v>0.3237807621820501</v>
      </c>
      <c r="AB50" s="124">
        <f t="shared" si="20"/>
        <v>0.3254418573262286</v>
      </c>
      <c r="AC50" s="124">
        <f t="shared" si="21"/>
        <v>5.7433805008748062E-3</v>
      </c>
      <c r="AD50" s="124">
        <f t="shared" si="22"/>
        <v>3.702237822526655E-3</v>
      </c>
      <c r="AE50" s="124">
        <f t="shared" si="23"/>
        <v>2.741312978909382E-6</v>
      </c>
      <c r="AF50" s="124">
        <f t="shared" si="24"/>
        <v>5.7433805008748062E-3</v>
      </c>
      <c r="AG50" s="125"/>
      <c r="AH50" s="124">
        <f t="shared" si="25"/>
        <v>2.0411426783481673E-3</v>
      </c>
      <c r="AI50" s="124">
        <f t="shared" si="26"/>
        <v>0.81690911964718127</v>
      </c>
      <c r="AJ50" s="124">
        <f t="shared" si="27"/>
        <v>-0.87029324736483493</v>
      </c>
      <c r="AK50" s="124">
        <f t="shared" si="28"/>
        <v>-0.7361904631476287</v>
      </c>
      <c r="AL50" s="124">
        <f t="shared" si="29"/>
        <v>-1.8145514860827046</v>
      </c>
      <c r="AM50" s="124">
        <f t="shared" si="30"/>
        <v>-1.279162408247146</v>
      </c>
      <c r="AN50" s="124">
        <f t="shared" si="39"/>
        <v>-0.88511412370419162</v>
      </c>
      <c r="AO50" s="124">
        <f t="shared" si="39"/>
        <v>-0.87806032155507241</v>
      </c>
      <c r="AP50" s="124">
        <f t="shared" si="39"/>
        <v>-0.863625999612325</v>
      </c>
      <c r="AQ50" s="124">
        <f t="shared" si="39"/>
        <v>-0.83482067743792221</v>
      </c>
      <c r="AR50" s="124">
        <f t="shared" si="39"/>
        <v>-0.7798957042392598</v>
      </c>
      <c r="AS50" s="124">
        <f t="shared" si="39"/>
        <v>-0.68258861153646788</v>
      </c>
      <c r="AT50" s="124">
        <f t="shared" si="39"/>
        <v>-0.52652791862891568</v>
      </c>
      <c r="AU50" s="124">
        <f t="shared" si="32"/>
        <v>-0.30135770754440561</v>
      </c>
      <c r="AW50" s="124">
        <v>-400</v>
      </c>
      <c r="AX50" s="124">
        <f t="shared" si="1"/>
        <v>1.7517523621544732E-2</v>
      </c>
      <c r="AY50" s="124">
        <f t="shared" si="2"/>
        <v>-6.8696749912506129E-3</v>
      </c>
      <c r="AZ50" s="124">
        <f t="shared" si="3"/>
        <v>2.4387198612795345E-2</v>
      </c>
      <c r="BA50" s="124">
        <f t="shared" si="4"/>
        <v>1.2263764477826338</v>
      </c>
      <c r="BB50" s="124">
        <f t="shared" si="5"/>
        <v>0.89793959973409876</v>
      </c>
      <c r="BC50" s="124">
        <f t="shared" si="6"/>
        <v>1.2677731006936259</v>
      </c>
      <c r="BD50" s="124">
        <f t="shared" si="7"/>
        <v>0.73508434837814685</v>
      </c>
      <c r="BE50" s="124">
        <f t="shared" si="35"/>
        <v>6.8149616168275724</v>
      </c>
      <c r="BF50" s="124">
        <f t="shared" si="35"/>
        <v>6.801534944701503</v>
      </c>
      <c r="BG50" s="124">
        <f t="shared" si="35"/>
        <v>6.781275153900471</v>
      </c>
      <c r="BH50" s="124">
        <f t="shared" si="35"/>
        <v>6.751117923197909</v>
      </c>
      <c r="BI50" s="124">
        <f t="shared" si="35"/>
        <v>6.7070532401830389</v>
      </c>
      <c r="BJ50" s="124">
        <f t="shared" si="35"/>
        <v>6.6441784725243833</v>
      </c>
      <c r="BK50" s="124">
        <f t="shared" si="35"/>
        <v>6.5569135047329761</v>
      </c>
      <c r="BL50" s="124">
        <f t="shared" si="9"/>
        <v>6.4391072677458769</v>
      </c>
    </row>
    <row r="51" spans="1:64" s="124" customFormat="1" ht="12.95" customHeight="1" x14ac:dyDescent="0.2">
      <c r="A51" s="124" t="s">
        <v>31</v>
      </c>
      <c r="B51" s="125"/>
      <c r="C51" s="11">
        <v>17472.331999999999</v>
      </c>
      <c r="D51" s="153"/>
      <c r="E51" s="124">
        <f t="shared" si="12"/>
        <v>-6903.9025923745739</v>
      </c>
      <c r="F51" s="124">
        <f t="shared" si="13"/>
        <v>-6904</v>
      </c>
      <c r="G51" s="124">
        <f t="shared" si="14"/>
        <v>0.32317600000169477</v>
      </c>
      <c r="H51" s="124">
        <f t="shared" si="40"/>
        <v>0.32317600000169477</v>
      </c>
      <c r="P51" s="34">
        <f t="shared" si="15"/>
        <v>0.32146215319098159</v>
      </c>
      <c r="Q51" s="121">
        <f t="shared" si="33"/>
        <v>2453.8319999999985</v>
      </c>
      <c r="R51" s="124">
        <f t="shared" si="16"/>
        <v>2.937270890591746E-6</v>
      </c>
      <c r="S51" s="125">
        <f t="shared" si="41"/>
        <v>0.2</v>
      </c>
      <c r="T51" s="124">
        <f t="shared" si="17"/>
        <v>5.8745417811834924E-7</v>
      </c>
      <c r="V51" s="124">
        <f t="shared" si="42"/>
        <v>1.7138468107131821E-3</v>
      </c>
      <c r="Z51" s="124">
        <f t="shared" si="18"/>
        <v>-6904</v>
      </c>
      <c r="AA51" s="124">
        <f t="shared" si="19"/>
        <v>0.32365470308326727</v>
      </c>
      <c r="AB51" s="124">
        <f t="shared" si="20"/>
        <v>0.3209834501094091</v>
      </c>
      <c r="AC51" s="124">
        <f t="shared" si="21"/>
        <v>1.7138468107131821E-3</v>
      </c>
      <c r="AD51" s="124">
        <f t="shared" si="22"/>
        <v>-4.7870308157249575E-4</v>
      </c>
      <c r="AE51" s="124">
        <f t="shared" si="23"/>
        <v>4.5831328061400711E-8</v>
      </c>
      <c r="AF51" s="124">
        <f t="shared" si="24"/>
        <v>1.7138468107131821E-3</v>
      </c>
      <c r="AG51" s="125"/>
      <c r="AH51" s="124">
        <f t="shared" si="25"/>
        <v>2.1925498922856813E-3</v>
      </c>
      <c r="AI51" s="124">
        <f t="shared" si="26"/>
        <v>0.82267299076114553</v>
      </c>
      <c r="AJ51" s="124">
        <f t="shared" si="27"/>
        <v>-0.86641416617402267</v>
      </c>
      <c r="AK51" s="124">
        <f t="shared" si="28"/>
        <v>-0.73760002731310514</v>
      </c>
      <c r="AL51" s="124">
        <f t="shared" si="29"/>
        <v>-1.8067296935485628</v>
      </c>
      <c r="AM51" s="124">
        <f t="shared" si="30"/>
        <v>-1.2689035520564562</v>
      </c>
      <c r="AN51" s="124">
        <f t="shared" ref="AN51:AT60" si="43">$AU51+$AB$7*SIN(AO51)</f>
        <v>-0.87889763825662293</v>
      </c>
      <c r="AO51" s="124">
        <f t="shared" si="43"/>
        <v>-0.87166810318179577</v>
      </c>
      <c r="AP51" s="124">
        <f t="shared" si="43"/>
        <v>-0.8569874298921184</v>
      </c>
      <c r="AQ51" s="124">
        <f t="shared" si="43"/>
        <v>-0.82791359874946613</v>
      </c>
      <c r="AR51" s="124">
        <f t="shared" si="43"/>
        <v>-0.77287574633937428</v>
      </c>
      <c r="AS51" s="124">
        <f t="shared" si="43"/>
        <v>-0.67596007868734354</v>
      </c>
      <c r="AT51" s="124">
        <f t="shared" si="43"/>
        <v>-0.5211679360635072</v>
      </c>
      <c r="AU51" s="124">
        <f t="shared" si="32"/>
        <v>-0.29825007039581575</v>
      </c>
      <c r="AW51" s="124">
        <v>-200</v>
      </c>
      <c r="AX51" s="124">
        <f t="shared" si="1"/>
        <v>1.4230472117415346E-2</v>
      </c>
      <c r="AY51" s="124">
        <f t="shared" si="2"/>
        <v>-8.3101755431220781E-3</v>
      </c>
      <c r="AZ51" s="124">
        <f t="shared" si="3"/>
        <v>2.2540647660537424E-2</v>
      </c>
      <c r="BA51" s="124">
        <f t="shared" si="4"/>
        <v>0.71959761202700001</v>
      </c>
      <c r="BB51" s="124">
        <f t="shared" si="5"/>
        <v>0.41999378084228467</v>
      </c>
      <c r="BC51" s="124">
        <f t="shared" si="6"/>
        <v>1.9494000931565556</v>
      </c>
      <c r="BD51" s="124">
        <f t="shared" si="7"/>
        <v>1.4740105091239462</v>
      </c>
      <c r="BE51" s="124">
        <f t="shared" si="35"/>
        <v>7.2828672658894273</v>
      </c>
      <c r="BF51" s="124">
        <f t="shared" si="35"/>
        <v>7.2788828467015128</v>
      </c>
      <c r="BG51" s="124">
        <f t="shared" si="35"/>
        <v>7.2692973000316146</v>
      </c>
      <c r="BH51" s="124">
        <f t="shared" si="35"/>
        <v>7.2467850632438262</v>
      </c>
      <c r="BI51" s="124">
        <f t="shared" si="35"/>
        <v>7.196568102552817</v>
      </c>
      <c r="BJ51" s="124">
        <f t="shared" si="35"/>
        <v>7.0947714791962868</v>
      </c>
      <c r="BK51" s="124">
        <f t="shared" si="35"/>
        <v>6.9157221376217421</v>
      </c>
      <c r="BL51" s="124">
        <f t="shared" si="9"/>
        <v>6.6462830776518329</v>
      </c>
    </row>
    <row r="52" spans="1:64" s="124" customFormat="1" ht="12.95" customHeight="1" x14ac:dyDescent="0.2">
      <c r="A52" s="124" t="s">
        <v>31</v>
      </c>
      <c r="B52" s="125"/>
      <c r="C52" s="153">
        <v>17495.550999999999</v>
      </c>
      <c r="D52" s="153"/>
      <c r="E52" s="124">
        <f t="shared" si="12"/>
        <v>-6896.9042148504004</v>
      </c>
      <c r="F52" s="124">
        <f t="shared" si="13"/>
        <v>-6897</v>
      </c>
      <c r="G52" s="124">
        <f t="shared" si="14"/>
        <v>0.31779300000198418</v>
      </c>
      <c r="H52" s="124">
        <f t="shared" si="40"/>
        <v>0.31779300000198418</v>
      </c>
      <c r="P52" s="34">
        <f t="shared" si="15"/>
        <v>0.32081518369371587</v>
      </c>
      <c r="Q52" s="121">
        <f t="shared" si="33"/>
        <v>2477.0509999999995</v>
      </c>
      <c r="R52" s="124">
        <f t="shared" si="16"/>
        <v>9.1335942665689481E-6</v>
      </c>
      <c r="S52" s="125">
        <f t="shared" si="41"/>
        <v>0.2</v>
      </c>
      <c r="T52" s="124">
        <f t="shared" si="17"/>
        <v>1.8267188533137896E-6</v>
      </c>
      <c r="V52" s="124">
        <f t="shared" si="42"/>
        <v>-3.0221836917316836E-3</v>
      </c>
      <c r="Z52" s="124">
        <f t="shared" si="18"/>
        <v>-6897</v>
      </c>
      <c r="AA52" s="124">
        <f t="shared" si="19"/>
        <v>0.3233652459859972</v>
      </c>
      <c r="AB52" s="124">
        <f t="shared" si="20"/>
        <v>0.31524293770970285</v>
      </c>
      <c r="AC52" s="124">
        <f t="shared" si="21"/>
        <v>-3.0221836917316836E-3</v>
      </c>
      <c r="AD52" s="124">
        <f t="shared" si="22"/>
        <v>-5.5722459840130134E-3</v>
      </c>
      <c r="AE52" s="124">
        <f t="shared" si="23"/>
        <v>6.2099850612698314E-6</v>
      </c>
      <c r="AF52" s="124">
        <f t="shared" si="24"/>
        <v>-3.0221836917316836E-3</v>
      </c>
      <c r="AG52" s="125"/>
      <c r="AH52" s="124">
        <f t="shared" si="25"/>
        <v>2.5500622922813459E-3</v>
      </c>
      <c r="AI52" s="124">
        <f t="shared" si="26"/>
        <v>0.83650204242645476</v>
      </c>
      <c r="AJ52" s="124">
        <f t="shared" si="27"/>
        <v>-0.85692184188916531</v>
      </c>
      <c r="AK52" s="124">
        <f t="shared" si="28"/>
        <v>-0.74078815215091653</v>
      </c>
      <c r="AL52" s="124">
        <f t="shared" si="29"/>
        <v>-1.7880219569318387</v>
      </c>
      <c r="AM52" s="124">
        <f t="shared" si="30"/>
        <v>-1.2447745557374574</v>
      </c>
      <c r="AN52" s="124">
        <f t="shared" si="43"/>
        <v>-0.86420461295867512</v>
      </c>
      <c r="AO52" s="124">
        <f t="shared" si="43"/>
        <v>-0.85656002237952222</v>
      </c>
      <c r="AP52" s="124">
        <f t="shared" si="43"/>
        <v>-0.84130975573226174</v>
      </c>
      <c r="AQ52" s="124">
        <f t="shared" si="43"/>
        <v>-0.81163560675977409</v>
      </c>
      <c r="AR52" s="124">
        <f t="shared" si="43"/>
        <v>-0.75638656115908409</v>
      </c>
      <c r="AS52" s="124">
        <f t="shared" si="43"/>
        <v>-0.66044595555844543</v>
      </c>
      <c r="AT52" s="124">
        <f t="shared" si="43"/>
        <v>-0.50865297568420287</v>
      </c>
      <c r="AU52" s="124">
        <f t="shared" si="32"/>
        <v>-0.29099891704910785</v>
      </c>
      <c r="AW52" s="124">
        <v>0</v>
      </c>
      <c r="AX52" s="124">
        <f t="shared" si="1"/>
        <v>9.4734246029154513E-3</v>
      </c>
      <c r="AY52" s="124">
        <f t="shared" si="2"/>
        <v>-9.2342200014506465E-3</v>
      </c>
      <c r="AZ52" s="124">
        <f t="shared" si="3"/>
        <v>1.8707644604366098E-2</v>
      </c>
      <c r="BA52" s="124">
        <f t="shared" si="4"/>
        <v>0.53183603353884679</v>
      </c>
      <c r="BB52" s="124">
        <f t="shared" si="5"/>
        <v>0.14642533474465166</v>
      </c>
      <c r="BC52" s="124">
        <f t="shared" si="6"/>
        <v>2.2358848761883694</v>
      </c>
      <c r="BD52" s="124">
        <f t="shared" si="7"/>
        <v>2.0551615401764249</v>
      </c>
      <c r="BE52" s="124">
        <f t="shared" si="35"/>
        <v>7.5847032518624786</v>
      </c>
      <c r="BF52" s="124">
        <f t="shared" si="35"/>
        <v>7.5845360250875791</v>
      </c>
      <c r="BG52" s="124">
        <f t="shared" si="35"/>
        <v>7.5837091674880162</v>
      </c>
      <c r="BH52" s="124">
        <f t="shared" si="35"/>
        <v>7.5796564777865827</v>
      </c>
      <c r="BI52" s="124">
        <f t="shared" si="35"/>
        <v>7.560581344091454</v>
      </c>
      <c r="BJ52" s="124">
        <f t="shared" si="35"/>
        <v>7.4834124722525921</v>
      </c>
      <c r="BK52" s="124">
        <f t="shared" si="35"/>
        <v>7.2630072627960178</v>
      </c>
      <c r="BL52" s="124">
        <f t="shared" si="9"/>
        <v>6.8534588875577889</v>
      </c>
    </row>
    <row r="53" spans="1:64" s="124" customFormat="1" ht="12.95" customHeight="1" x14ac:dyDescent="0.2">
      <c r="A53" s="124" t="s">
        <v>31</v>
      </c>
      <c r="B53" s="125"/>
      <c r="C53" s="153">
        <v>17502.192999999999</v>
      </c>
      <c r="D53" s="153"/>
      <c r="E53" s="124">
        <f t="shared" si="12"/>
        <v>-6894.9022671560315</v>
      </c>
      <c r="F53" s="124">
        <f t="shared" si="13"/>
        <v>-6895</v>
      </c>
      <c r="G53" s="124">
        <f t="shared" si="14"/>
        <v>0.32425500000317697</v>
      </c>
      <c r="H53" s="124">
        <f t="shared" si="40"/>
        <v>0.32425500000317697</v>
      </c>
      <c r="P53" s="34">
        <f t="shared" si="15"/>
        <v>0.32063045146854674</v>
      </c>
      <c r="Q53" s="121">
        <f t="shared" si="33"/>
        <v>2483.6929999999993</v>
      </c>
      <c r="R53" s="124">
        <f t="shared" si="16"/>
        <v>1.3137352079890178E-5</v>
      </c>
      <c r="S53" s="125">
        <f t="shared" si="41"/>
        <v>0.2</v>
      </c>
      <c r="T53" s="124">
        <f t="shared" si="17"/>
        <v>2.6274704159780357E-6</v>
      </c>
      <c r="V53" s="124">
        <f t="shared" si="42"/>
        <v>3.6245485346302342E-3</v>
      </c>
      <c r="Z53" s="124">
        <f t="shared" si="18"/>
        <v>-6895</v>
      </c>
      <c r="AA53" s="124">
        <f t="shared" si="19"/>
        <v>0.32328375958152411</v>
      </c>
      <c r="AB53" s="124">
        <f t="shared" si="20"/>
        <v>0.3216016918901996</v>
      </c>
      <c r="AC53" s="124">
        <f t="shared" si="21"/>
        <v>3.6245485346302342E-3</v>
      </c>
      <c r="AD53" s="124">
        <f t="shared" si="22"/>
        <v>9.7124042165286362E-4</v>
      </c>
      <c r="AE53" s="124">
        <f t="shared" si="23"/>
        <v>1.8866159133048647E-7</v>
      </c>
      <c r="AF53" s="124">
        <f t="shared" si="24"/>
        <v>3.6245485346302342E-3</v>
      </c>
      <c r="AG53" s="125"/>
      <c r="AH53" s="124">
        <f t="shared" si="25"/>
        <v>2.6533081129773606E-3</v>
      </c>
      <c r="AI53" s="124">
        <f t="shared" si="26"/>
        <v>0.84055376980551699</v>
      </c>
      <c r="AJ53" s="124">
        <f t="shared" si="27"/>
        <v>-0.85409151475781686</v>
      </c>
      <c r="AK53" s="124">
        <f t="shared" si="28"/>
        <v>-0.74167079501262434</v>
      </c>
      <c r="AL53" s="124">
        <f t="shared" si="29"/>
        <v>-1.7825557451379987</v>
      </c>
      <c r="AM53" s="124">
        <f t="shared" si="30"/>
        <v>-1.2378302095534719</v>
      </c>
      <c r="AN53" s="124">
        <f t="shared" si="43"/>
        <v>-0.8599573464211675</v>
      </c>
      <c r="AO53" s="124">
        <f t="shared" si="43"/>
        <v>-0.85219306121824556</v>
      </c>
      <c r="AP53" s="124">
        <f t="shared" si="43"/>
        <v>-0.83678171493420861</v>
      </c>
      <c r="AQ53" s="124">
        <f t="shared" si="43"/>
        <v>-0.80694316009530309</v>
      </c>
      <c r="AR53" s="124">
        <f t="shared" si="43"/>
        <v>-0.75164742707720122</v>
      </c>
      <c r="AS53" s="124">
        <f t="shared" si="43"/>
        <v>-0.65600126059033803</v>
      </c>
      <c r="AT53" s="124">
        <f t="shared" si="43"/>
        <v>-0.50507515863509167</v>
      </c>
      <c r="AU53" s="124">
        <f t="shared" si="32"/>
        <v>-0.28892715895004795</v>
      </c>
      <c r="AW53" s="124">
        <v>200</v>
      </c>
      <c r="AX53" s="124">
        <f t="shared" si="1"/>
        <v>4.9051006555805143E-3</v>
      </c>
      <c r="AY53" s="124">
        <f t="shared" si="2"/>
        <v>-9.6418083662363173E-3</v>
      </c>
      <c r="AZ53" s="124">
        <f t="shared" si="3"/>
        <v>1.4546909021816832E-2</v>
      </c>
      <c r="BA53" s="124">
        <f t="shared" si="4"/>
        <v>0.43614564911388043</v>
      </c>
      <c r="BB53" s="124">
        <f t="shared" si="5"/>
        <v>-2.5895321407649469E-2</v>
      </c>
      <c r="BC53" s="124">
        <f t="shared" si="6"/>
        <v>2.4087367767285106</v>
      </c>
      <c r="BD53" s="124">
        <f t="shared" si="7"/>
        <v>2.6057993962146293</v>
      </c>
      <c r="BE53" s="124">
        <f t="shared" si="35"/>
        <v>7.818781037047116</v>
      </c>
      <c r="BF53" s="124">
        <f t="shared" si="35"/>
        <v>7.8187810198479033</v>
      </c>
      <c r="BG53" s="124">
        <f t="shared" si="35"/>
        <v>7.8187803756461784</v>
      </c>
      <c r="BH53" s="124">
        <f t="shared" si="35"/>
        <v>7.8187562553562717</v>
      </c>
      <c r="BI53" s="124">
        <f t="shared" si="35"/>
        <v>7.8178647263966994</v>
      </c>
      <c r="BJ53" s="124">
        <f t="shared" si="35"/>
        <v>7.7935183309727849</v>
      </c>
      <c r="BK53" s="124">
        <f t="shared" si="35"/>
        <v>7.5927766133010923</v>
      </c>
      <c r="BL53" s="124">
        <f t="shared" si="9"/>
        <v>7.0606346974637448</v>
      </c>
    </row>
    <row r="54" spans="1:64" s="124" customFormat="1" ht="12.95" customHeight="1" x14ac:dyDescent="0.2">
      <c r="A54" s="124" t="s">
        <v>31</v>
      </c>
      <c r="B54" s="125"/>
      <c r="C54" s="153">
        <v>17827.328000000001</v>
      </c>
      <c r="D54" s="153"/>
      <c r="E54" s="124">
        <f t="shared" si="12"/>
        <v>-6796.9041847096632</v>
      </c>
      <c r="F54" s="124">
        <f t="shared" si="13"/>
        <v>-6797</v>
      </c>
      <c r="G54" s="124">
        <f t="shared" si="14"/>
        <v>0.31789300000309595</v>
      </c>
      <c r="H54" s="124">
        <f t="shared" si="40"/>
        <v>0.31789300000309595</v>
      </c>
      <c r="P54" s="34">
        <f t="shared" si="15"/>
        <v>0.31164183830671677</v>
      </c>
      <c r="Q54" s="121">
        <f t="shared" si="33"/>
        <v>2808.8280000000013</v>
      </c>
      <c r="R54" s="124">
        <f t="shared" si="16"/>
        <v>3.9077022554278248E-5</v>
      </c>
      <c r="S54" s="125">
        <f t="shared" si="41"/>
        <v>0.2</v>
      </c>
      <c r="T54" s="124">
        <f t="shared" si="17"/>
        <v>7.8154045108556492E-6</v>
      </c>
      <c r="V54" s="124">
        <f t="shared" si="42"/>
        <v>6.2511616963791816E-3</v>
      </c>
      <c r="Z54" s="124">
        <f t="shared" si="18"/>
        <v>-6797</v>
      </c>
      <c r="AA54" s="124">
        <f t="shared" si="19"/>
        <v>0.3199845375335898</v>
      </c>
      <c r="AB54" s="124">
        <f t="shared" si="20"/>
        <v>0.30955030077622292</v>
      </c>
      <c r="AC54" s="124">
        <f t="shared" si="21"/>
        <v>6.2511616963791816E-3</v>
      </c>
      <c r="AD54" s="124">
        <f t="shared" si="22"/>
        <v>-2.0915375304938477E-3</v>
      </c>
      <c r="AE54" s="124">
        <f t="shared" si="23"/>
        <v>8.749058482928606E-7</v>
      </c>
      <c r="AF54" s="124">
        <f t="shared" si="24"/>
        <v>6.2511616963791816E-3</v>
      </c>
      <c r="AG54" s="125"/>
      <c r="AH54" s="124">
        <f t="shared" si="25"/>
        <v>8.3426992268730345E-3</v>
      </c>
      <c r="AI54" s="124">
        <f t="shared" si="26"/>
        <v>1.1089946156681907</v>
      </c>
      <c r="AJ54" s="124">
        <f t="shared" si="27"/>
        <v>-0.61931325100582613</v>
      </c>
      <c r="AK54" s="124">
        <f t="shared" si="28"/>
        <v>-0.7507455242978367</v>
      </c>
      <c r="AL54" s="124">
        <f t="shared" si="29"/>
        <v>-1.4266218153472676</v>
      </c>
      <c r="AM54" s="124">
        <f t="shared" si="30"/>
        <v>-0.86530208802120601</v>
      </c>
      <c r="AN54" s="124">
        <f t="shared" si="43"/>
        <v>-0.62045764684588234</v>
      </c>
      <c r="AO54" s="124">
        <f t="shared" si="43"/>
        <v>-0.60752553060094927</v>
      </c>
      <c r="AP54" s="124">
        <f t="shared" si="43"/>
        <v>-0.58690972464026681</v>
      </c>
      <c r="AQ54" s="124">
        <f t="shared" si="43"/>
        <v>-0.55461376142604935</v>
      </c>
      <c r="AR54" s="124">
        <f t="shared" si="43"/>
        <v>-0.50526894646670006</v>
      </c>
      <c r="AS54" s="124">
        <f t="shared" si="43"/>
        <v>-0.43234037813522674</v>
      </c>
      <c r="AT54" s="124">
        <f t="shared" si="43"/>
        <v>-0.32875326362811919</v>
      </c>
      <c r="AU54" s="124">
        <f t="shared" si="32"/>
        <v>-0.18741101209612943</v>
      </c>
      <c r="AW54" s="124">
        <v>400</v>
      </c>
      <c r="AX54" s="124">
        <f t="shared" si="1"/>
        <v>8.7226231812111317E-4</v>
      </c>
      <c r="AY54" s="124">
        <f t="shared" si="2"/>
        <v>-9.532940637479087E-3</v>
      </c>
      <c r="AZ54" s="124">
        <f t="shared" si="3"/>
        <v>1.04052029556002E-2</v>
      </c>
      <c r="BA54" s="124">
        <f t="shared" si="4"/>
        <v>0.37810736714170867</v>
      </c>
      <c r="BB54" s="124">
        <f t="shared" si="5"/>
        <v>-0.1484207175197515</v>
      </c>
      <c r="BC54" s="124">
        <f t="shared" si="6"/>
        <v>2.5318096709998659</v>
      </c>
      <c r="BD54" s="124">
        <f t="shared" si="7"/>
        <v>3.1775894308974513</v>
      </c>
      <c r="BE54" s="124">
        <f t="shared" si="35"/>
        <v>8.0164377941249896</v>
      </c>
      <c r="BF54" s="124">
        <f t="shared" si="35"/>
        <v>8.0164401915381269</v>
      </c>
      <c r="BG54" s="124">
        <f t="shared" si="35"/>
        <v>8.0164206519200292</v>
      </c>
      <c r="BH54" s="124">
        <f t="shared" si="35"/>
        <v>8.0165798377039668</v>
      </c>
      <c r="BI54" s="124">
        <f t="shared" si="35"/>
        <v>8.0152784463548841</v>
      </c>
      <c r="BJ54" s="124">
        <f t="shared" si="35"/>
        <v>8.0256310919484317</v>
      </c>
      <c r="BK54" s="124">
        <f t="shared" si="35"/>
        <v>7.8997870458042998</v>
      </c>
      <c r="BL54" s="124">
        <f t="shared" si="9"/>
        <v>7.2678105073697008</v>
      </c>
    </row>
    <row r="55" spans="1:64" s="124" customFormat="1" ht="12.95" customHeight="1" x14ac:dyDescent="0.2">
      <c r="A55" s="124" t="s">
        <v>31</v>
      </c>
      <c r="B55" s="125"/>
      <c r="C55" s="153">
        <v>18507.456999999999</v>
      </c>
      <c r="D55" s="153"/>
      <c r="E55" s="124">
        <f t="shared" si="12"/>
        <v>-6591.9082974131106</v>
      </c>
      <c r="F55" s="124">
        <f t="shared" si="13"/>
        <v>-6592</v>
      </c>
      <c r="G55" s="124">
        <f t="shared" si="14"/>
        <v>0.30424800000037067</v>
      </c>
      <c r="H55" s="124">
        <f t="shared" si="40"/>
        <v>0.30424800000037067</v>
      </c>
      <c r="P55" s="34">
        <f t="shared" si="15"/>
        <v>0.29324012297897817</v>
      </c>
      <c r="Q55" s="121">
        <f t="shared" si="33"/>
        <v>3488.9569999999985</v>
      </c>
      <c r="R55" s="124">
        <f t="shared" si="16"/>
        <v>1.2117335651810097E-4</v>
      </c>
      <c r="S55" s="125">
        <f t="shared" si="41"/>
        <v>0.2</v>
      </c>
      <c r="T55" s="124">
        <f t="shared" si="17"/>
        <v>2.4234671303620194E-5</v>
      </c>
      <c r="V55" s="124">
        <f t="shared" si="42"/>
        <v>1.1007877021392498E-2</v>
      </c>
      <c r="Z55" s="124">
        <f t="shared" si="18"/>
        <v>-6592</v>
      </c>
      <c r="AA55" s="124">
        <f t="shared" si="19"/>
        <v>0.31457309549073809</v>
      </c>
      <c r="AB55" s="124">
        <f t="shared" si="20"/>
        <v>0.28291502748861075</v>
      </c>
      <c r="AC55" s="124">
        <f t="shared" si="21"/>
        <v>1.1007877021392498E-2</v>
      </c>
      <c r="AD55" s="124">
        <f t="shared" si="22"/>
        <v>-1.032509549036742E-2</v>
      </c>
      <c r="AE55" s="124">
        <f t="shared" si="23"/>
        <v>2.1321519377041125E-5</v>
      </c>
      <c r="AF55" s="124">
        <f t="shared" si="24"/>
        <v>1.1007877021392498E-2</v>
      </c>
      <c r="AG55" s="125"/>
      <c r="AH55" s="124">
        <f t="shared" si="25"/>
        <v>2.133297251175989E-2</v>
      </c>
      <c r="AI55" s="124">
        <f t="shared" si="26"/>
        <v>1.7356495743087241</v>
      </c>
      <c r="AJ55" s="124">
        <f t="shared" si="27"/>
        <v>0.84440104547553074</v>
      </c>
      <c r="AK55" s="124">
        <f t="shared" si="28"/>
        <v>0.1852521857287602</v>
      </c>
      <c r="AL55" s="124">
        <f t="shared" si="29"/>
        <v>0.24669203254503741</v>
      </c>
      <c r="AM55" s="124">
        <f t="shared" si="30"/>
        <v>0.12397538531926763</v>
      </c>
      <c r="AN55" s="124">
        <f t="shared" si="43"/>
        <v>9.1797061185301829E-2</v>
      </c>
      <c r="AO55" s="124">
        <f t="shared" si="43"/>
        <v>8.823920971173016E-2</v>
      </c>
      <c r="AP55" s="124">
        <f t="shared" si="43"/>
        <v>8.3531932480630511E-2</v>
      </c>
      <c r="AQ55" s="124">
        <f t="shared" si="43"/>
        <v>7.7306719965408097E-2</v>
      </c>
      <c r="AR55" s="124">
        <f t="shared" si="43"/>
        <v>6.9078657498614054E-2</v>
      </c>
      <c r="AS55" s="124">
        <f t="shared" si="43"/>
        <v>5.8210454704953604E-2</v>
      </c>
      <c r="AT55" s="124">
        <f t="shared" si="43"/>
        <v>4.3865301835741513E-2</v>
      </c>
      <c r="AU55" s="124">
        <f t="shared" si="32"/>
        <v>2.4944193057475417E-2</v>
      </c>
      <c r="AW55" s="124">
        <v>600</v>
      </c>
      <c r="AX55" s="124">
        <f t="shared" si="1"/>
        <v>-2.501313503508123E-3</v>
      </c>
      <c r="AY55" s="124">
        <f t="shared" si="2"/>
        <v>-8.9076168151789627E-3</v>
      </c>
      <c r="AZ55" s="124">
        <f t="shared" si="3"/>
        <v>6.4063033116708397E-3</v>
      </c>
      <c r="BA55" s="124">
        <f t="shared" si="4"/>
        <v>0.33938083417619802</v>
      </c>
      <c r="BB55" s="124">
        <f t="shared" si="5"/>
        <v>-0.24238959948280239</v>
      </c>
      <c r="BC55" s="124">
        <f t="shared" si="6"/>
        <v>2.6276667066158765</v>
      </c>
      <c r="BD55" s="124">
        <f t="shared" si="7"/>
        <v>3.8055774944847389</v>
      </c>
      <c r="BE55" s="124">
        <f t="shared" si="35"/>
        <v>8.1909384931765867</v>
      </c>
      <c r="BF55" s="124">
        <f t="shared" si="35"/>
        <v>8.1909521849253473</v>
      </c>
      <c r="BG55" s="124">
        <f t="shared" si="35"/>
        <v>8.1908975929325702</v>
      </c>
      <c r="BH55" s="124">
        <f t="shared" si="35"/>
        <v>8.1911152124933029</v>
      </c>
      <c r="BI55" s="124">
        <f t="shared" si="35"/>
        <v>8.190246911340175</v>
      </c>
      <c r="BJ55" s="124">
        <f t="shared" si="35"/>
        <v>8.1936986954086422</v>
      </c>
      <c r="BK55" s="124">
        <f t="shared" si="35"/>
        <v>8.17976878203444</v>
      </c>
      <c r="BL55" s="124">
        <f t="shared" si="9"/>
        <v>7.4749863172756577</v>
      </c>
    </row>
    <row r="56" spans="1:64" s="124" customFormat="1" ht="12.95" customHeight="1" x14ac:dyDescent="0.2">
      <c r="A56" s="69" t="s">
        <v>183</v>
      </c>
      <c r="B56" s="71" t="s">
        <v>134</v>
      </c>
      <c r="C56" s="69">
        <v>18507.457999999999</v>
      </c>
      <c r="D56" s="69" t="s">
        <v>176</v>
      </c>
      <c r="E56" s="124">
        <f t="shared" si="12"/>
        <v>-6591.9079960057488</v>
      </c>
      <c r="F56" s="124">
        <f t="shared" si="13"/>
        <v>-6592</v>
      </c>
      <c r="G56" s="124">
        <f t="shared" si="14"/>
        <v>0.30524800000057439</v>
      </c>
      <c r="I56" s="124">
        <f>+G56</f>
        <v>0.30524800000057439</v>
      </c>
      <c r="P56" s="34">
        <f t="shared" si="15"/>
        <v>0.29324012297897817</v>
      </c>
      <c r="Q56" s="121">
        <f t="shared" si="33"/>
        <v>3488.9579999999987</v>
      </c>
      <c r="R56" s="124">
        <f t="shared" si="16"/>
        <v>1.4418911056577862E-4</v>
      </c>
      <c r="S56" s="125">
        <f>S$16</f>
        <v>0.1</v>
      </c>
      <c r="T56" s="124">
        <f t="shared" si="17"/>
        <v>1.4418911056577862E-5</v>
      </c>
      <c r="Z56" s="124">
        <f t="shared" si="18"/>
        <v>-6592</v>
      </c>
      <c r="AA56" s="124">
        <f t="shared" si="19"/>
        <v>0.31457309549073809</v>
      </c>
      <c r="AB56" s="124">
        <f t="shared" si="20"/>
        <v>0.28391502748881448</v>
      </c>
      <c r="AC56" s="124">
        <f t="shared" si="21"/>
        <v>1.2007877021596225E-2</v>
      </c>
      <c r="AD56" s="124">
        <f t="shared" si="22"/>
        <v>-9.3250954901636929E-3</v>
      </c>
      <c r="AE56" s="124">
        <f t="shared" si="23"/>
        <v>8.6957405900671253E-6</v>
      </c>
      <c r="AF56" s="124">
        <f t="shared" si="24"/>
        <v>1.2007877021596225E-2</v>
      </c>
      <c r="AG56" s="125"/>
      <c r="AH56" s="124">
        <f t="shared" si="25"/>
        <v>2.133297251175989E-2</v>
      </c>
      <c r="AI56" s="124">
        <f t="shared" si="26"/>
        <v>1.7356495743087241</v>
      </c>
      <c r="AJ56" s="124">
        <f t="shared" si="27"/>
        <v>0.84440104547553074</v>
      </c>
      <c r="AK56" s="124">
        <f t="shared" si="28"/>
        <v>0.1852521857287602</v>
      </c>
      <c r="AL56" s="124">
        <f t="shared" si="29"/>
        <v>0.24669203254503741</v>
      </c>
      <c r="AM56" s="124">
        <f t="shared" si="30"/>
        <v>0.12397538531926763</v>
      </c>
      <c r="AN56" s="124">
        <f t="shared" si="43"/>
        <v>9.1797061185301829E-2</v>
      </c>
      <c r="AO56" s="124">
        <f t="shared" si="43"/>
        <v>8.823920971173016E-2</v>
      </c>
      <c r="AP56" s="124">
        <f t="shared" si="43"/>
        <v>8.3531932480630511E-2</v>
      </c>
      <c r="AQ56" s="124">
        <f t="shared" si="43"/>
        <v>7.7306719965408097E-2</v>
      </c>
      <c r="AR56" s="124">
        <f t="shared" si="43"/>
        <v>6.9078657498614054E-2</v>
      </c>
      <c r="AS56" s="124">
        <f t="shared" si="43"/>
        <v>5.8210454704953604E-2</v>
      </c>
      <c r="AT56" s="124">
        <f t="shared" si="43"/>
        <v>4.3865301835741513E-2</v>
      </c>
      <c r="AU56" s="124">
        <f t="shared" si="32"/>
        <v>2.4944193057475417E-2</v>
      </c>
      <c r="AW56" s="124">
        <v>800</v>
      </c>
      <c r="AX56" s="124">
        <f t="shared" si="1"/>
        <v>-5.1703417559706977E-3</v>
      </c>
      <c r="AY56" s="124">
        <f t="shared" si="2"/>
        <v>-7.765836899335939E-3</v>
      </c>
      <c r="AZ56" s="124">
        <f t="shared" si="3"/>
        <v>2.5954951433652417E-3</v>
      </c>
      <c r="BA56" s="124">
        <f t="shared" si="4"/>
        <v>0.31193770301046453</v>
      </c>
      <c r="BB56" s="124">
        <f t="shared" si="5"/>
        <v>-0.31841236804943129</v>
      </c>
      <c r="BC56" s="124">
        <f t="shared" si="6"/>
        <v>2.7068927739957513</v>
      </c>
      <c r="BD56" s="124">
        <f t="shared" si="7"/>
        <v>4.5281962551296848</v>
      </c>
      <c r="BE56" s="124">
        <f t="shared" si="35"/>
        <v>8.3497100507782882</v>
      </c>
      <c r="BF56" s="124">
        <f t="shared" si="35"/>
        <v>8.3490112428348358</v>
      </c>
      <c r="BG56" s="124">
        <f t="shared" si="35"/>
        <v>8.3509468255442751</v>
      </c>
      <c r="BH56" s="124">
        <f t="shared" si="35"/>
        <v>8.3455684576111508</v>
      </c>
      <c r="BI56" s="124">
        <f t="shared" si="35"/>
        <v>8.3603837920986983</v>
      </c>
      <c r="BJ56" s="124">
        <f t="shared" si="35"/>
        <v>8.3185285261413018</v>
      </c>
      <c r="BK56" s="124">
        <f t="shared" si="35"/>
        <v>8.4296080208457127</v>
      </c>
      <c r="BL56" s="124">
        <f t="shared" si="9"/>
        <v>7.6821621271816136</v>
      </c>
    </row>
    <row r="57" spans="1:64" s="124" customFormat="1" ht="12.95" customHeight="1" x14ac:dyDescent="0.2">
      <c r="A57" s="124" t="s">
        <v>31</v>
      </c>
      <c r="B57" s="125"/>
      <c r="C57" s="153">
        <v>18789.48</v>
      </c>
      <c r="D57" s="153"/>
      <c r="E57" s="124">
        <f t="shared" si="12"/>
        <v>-6506.9044891310996</v>
      </c>
      <c r="F57" s="124">
        <f t="shared" si="13"/>
        <v>-6507</v>
      </c>
      <c r="G57" s="124">
        <f t="shared" si="14"/>
        <v>0.31688300000314484</v>
      </c>
      <c r="H57" s="124">
        <f t="shared" ref="H57:H100" si="44">+G57</f>
        <v>0.31688300000314484</v>
      </c>
      <c r="P57" s="34">
        <f t="shared" si="15"/>
        <v>0.28576927648666556</v>
      </c>
      <c r="Q57" s="121">
        <f t="shared" si="33"/>
        <v>3770.9799999999996</v>
      </c>
      <c r="R57" s="124">
        <f t="shared" si="16"/>
        <v>9.6806379105991616E-4</v>
      </c>
      <c r="S57" s="125">
        <f t="shared" ref="S57:S100" si="45">S$15</f>
        <v>0.2</v>
      </c>
      <c r="T57" s="124">
        <f t="shared" si="17"/>
        <v>1.9361275821198323E-4</v>
      </c>
      <c r="V57" s="124">
        <f t="shared" ref="V57:V100" si="46">+G57-P57</f>
        <v>3.1113723516479286E-2</v>
      </c>
      <c r="Z57" s="124">
        <f t="shared" si="18"/>
        <v>-6507</v>
      </c>
      <c r="AA57" s="124">
        <f t="shared" si="19"/>
        <v>0.30971484753650796</v>
      </c>
      <c r="AB57" s="124">
        <f t="shared" si="20"/>
        <v>0.29293742895330244</v>
      </c>
      <c r="AC57" s="124">
        <f t="shared" si="21"/>
        <v>3.1113723516479286E-2</v>
      </c>
      <c r="AD57" s="124">
        <f t="shared" si="22"/>
        <v>7.168152466636879E-3</v>
      </c>
      <c r="AE57" s="124">
        <f t="shared" si="23"/>
        <v>1.0276481956990475E-5</v>
      </c>
      <c r="AF57" s="124">
        <f t="shared" si="24"/>
        <v>3.1113723516479286E-2</v>
      </c>
      <c r="AG57" s="125"/>
      <c r="AH57" s="124">
        <f t="shared" si="25"/>
        <v>2.3945571049842424E-2</v>
      </c>
      <c r="AI57" s="124">
        <f t="shared" si="26"/>
        <v>1.410310868964268</v>
      </c>
      <c r="AJ57" s="124">
        <f t="shared" si="27"/>
        <v>0.98251318344245142</v>
      </c>
      <c r="AK57" s="124">
        <f t="shared" si="28"/>
        <v>0.63807809812567429</v>
      </c>
      <c r="AL57" s="124">
        <f t="shared" si="29"/>
        <v>0.99932821995570609</v>
      </c>
      <c r="AM57" s="124">
        <f t="shared" si="30"/>
        <v>0.54586643464890483</v>
      </c>
      <c r="AN57" s="124">
        <f t="shared" si="43"/>
        <v>0.39908600925161303</v>
      </c>
      <c r="AO57" s="124">
        <f t="shared" si="43"/>
        <v>0.38668859739355987</v>
      </c>
      <c r="AP57" s="124">
        <f t="shared" si="43"/>
        <v>0.36910564112357735</v>
      </c>
      <c r="AQ57" s="124">
        <f t="shared" si="43"/>
        <v>0.34437005498109635</v>
      </c>
      <c r="AR57" s="124">
        <f t="shared" si="43"/>
        <v>0.30993590413886274</v>
      </c>
      <c r="AS57" s="124">
        <f t="shared" si="43"/>
        <v>0.26261508312387138</v>
      </c>
      <c r="AT57" s="124">
        <f t="shared" si="43"/>
        <v>0.19853064596473557</v>
      </c>
      <c r="AU57" s="124">
        <f t="shared" si="32"/>
        <v>0.11299391226750721</v>
      </c>
      <c r="AW57" s="124">
        <v>1000</v>
      </c>
      <c r="AX57" s="124">
        <f t="shared" si="1"/>
        <v>-7.1329197351990298E-3</v>
      </c>
      <c r="AY57" s="124">
        <f t="shared" si="2"/>
        <v>-6.1076008899500159E-3</v>
      </c>
      <c r="AZ57" s="124">
        <f t="shared" si="3"/>
        <v>-1.0253188452490139E-3</v>
      </c>
      <c r="BA57" s="124">
        <f t="shared" si="4"/>
        <v>0.29165316871638047</v>
      </c>
      <c r="BB57" s="124">
        <f t="shared" si="5"/>
        <v>-0.38265421254578963</v>
      </c>
      <c r="BC57" s="124">
        <f t="shared" si="6"/>
        <v>2.7755060149543542</v>
      </c>
      <c r="BD57" s="124">
        <f t="shared" si="7"/>
        <v>5.4020364802916578</v>
      </c>
      <c r="BE57" s="124">
        <f t="shared" si="35"/>
        <v>8.4980278002890444</v>
      </c>
      <c r="BF57" s="124">
        <f t="shared" si="35"/>
        <v>8.4935246735630798</v>
      </c>
      <c r="BG57" s="124">
        <f t="shared" si="35"/>
        <v>8.5034050705310911</v>
      </c>
      <c r="BH57" s="124">
        <f t="shared" si="35"/>
        <v>8.4815514861217363</v>
      </c>
      <c r="BI57" s="124">
        <f t="shared" si="35"/>
        <v>8.5290733016812386</v>
      </c>
      <c r="BJ57" s="124">
        <f t="shared" si="35"/>
        <v>8.4213979135365804</v>
      </c>
      <c r="BK57" s="124">
        <f t="shared" si="35"/>
        <v>8.6474801108599095</v>
      </c>
      <c r="BL57" s="124">
        <f t="shared" si="9"/>
        <v>7.8893379370875696</v>
      </c>
    </row>
    <row r="58" spans="1:64" s="124" customFormat="1" ht="12.95" customHeight="1" x14ac:dyDescent="0.2">
      <c r="A58" s="124" t="s">
        <v>31</v>
      </c>
      <c r="B58" s="125"/>
      <c r="C58" s="153">
        <v>18799.428</v>
      </c>
      <c r="D58" s="153"/>
      <c r="E58" s="124">
        <f t="shared" si="12"/>
        <v>-6503.9060886999659</v>
      </c>
      <c r="F58" s="124">
        <f t="shared" si="13"/>
        <v>-6504</v>
      </c>
      <c r="G58" s="124">
        <f t="shared" si="14"/>
        <v>0.31157600000369712</v>
      </c>
      <c r="H58" s="124">
        <f t="shared" si="44"/>
        <v>0.31157600000369712</v>
      </c>
      <c r="P58" s="34">
        <f t="shared" si="15"/>
        <v>0.28550730385675149</v>
      </c>
      <c r="Q58" s="121">
        <f t="shared" si="33"/>
        <v>3780.9279999999999</v>
      </c>
      <c r="R58" s="124">
        <f t="shared" si="16"/>
        <v>6.795769188017777E-4</v>
      </c>
      <c r="S58" s="125">
        <f t="shared" si="45"/>
        <v>0.2</v>
      </c>
      <c r="T58" s="124">
        <f t="shared" si="17"/>
        <v>1.3591538376035554E-4</v>
      </c>
      <c r="V58" s="124">
        <f t="shared" si="46"/>
        <v>2.6068696146945625E-2</v>
      </c>
      <c r="Z58" s="124">
        <f t="shared" si="18"/>
        <v>-6504</v>
      </c>
      <c r="AA58" s="124">
        <f t="shared" si="19"/>
        <v>0.30950119385252661</v>
      </c>
      <c r="AB58" s="124">
        <f t="shared" si="20"/>
        <v>0.287582110007922</v>
      </c>
      <c r="AC58" s="124">
        <f t="shared" si="21"/>
        <v>2.6068696146945625E-2</v>
      </c>
      <c r="AD58" s="124">
        <f t="shared" si="22"/>
        <v>2.0748061511705052E-3</v>
      </c>
      <c r="AE58" s="124">
        <f t="shared" si="23"/>
        <v>8.6096411298699311E-7</v>
      </c>
      <c r="AF58" s="124">
        <f t="shared" si="24"/>
        <v>2.6068696146945625E-2</v>
      </c>
      <c r="AG58" s="125"/>
      <c r="AH58" s="124">
        <f t="shared" si="25"/>
        <v>2.3993889995775102E-2</v>
      </c>
      <c r="AI58" s="124">
        <f t="shared" si="26"/>
        <v>1.3964057373936956</v>
      </c>
      <c r="AJ58" s="124">
        <f t="shared" si="27"/>
        <v>0.97825355609105813</v>
      </c>
      <c r="AK58" s="124">
        <f t="shared" si="28"/>
        <v>0.64680844139455285</v>
      </c>
      <c r="AL58" s="124">
        <f t="shared" si="29"/>
        <v>1.0209715142664895</v>
      </c>
      <c r="AM58" s="124">
        <f t="shared" si="30"/>
        <v>0.55999663090519258</v>
      </c>
      <c r="AN58" s="124">
        <f t="shared" si="43"/>
        <v>0.40913431879553269</v>
      </c>
      <c r="AO58" s="124">
        <f t="shared" si="43"/>
        <v>0.39658722995794066</v>
      </c>
      <c r="AP58" s="124">
        <f t="shared" si="43"/>
        <v>0.37872193267653143</v>
      </c>
      <c r="AQ58" s="124">
        <f t="shared" si="43"/>
        <v>0.35349991377379014</v>
      </c>
      <c r="AR58" s="124">
        <f t="shared" si="43"/>
        <v>0.31828275133149753</v>
      </c>
      <c r="AS58" s="124">
        <f t="shared" si="43"/>
        <v>0.26977349571280729</v>
      </c>
      <c r="AT58" s="124">
        <f t="shared" si="43"/>
        <v>0.20398033660401976</v>
      </c>
      <c r="AU58" s="124">
        <f t="shared" si="32"/>
        <v>0.11610154941609618</v>
      </c>
      <c r="AW58" s="124">
        <v>1200</v>
      </c>
      <c r="AX58" s="124">
        <f t="shared" si="1"/>
        <v>-8.4034981402386424E-3</v>
      </c>
      <c r="AY58" s="124">
        <f t="shared" si="2"/>
        <v>-3.9329087870211953E-3</v>
      </c>
      <c r="AZ58" s="124">
        <f t="shared" si="3"/>
        <v>-4.4705893532174463E-3</v>
      </c>
      <c r="BA58" s="124">
        <f t="shared" si="4"/>
        <v>0.27623464126235264</v>
      </c>
      <c r="BB58" s="124">
        <f t="shared" si="5"/>
        <v>-0.43898073194452886</v>
      </c>
      <c r="BC58" s="124">
        <f t="shared" si="6"/>
        <v>2.837302503763556</v>
      </c>
      <c r="BD58" s="124">
        <f t="shared" si="7"/>
        <v>6.5218806821233759</v>
      </c>
      <c r="BE58" s="124">
        <f t="shared" si="35"/>
        <v>8.6399748830853227</v>
      </c>
      <c r="BF58" s="124">
        <f t="shared" si="35"/>
        <v>8.6261711546209732</v>
      </c>
      <c r="BG58" s="124">
        <f t="shared" si="35"/>
        <v>8.651913484393944</v>
      </c>
      <c r="BH58" s="124">
        <f t="shared" si="35"/>
        <v>8.603345864532054</v>
      </c>
      <c r="BI58" s="124">
        <f t="shared" si="35"/>
        <v>8.6931246055906293</v>
      </c>
      <c r="BJ58" s="124">
        <f t="shared" si="35"/>
        <v>8.5197439667477912</v>
      </c>
      <c r="BK58" s="124">
        <f t="shared" si="35"/>
        <v>8.8329275880910849</v>
      </c>
      <c r="BL58" s="124">
        <f t="shared" si="9"/>
        <v>8.0965137469935264</v>
      </c>
    </row>
    <row r="59" spans="1:64" s="124" customFormat="1" ht="12.95" customHeight="1" x14ac:dyDescent="0.2">
      <c r="A59" s="124" t="s">
        <v>31</v>
      </c>
      <c r="B59" s="125"/>
      <c r="C59" s="153">
        <v>18832.593000000001</v>
      </c>
      <c r="D59" s="153"/>
      <c r="E59" s="124">
        <f t="shared" si="12"/>
        <v>-6493.9099135593815</v>
      </c>
      <c r="F59" s="124">
        <f t="shared" si="13"/>
        <v>-6494</v>
      </c>
      <c r="G59" s="124">
        <f t="shared" si="14"/>
        <v>0.29888600000413135</v>
      </c>
      <c r="H59" s="124">
        <f t="shared" si="44"/>
        <v>0.29888600000413135</v>
      </c>
      <c r="P59" s="34">
        <f t="shared" si="15"/>
        <v>0.28463490099818983</v>
      </c>
      <c r="Q59" s="121">
        <f t="shared" si="33"/>
        <v>3814.0930000000008</v>
      </c>
      <c r="R59" s="124">
        <f t="shared" si="16"/>
        <v>2.0309382287714723E-4</v>
      </c>
      <c r="S59" s="125">
        <f t="shared" si="45"/>
        <v>0.2</v>
      </c>
      <c r="T59" s="124">
        <f t="shared" si="17"/>
        <v>4.0618764575429447E-5</v>
      </c>
      <c r="V59" s="124">
        <f t="shared" si="46"/>
        <v>1.4251099005941514E-2</v>
      </c>
      <c r="Z59" s="124">
        <f t="shared" si="18"/>
        <v>-6494</v>
      </c>
      <c r="AA59" s="124">
        <f t="shared" si="19"/>
        <v>0.30877044137522353</v>
      </c>
      <c r="AB59" s="124">
        <f t="shared" si="20"/>
        <v>0.27475045962709765</v>
      </c>
      <c r="AC59" s="124">
        <f t="shared" si="21"/>
        <v>1.4251099005941514E-2</v>
      </c>
      <c r="AD59" s="124">
        <f t="shared" si="22"/>
        <v>-9.8844413710921786E-3</v>
      </c>
      <c r="AE59" s="124">
        <f t="shared" si="23"/>
        <v>1.9540436243711727E-5</v>
      </c>
      <c r="AF59" s="124">
        <f t="shared" si="24"/>
        <v>1.4251099005941514E-2</v>
      </c>
      <c r="AG59" s="125"/>
      <c r="AH59" s="124">
        <f t="shared" si="25"/>
        <v>2.4135540377033696E-2</v>
      </c>
      <c r="AI59" s="124">
        <f t="shared" si="26"/>
        <v>1.3504764479156623</v>
      </c>
      <c r="AJ59" s="124">
        <f t="shared" si="27"/>
        <v>0.96146573586632367</v>
      </c>
      <c r="AK59" s="124">
        <f t="shared" si="28"/>
        <v>0.67280378116826167</v>
      </c>
      <c r="AL59" s="124">
        <f t="shared" si="29"/>
        <v>1.0905537081071848</v>
      </c>
      <c r="AM59" s="124">
        <f t="shared" si="30"/>
        <v>0.60662536228813124</v>
      </c>
      <c r="AN59" s="124">
        <f t="shared" si="43"/>
        <v>0.44214241113200198</v>
      </c>
      <c r="AO59" s="124">
        <f t="shared" si="43"/>
        <v>0.42918381833346037</v>
      </c>
      <c r="AP59" s="124">
        <f t="shared" si="43"/>
        <v>0.41047716647069787</v>
      </c>
      <c r="AQ59" s="124">
        <f t="shared" si="43"/>
        <v>0.38373667568593639</v>
      </c>
      <c r="AR59" s="124">
        <f t="shared" si="43"/>
        <v>0.34600146005003518</v>
      </c>
      <c r="AS59" s="124">
        <f t="shared" si="43"/>
        <v>0.29359660512053376</v>
      </c>
      <c r="AT59" s="124">
        <f t="shared" si="43"/>
        <v>0.22213971571711699</v>
      </c>
      <c r="AU59" s="124">
        <f t="shared" si="32"/>
        <v>0.12646033991139394</v>
      </c>
      <c r="AW59" s="124">
        <v>1400</v>
      </c>
      <c r="AX59" s="124">
        <f t="shared" si="1"/>
        <v>-8.974017044181045E-3</v>
      </c>
      <c r="AY59" s="124">
        <f t="shared" si="2"/>
        <v>-1.2417605905494771E-3</v>
      </c>
      <c r="AZ59" s="124">
        <f t="shared" si="3"/>
        <v>-7.7322564536315671E-3</v>
      </c>
      <c r="BA59" s="124">
        <f t="shared" si="4"/>
        <v>0.26443022489272661</v>
      </c>
      <c r="BB59" s="124">
        <f t="shared" si="5"/>
        <v>-0.48960062624410344</v>
      </c>
      <c r="BC59" s="124">
        <f t="shared" si="6"/>
        <v>2.8944702289890758</v>
      </c>
      <c r="BD59" s="124">
        <f t="shared" si="7"/>
        <v>8.051925597863864</v>
      </c>
      <c r="BE59" s="124">
        <f t="shared" si="35"/>
        <v>8.7778801572445264</v>
      </c>
      <c r="BF59" s="124">
        <f t="shared" si="35"/>
        <v>8.7495528369209001</v>
      </c>
      <c r="BG59" s="124">
        <f t="shared" si="35"/>
        <v>8.7965249043024318</v>
      </c>
      <c r="BH59" s="124">
        <f t="shared" si="35"/>
        <v>8.7176535182566806</v>
      </c>
      <c r="BI59" s="124">
        <f t="shared" si="35"/>
        <v>8.8475740954925399</v>
      </c>
      <c r="BJ59" s="124">
        <f t="shared" si="35"/>
        <v>8.6253708825596664</v>
      </c>
      <c r="BK59" s="124">
        <f t="shared" si="35"/>
        <v>8.9868797409995995</v>
      </c>
      <c r="BL59" s="124">
        <f t="shared" si="9"/>
        <v>8.3036895568994815</v>
      </c>
    </row>
    <row r="60" spans="1:64" s="124" customFormat="1" ht="12.95" customHeight="1" x14ac:dyDescent="0.2">
      <c r="A60" s="124" t="s">
        <v>31</v>
      </c>
      <c r="B60" s="125"/>
      <c r="C60" s="153">
        <v>18842.560000000001</v>
      </c>
      <c r="D60" s="153"/>
      <c r="E60" s="124">
        <f t="shared" si="12"/>
        <v>-6490.9057863883818</v>
      </c>
      <c r="F60" s="124">
        <f t="shared" si="13"/>
        <v>-6491</v>
      </c>
      <c r="G60" s="124">
        <f t="shared" si="14"/>
        <v>0.31257900000491645</v>
      </c>
      <c r="H60" s="124">
        <f t="shared" si="44"/>
        <v>0.31257900000491645</v>
      </c>
      <c r="P60" s="34">
        <f t="shared" si="15"/>
        <v>0.28437343191296693</v>
      </c>
      <c r="Q60" s="121">
        <f t="shared" si="33"/>
        <v>3824.0600000000013</v>
      </c>
      <c r="R60" s="124">
        <f t="shared" si="16"/>
        <v>7.9555407138960079E-4</v>
      </c>
      <c r="S60" s="125">
        <f t="shared" si="45"/>
        <v>0.2</v>
      </c>
      <c r="T60" s="124">
        <f t="shared" si="17"/>
        <v>1.5911081427792017E-4</v>
      </c>
      <c r="V60" s="124">
        <f t="shared" si="46"/>
        <v>2.8205568091949518E-2</v>
      </c>
      <c r="Z60" s="124">
        <f t="shared" si="18"/>
        <v>-6491</v>
      </c>
      <c r="AA60" s="124">
        <f t="shared" si="19"/>
        <v>0.30854580336050863</v>
      </c>
      <c r="AB60" s="124">
        <f t="shared" si="20"/>
        <v>0.28840662855737476</v>
      </c>
      <c r="AC60" s="124">
        <f t="shared" si="21"/>
        <v>2.8205568091949518E-2</v>
      </c>
      <c r="AD60" s="124">
        <f t="shared" si="22"/>
        <v>4.0331966444078216E-3</v>
      </c>
      <c r="AE60" s="124">
        <f t="shared" si="23"/>
        <v>3.2533350344925023E-6</v>
      </c>
      <c r="AF60" s="124">
        <f t="shared" si="24"/>
        <v>2.8205568091949518E-2</v>
      </c>
      <c r="AG60" s="125"/>
      <c r="AH60" s="124">
        <f t="shared" si="25"/>
        <v>2.4172371447541668E-2</v>
      </c>
      <c r="AI60" s="124">
        <f t="shared" si="26"/>
        <v>1.3368725643528363</v>
      </c>
      <c r="AJ60" s="124">
        <f t="shared" si="27"/>
        <v>0.95574129897115567</v>
      </c>
      <c r="AK60" s="124">
        <f t="shared" si="28"/>
        <v>0.67971725289581586</v>
      </c>
      <c r="AL60" s="124">
        <f t="shared" si="29"/>
        <v>1.1106693654530475</v>
      </c>
      <c r="AM60" s="124">
        <f t="shared" si="30"/>
        <v>0.62046934849171864</v>
      </c>
      <c r="AN60" s="124">
        <f t="shared" si="43"/>
        <v>0.45189634135209034</v>
      </c>
      <c r="AO60" s="124">
        <f t="shared" si="43"/>
        <v>0.43884020903705884</v>
      </c>
      <c r="AP60" s="124">
        <f t="shared" si="43"/>
        <v>0.41991123364862015</v>
      </c>
      <c r="AQ60" s="124">
        <f t="shared" si="43"/>
        <v>0.39274669818112479</v>
      </c>
      <c r="AR60" s="124">
        <f t="shared" si="43"/>
        <v>0.35428453084360712</v>
      </c>
      <c r="AS60" s="124">
        <f t="shared" si="43"/>
        <v>0.30073154082427928</v>
      </c>
      <c r="AT60" s="124">
        <f t="shared" si="43"/>
        <v>0.22758556549370429</v>
      </c>
      <c r="AU60" s="124">
        <f t="shared" si="32"/>
        <v>0.12956797705998291</v>
      </c>
      <c r="AW60" s="124">
        <v>1600</v>
      </c>
      <c r="AX60" s="124">
        <f t="shared" si="1"/>
        <v>-8.7949016977418876E-3</v>
      </c>
      <c r="AY60" s="124">
        <f t="shared" si="2"/>
        <v>1.965843699465137E-3</v>
      </c>
      <c r="AZ60" s="124">
        <f t="shared" si="3"/>
        <v>-1.0760745397207025E-2</v>
      </c>
      <c r="BA60" s="124">
        <f t="shared" si="4"/>
        <v>0.25557125564053806</v>
      </c>
      <c r="BB60" s="124">
        <f t="shared" si="5"/>
        <v>-0.53545885070488497</v>
      </c>
      <c r="BC60" s="124">
        <f t="shared" si="6"/>
        <v>2.9478895146149191</v>
      </c>
      <c r="BD60" s="124">
        <f t="shared" si="7"/>
        <v>10.292773839941141</v>
      </c>
      <c r="BE60" s="124">
        <f t="shared" si="35"/>
        <v>8.9118475884342487</v>
      </c>
      <c r="BF60" s="124">
        <f t="shared" si="35"/>
        <v>8.8678621947261131</v>
      </c>
      <c r="BG60" s="124">
        <f t="shared" si="35"/>
        <v>8.9348192467844925</v>
      </c>
      <c r="BH60" s="124">
        <f t="shared" si="35"/>
        <v>8.8317777157219624</v>
      </c>
      <c r="BI60" s="124">
        <f t="shared" si="35"/>
        <v>8.9879987135631794</v>
      </c>
      <c r="BJ60" s="124">
        <f t="shared" si="35"/>
        <v>8.7445732942089336</v>
      </c>
      <c r="BK60" s="124">
        <f t="shared" si="35"/>
        <v>9.1116128662073042</v>
      </c>
      <c r="BL60" s="124">
        <f t="shared" si="9"/>
        <v>8.5108653668054384</v>
      </c>
    </row>
    <row r="61" spans="1:64" s="124" customFormat="1" ht="12.95" customHeight="1" x14ac:dyDescent="0.2">
      <c r="A61" s="124" t="s">
        <v>31</v>
      </c>
      <c r="B61" s="125"/>
      <c r="C61" s="153">
        <v>18872.417000000001</v>
      </c>
      <c r="D61" s="153"/>
      <c r="E61" s="124">
        <f t="shared" si="12"/>
        <v>-6481.9066667992847</v>
      </c>
      <c r="F61" s="124">
        <f t="shared" si="13"/>
        <v>-6482</v>
      </c>
      <c r="G61" s="124">
        <f t="shared" si="14"/>
        <v>0.30965800000558374</v>
      </c>
      <c r="H61" s="124">
        <f t="shared" si="44"/>
        <v>0.30965800000558374</v>
      </c>
      <c r="P61" s="34">
        <f t="shared" si="15"/>
        <v>0.28358972187302445</v>
      </c>
      <c r="Q61" s="121">
        <f t="shared" si="33"/>
        <v>3853.9170000000013</v>
      </c>
      <c r="R61" s="124">
        <f t="shared" si="16"/>
        <v>6.7955512479646926E-4</v>
      </c>
      <c r="S61" s="125">
        <f t="shared" si="45"/>
        <v>0.2</v>
      </c>
      <c r="T61" s="124">
        <f t="shared" si="17"/>
        <v>1.3591102495929386E-4</v>
      </c>
      <c r="V61" s="124">
        <f t="shared" si="46"/>
        <v>2.6068278132559297E-2</v>
      </c>
      <c r="Z61" s="124">
        <f t="shared" si="18"/>
        <v>-6482</v>
      </c>
      <c r="AA61" s="124">
        <f t="shared" si="19"/>
        <v>0.30785753625007051</v>
      </c>
      <c r="AB61" s="124">
        <f t="shared" si="20"/>
        <v>0.28539018562853768</v>
      </c>
      <c r="AC61" s="124">
        <f t="shared" si="21"/>
        <v>2.6068278132559297E-2</v>
      </c>
      <c r="AD61" s="124">
        <f t="shared" si="22"/>
        <v>1.8004637555132375E-3</v>
      </c>
      <c r="AE61" s="124">
        <f t="shared" si="23"/>
        <v>6.4833394698336619E-7</v>
      </c>
      <c r="AF61" s="124">
        <f t="shared" si="24"/>
        <v>2.6068278132559297E-2</v>
      </c>
      <c r="AG61" s="125"/>
      <c r="AH61" s="124">
        <f t="shared" si="25"/>
        <v>2.4267814377046087E-2</v>
      </c>
      <c r="AI61" s="124">
        <f t="shared" si="26"/>
        <v>1.2967012526953288</v>
      </c>
      <c r="AJ61" s="124">
        <f t="shared" si="27"/>
        <v>0.9369779452203254</v>
      </c>
      <c r="AK61" s="124">
        <f t="shared" si="28"/>
        <v>0.69818839516774611</v>
      </c>
      <c r="AL61" s="124">
        <f t="shared" si="29"/>
        <v>1.1689606371676322</v>
      </c>
      <c r="AM61" s="124">
        <f t="shared" si="30"/>
        <v>0.66159081978063472</v>
      </c>
      <c r="AN61" s="124">
        <f t="shared" ref="AN61:AT70" si="47">$AU61+$AB$7*SIN(AO61)</f>
        <v>0.48073875847399489</v>
      </c>
      <c r="AO61" s="124">
        <f t="shared" si="47"/>
        <v>0.46746002178723861</v>
      </c>
      <c r="AP61" s="124">
        <f t="shared" si="47"/>
        <v>0.44794741176791963</v>
      </c>
      <c r="AQ61" s="124">
        <f t="shared" si="47"/>
        <v>0.41959985770667785</v>
      </c>
      <c r="AR61" s="124">
        <f t="shared" si="47"/>
        <v>0.37903873743326211</v>
      </c>
      <c r="AS61" s="124">
        <f t="shared" si="47"/>
        <v>0.32210116600567418</v>
      </c>
      <c r="AT61" s="124">
        <f t="shared" si="47"/>
        <v>0.24391734497430284</v>
      </c>
      <c r="AU61" s="124">
        <f t="shared" si="32"/>
        <v>0.1388908885057516</v>
      </c>
      <c r="AW61" s="124">
        <v>1800</v>
      </c>
      <c r="AX61" s="124">
        <f t="shared" si="1"/>
        <v>-7.7939440039502903E-3</v>
      </c>
      <c r="AY61" s="124">
        <f t="shared" si="2"/>
        <v>5.6899040830226538E-3</v>
      </c>
      <c r="AZ61" s="124">
        <f t="shared" si="3"/>
        <v>-1.3483848086972944E-2</v>
      </c>
      <c r="BA61" s="124">
        <f t="shared" si="4"/>
        <v>0.24923326901656306</v>
      </c>
      <c r="BB61" s="124">
        <f t="shared" si="5"/>
        <v>-0.57677414442453456</v>
      </c>
      <c r="BC61" s="124">
        <f t="shared" si="6"/>
        <v>2.9976128390528056</v>
      </c>
      <c r="BD61" s="124">
        <f t="shared" si="7"/>
        <v>13.866831131442229</v>
      </c>
      <c r="BE61" s="124">
        <f t="shared" si="35"/>
        <v>9.0402858705023892</v>
      </c>
      <c r="BF61" s="124">
        <f t="shared" si="35"/>
        <v>8.986059586609791</v>
      </c>
      <c r="BG61" s="124">
        <f t="shared" si="35"/>
        <v>9.063682728729777</v>
      </c>
      <c r="BH61" s="124">
        <f t="shared" si="35"/>
        <v>8.9517081931902105</v>
      </c>
      <c r="BI61" s="124">
        <f t="shared" si="35"/>
        <v>9.111669551027294</v>
      </c>
      <c r="BJ61" s="124">
        <f t="shared" si="35"/>
        <v>8.8792414761365244</v>
      </c>
      <c r="BK61" s="124">
        <f t="shared" si="35"/>
        <v>9.2106529146777625</v>
      </c>
      <c r="BL61" s="124">
        <f t="shared" si="9"/>
        <v>8.7180411767113934</v>
      </c>
    </row>
    <row r="62" spans="1:64" s="124" customFormat="1" ht="12.95" customHeight="1" x14ac:dyDescent="0.2">
      <c r="A62" s="124" t="s">
        <v>31</v>
      </c>
      <c r="B62" s="125"/>
      <c r="C62" s="153">
        <v>18882.381000000001</v>
      </c>
      <c r="D62" s="153"/>
      <c r="E62" s="124">
        <f t="shared" si="12"/>
        <v>-6478.9034438503695</v>
      </c>
      <c r="F62" s="124">
        <f t="shared" si="13"/>
        <v>-6479</v>
      </c>
      <c r="G62" s="124">
        <f t="shared" si="14"/>
        <v>0.32035100000211969</v>
      </c>
      <c r="H62" s="124">
        <f t="shared" si="44"/>
        <v>0.32035100000211969</v>
      </c>
      <c r="P62" s="34">
        <f t="shared" si="15"/>
        <v>0.28332871759828576</v>
      </c>
      <c r="Q62" s="121">
        <f t="shared" si="33"/>
        <v>3863.8810000000012</v>
      </c>
      <c r="R62" s="124">
        <f t="shared" si="16"/>
        <v>1.3706493943892314E-3</v>
      </c>
      <c r="S62" s="125">
        <f t="shared" si="45"/>
        <v>0.2</v>
      </c>
      <c r="T62" s="124">
        <f t="shared" si="17"/>
        <v>2.7412987887784628E-4</v>
      </c>
      <c r="V62" s="124">
        <f t="shared" si="46"/>
        <v>3.7022282403833928E-2</v>
      </c>
      <c r="Z62" s="124">
        <f t="shared" si="18"/>
        <v>-6479</v>
      </c>
      <c r="AA62" s="124">
        <f t="shared" si="19"/>
        <v>0.30762347851374172</v>
      </c>
      <c r="AB62" s="124">
        <f t="shared" si="20"/>
        <v>0.29605623908666373</v>
      </c>
      <c r="AC62" s="124">
        <f t="shared" si="21"/>
        <v>3.7022282403833928E-2</v>
      </c>
      <c r="AD62" s="124">
        <f t="shared" si="22"/>
        <v>1.2727521488377969E-2</v>
      </c>
      <c r="AE62" s="124">
        <f t="shared" si="23"/>
        <v>3.2397960647424593E-5</v>
      </c>
      <c r="AF62" s="124">
        <f t="shared" si="24"/>
        <v>3.7022282403833928E-2</v>
      </c>
      <c r="AG62" s="125"/>
      <c r="AH62" s="124">
        <f t="shared" si="25"/>
        <v>2.429476091545598E-2</v>
      </c>
      <c r="AI62" s="124">
        <f t="shared" si="26"/>
        <v>1.2835535578944484</v>
      </c>
      <c r="AJ62" s="124">
        <f t="shared" si="27"/>
        <v>0.93025984486427016</v>
      </c>
      <c r="AK62" s="124">
        <f t="shared" si="28"/>
        <v>0.70363061921955194</v>
      </c>
      <c r="AL62" s="124">
        <f t="shared" si="29"/>
        <v>1.1877181360589282</v>
      </c>
      <c r="AM62" s="124">
        <f t="shared" si="30"/>
        <v>0.67515925905578456</v>
      </c>
      <c r="AN62" s="124">
        <f t="shared" si="47"/>
        <v>0.49021165409992035</v>
      </c>
      <c r="AO62" s="124">
        <f t="shared" si="47"/>
        <v>0.47688154350188217</v>
      </c>
      <c r="AP62" s="124">
        <f t="shared" si="47"/>
        <v>0.45720205639265876</v>
      </c>
      <c r="AQ62" s="124">
        <f t="shared" si="47"/>
        <v>0.42849020453174447</v>
      </c>
      <c r="AR62" s="124">
        <f t="shared" si="47"/>
        <v>0.38725738032648138</v>
      </c>
      <c r="AS62" s="124">
        <f t="shared" si="47"/>
        <v>0.32921220438703258</v>
      </c>
      <c r="AT62" s="124">
        <f t="shared" si="47"/>
        <v>0.24935927297647908</v>
      </c>
      <c r="AU62" s="124">
        <f t="shared" si="32"/>
        <v>0.14199852565434057</v>
      </c>
      <c r="AW62" s="124">
        <v>2000</v>
      </c>
      <c r="AX62" s="124">
        <f t="shared" si="1"/>
        <v>-5.9172016287366153E-3</v>
      </c>
      <c r="AY62" s="124">
        <f t="shared" si="2"/>
        <v>9.9304205601230648E-3</v>
      </c>
      <c r="AZ62" s="124">
        <f t="shared" si="3"/>
        <v>-1.584762218885968E-2</v>
      </c>
      <c r="BA62" s="124">
        <f t="shared" si="4"/>
        <v>0.24503054429907956</v>
      </c>
      <c r="BB62" s="124">
        <f t="shared" si="5"/>
        <v>-0.61363937329623053</v>
      </c>
      <c r="BC62" s="124">
        <f t="shared" si="6"/>
        <v>3.0435001561553974</v>
      </c>
      <c r="BD62" s="124">
        <f t="shared" si="7"/>
        <v>20.372567783994331</v>
      </c>
      <c r="BE62" s="124">
        <f t="shared" si="35"/>
        <v>9.161330670822295</v>
      </c>
      <c r="BF62" s="124">
        <f t="shared" si="35"/>
        <v>9.1082776916298975</v>
      </c>
      <c r="BG62" s="124">
        <f t="shared" si="35"/>
        <v>9.1810637897692366</v>
      </c>
      <c r="BH62" s="124">
        <f t="shared" si="35"/>
        <v>9.0807788856954836</v>
      </c>
      <c r="BI62" s="124">
        <f t="shared" si="35"/>
        <v>9.2182528924742009</v>
      </c>
      <c r="BJ62" s="124">
        <f t="shared" si="35"/>
        <v>9.0281862484346949</v>
      </c>
      <c r="BK62" s="124">
        <f t="shared" si="35"/>
        <v>9.2886246920395799</v>
      </c>
      <c r="BL62" s="124">
        <f t="shared" si="9"/>
        <v>8.9252169866173503</v>
      </c>
    </row>
    <row r="63" spans="1:64" s="124" customFormat="1" ht="12.95" customHeight="1" x14ac:dyDescent="0.2">
      <c r="A63" s="124" t="s">
        <v>31</v>
      </c>
      <c r="B63" s="125"/>
      <c r="C63" s="153">
        <v>18895.634999999998</v>
      </c>
      <c r="D63" s="153"/>
      <c r="E63" s="124">
        <f t="shared" si="12"/>
        <v>-6474.908590682473</v>
      </c>
      <c r="F63" s="124">
        <f t="shared" si="13"/>
        <v>-6475</v>
      </c>
      <c r="G63" s="124">
        <f t="shared" si="14"/>
        <v>0.30327500000203145</v>
      </c>
      <c r="H63" s="124">
        <f t="shared" si="44"/>
        <v>0.30327500000203145</v>
      </c>
      <c r="P63" s="34">
        <f t="shared" si="15"/>
        <v>0.28298089265826687</v>
      </c>
      <c r="Q63" s="121">
        <f t="shared" si="33"/>
        <v>3877.1349999999984</v>
      </c>
      <c r="R63" s="124">
        <f t="shared" si="16"/>
        <v>4.1185079288023939E-4</v>
      </c>
      <c r="S63" s="125">
        <f t="shared" si="45"/>
        <v>0.2</v>
      </c>
      <c r="T63" s="124">
        <f t="shared" si="17"/>
        <v>8.2370158576047881E-5</v>
      </c>
      <c r="V63" s="124">
        <f t="shared" si="46"/>
        <v>2.0294107343764578E-2</v>
      </c>
      <c r="Z63" s="124">
        <f t="shared" si="18"/>
        <v>-6475</v>
      </c>
      <c r="AA63" s="124">
        <f t="shared" si="19"/>
        <v>0.3073079220431757</v>
      </c>
      <c r="AB63" s="124">
        <f t="shared" si="20"/>
        <v>0.27894797061712262</v>
      </c>
      <c r="AC63" s="124">
        <f t="shared" si="21"/>
        <v>2.0294107343764578E-2</v>
      </c>
      <c r="AD63" s="124">
        <f t="shared" si="22"/>
        <v>-4.032922041144249E-3</v>
      </c>
      <c r="AE63" s="124">
        <f t="shared" si="23"/>
        <v>3.2528920379894192E-6</v>
      </c>
      <c r="AF63" s="124">
        <f t="shared" si="24"/>
        <v>2.0294107343764578E-2</v>
      </c>
      <c r="AG63" s="125"/>
      <c r="AH63" s="124">
        <f t="shared" si="25"/>
        <v>2.4327029384908824E-2</v>
      </c>
      <c r="AI63" s="124">
        <f t="shared" si="26"/>
        <v>1.2662328190448959</v>
      </c>
      <c r="AJ63" s="124">
        <f t="shared" si="27"/>
        <v>0.92099334880011918</v>
      </c>
      <c r="AK63" s="124">
        <f t="shared" si="28"/>
        <v>0.71036522617685749</v>
      </c>
      <c r="AL63" s="124">
        <f t="shared" si="29"/>
        <v>1.2122159062004572</v>
      </c>
      <c r="AM63" s="124">
        <f t="shared" si="30"/>
        <v>0.6931412859561914</v>
      </c>
      <c r="AN63" s="124">
        <f t="shared" si="47"/>
        <v>0.50273136440926003</v>
      </c>
      <c r="AO63" s="124">
        <f t="shared" si="47"/>
        <v>0.48935002044840142</v>
      </c>
      <c r="AP63" s="124">
        <f t="shared" si="47"/>
        <v>0.46946938682344819</v>
      </c>
      <c r="AQ63" s="124">
        <f t="shared" si="47"/>
        <v>0.44029539085036834</v>
      </c>
      <c r="AR63" s="124">
        <f t="shared" si="47"/>
        <v>0.39818920000076841</v>
      </c>
      <c r="AS63" s="124">
        <f t="shared" si="47"/>
        <v>0.33868375773264614</v>
      </c>
      <c r="AT63" s="124">
        <f t="shared" si="47"/>
        <v>0.2566135602443721</v>
      </c>
      <c r="AU63" s="124">
        <f t="shared" si="32"/>
        <v>0.14614204185245949</v>
      </c>
      <c r="AW63" s="124">
        <v>2200</v>
      </c>
      <c r="AX63" s="124">
        <f t="shared" si="1"/>
        <v>-3.1606385165182001E-3</v>
      </c>
      <c r="AY63" s="124">
        <f t="shared" si="2"/>
        <v>1.4687393130766373E-2</v>
      </c>
      <c r="AZ63" s="124">
        <f t="shared" si="3"/>
        <v>-1.7848031647284573E-2</v>
      </c>
      <c r="BA63" s="124">
        <f t="shared" si="4"/>
        <v>0.24256340638561391</v>
      </c>
      <c r="BB63" s="124">
        <f t="shared" si="5"/>
        <v>-0.64649287985866133</v>
      </c>
      <c r="BC63" s="124">
        <f t="shared" si="6"/>
        <v>3.0858170224837331</v>
      </c>
      <c r="BD63" s="124">
        <f t="shared" si="7"/>
        <v>35.848657319098585</v>
      </c>
      <c r="BE63" s="124">
        <f t="shared" si="35"/>
        <v>9.2744741539075353</v>
      </c>
      <c r="BF63" s="124">
        <f t="shared" si="35"/>
        <v>9.2363752098875906</v>
      </c>
      <c r="BG63" s="124">
        <f t="shared" si="35"/>
        <v>9.2872765662973755</v>
      </c>
      <c r="BH63" s="124">
        <f t="shared" si="35"/>
        <v>9.2191661165662193</v>
      </c>
      <c r="BI63" s="124">
        <f t="shared" si="35"/>
        <v>9.3101433783234295</v>
      </c>
      <c r="BJ63" s="124">
        <f t="shared" si="35"/>
        <v>9.1882702965487244</v>
      </c>
      <c r="BK63" s="124">
        <f t="shared" si="35"/>
        <v>9.3510540625305971</v>
      </c>
      <c r="BL63" s="124">
        <f t="shared" si="9"/>
        <v>9.1323927965233054</v>
      </c>
    </row>
    <row r="64" spans="1:64" s="124" customFormat="1" ht="12.95" customHeight="1" x14ac:dyDescent="0.2">
      <c r="A64" s="124" t="s">
        <v>31</v>
      </c>
      <c r="B64" s="125"/>
      <c r="C64" s="153">
        <v>18935.447</v>
      </c>
      <c r="D64" s="153"/>
      <c r="E64" s="124">
        <f t="shared" si="12"/>
        <v>-6462.9089608107124</v>
      </c>
      <c r="F64" s="124">
        <f t="shared" si="13"/>
        <v>-6463</v>
      </c>
      <c r="G64" s="124">
        <f t="shared" si="14"/>
        <v>0.30204700000103912</v>
      </c>
      <c r="H64" s="124">
        <f t="shared" si="44"/>
        <v>0.30204700000103912</v>
      </c>
      <c r="P64" s="34">
        <f t="shared" si="15"/>
        <v>0.28193865733283474</v>
      </c>
      <c r="Q64" s="121">
        <f t="shared" si="33"/>
        <v>3916.9470000000001</v>
      </c>
      <c r="R64" s="124">
        <f t="shared" si="16"/>
        <v>4.0434544486192894E-4</v>
      </c>
      <c r="S64" s="125">
        <f t="shared" si="45"/>
        <v>0.2</v>
      </c>
      <c r="T64" s="124">
        <f t="shared" si="17"/>
        <v>8.0869088972385789E-5</v>
      </c>
      <c r="V64" s="124">
        <f t="shared" si="46"/>
        <v>2.0108342668204382E-2</v>
      </c>
      <c r="Z64" s="124">
        <f t="shared" si="18"/>
        <v>-6463</v>
      </c>
      <c r="AA64" s="124">
        <f t="shared" si="19"/>
        <v>0.30633843444703962</v>
      </c>
      <c r="AB64" s="124">
        <f t="shared" si="20"/>
        <v>0.27764722288683424</v>
      </c>
      <c r="AC64" s="124">
        <f t="shared" si="21"/>
        <v>2.0108342668204382E-2</v>
      </c>
      <c r="AD64" s="124">
        <f t="shared" si="22"/>
        <v>-4.2914344460004972E-3</v>
      </c>
      <c r="AE64" s="124">
        <f t="shared" si="23"/>
        <v>3.683281920863919E-6</v>
      </c>
      <c r="AF64" s="124">
        <f t="shared" si="24"/>
        <v>2.0108342668204382E-2</v>
      </c>
      <c r="AG64" s="125"/>
      <c r="AH64" s="124">
        <f t="shared" si="25"/>
        <v>2.43997771142049E-2</v>
      </c>
      <c r="AI64" s="124">
        <f t="shared" si="26"/>
        <v>1.2158371121104405</v>
      </c>
      <c r="AJ64" s="124">
        <f t="shared" si="27"/>
        <v>0.89145302834115314</v>
      </c>
      <c r="AK64" s="124">
        <f t="shared" si="28"/>
        <v>0.72726405763911872</v>
      </c>
      <c r="AL64" s="124">
        <f t="shared" si="29"/>
        <v>1.2822966704882721</v>
      </c>
      <c r="AM64" s="124">
        <f t="shared" si="30"/>
        <v>0.74633026010833048</v>
      </c>
      <c r="AN64" s="124">
        <f t="shared" si="47"/>
        <v>0.53952557577292137</v>
      </c>
      <c r="AO64" s="124">
        <f t="shared" si="47"/>
        <v>0.52610422844549731</v>
      </c>
      <c r="AP64" s="124">
        <f t="shared" si="47"/>
        <v>0.50576446082010906</v>
      </c>
      <c r="AQ64" s="124">
        <f t="shared" si="47"/>
        <v>0.47536686633831104</v>
      </c>
      <c r="AR64" s="124">
        <f t="shared" si="47"/>
        <v>0.43079673951346059</v>
      </c>
      <c r="AS64" s="124">
        <f t="shared" si="47"/>
        <v>0.3670280481315451</v>
      </c>
      <c r="AT64" s="124">
        <f t="shared" si="47"/>
        <v>0.27836482866475964</v>
      </c>
      <c r="AU64" s="124">
        <f t="shared" si="32"/>
        <v>0.15857259044681715</v>
      </c>
      <c r="AW64" s="124">
        <v>2400</v>
      </c>
      <c r="AX64" s="124">
        <f t="shared" si="1"/>
        <v>4.2901138601526834E-4</v>
      </c>
      <c r="AY64" s="124">
        <f t="shared" si="2"/>
        <v>1.9960821794952587E-2</v>
      </c>
      <c r="AZ64" s="124">
        <f t="shared" si="3"/>
        <v>-1.9531810408937318E-2</v>
      </c>
      <c r="BA64" s="124">
        <f t="shared" si="4"/>
        <v>0.24148088388401923</v>
      </c>
      <c r="BB64" s="124">
        <f t="shared" si="5"/>
        <v>-0.6763150073775499</v>
      </c>
      <c r="BC64" s="124">
        <f t="shared" si="6"/>
        <v>3.125587011942276</v>
      </c>
      <c r="BD64" s="124">
        <f t="shared" si="7"/>
        <v>124.95327254606997</v>
      </c>
      <c r="BE64" s="124">
        <f t="shared" si="35"/>
        <v>9.3815816769759017</v>
      </c>
      <c r="BF64" s="124">
        <f t="shared" si="35"/>
        <v>9.3693684246668738</v>
      </c>
      <c r="BG64" s="124">
        <f t="shared" si="35"/>
        <v>9.385486044741862</v>
      </c>
      <c r="BH64" s="124">
        <f t="shared" si="35"/>
        <v>9.3642130574089304</v>
      </c>
      <c r="BI64" s="124">
        <f t="shared" si="35"/>
        <v>9.3922861882598845</v>
      </c>
      <c r="BJ64" s="124">
        <f t="shared" si="35"/>
        <v>9.3552301470675179</v>
      </c>
      <c r="BK64" s="124">
        <f t="shared" si="35"/>
        <v>9.4041316160060102</v>
      </c>
      <c r="BL64" s="124">
        <f t="shared" si="9"/>
        <v>9.3395686064292622</v>
      </c>
    </row>
    <row r="65" spans="1:64" s="124" customFormat="1" ht="12.95" customHeight="1" x14ac:dyDescent="0.2">
      <c r="A65" s="124" t="s">
        <v>31</v>
      </c>
      <c r="B65" s="125"/>
      <c r="C65" s="153">
        <v>18935.451000000001</v>
      </c>
      <c r="D65" s="153"/>
      <c r="E65" s="124">
        <f t="shared" si="12"/>
        <v>-6462.907755181267</v>
      </c>
      <c r="F65" s="124">
        <f t="shared" si="13"/>
        <v>-6463</v>
      </c>
      <c r="G65" s="124">
        <f t="shared" si="14"/>
        <v>0.30604700000185403</v>
      </c>
      <c r="H65" s="124">
        <f t="shared" si="44"/>
        <v>0.30604700000185403</v>
      </c>
      <c r="P65" s="34">
        <f t="shared" si="15"/>
        <v>0.28193865733283474</v>
      </c>
      <c r="Q65" s="121">
        <f t="shared" si="33"/>
        <v>3916.9510000000009</v>
      </c>
      <c r="R65" s="124">
        <f t="shared" si="16"/>
        <v>5.8121218624685616E-4</v>
      </c>
      <c r="S65" s="125">
        <f t="shared" si="45"/>
        <v>0.2</v>
      </c>
      <c r="T65" s="124">
        <f t="shared" si="17"/>
        <v>1.1624243724937123E-4</v>
      </c>
      <c r="V65" s="124">
        <f t="shared" si="46"/>
        <v>2.4108342669019289E-2</v>
      </c>
      <c r="Z65" s="124">
        <f t="shared" si="18"/>
        <v>-6463</v>
      </c>
      <c r="AA65" s="124">
        <f t="shared" si="19"/>
        <v>0.30633843444703962</v>
      </c>
      <c r="AB65" s="124">
        <f t="shared" si="20"/>
        <v>0.28164722288764915</v>
      </c>
      <c r="AC65" s="124">
        <f t="shared" si="21"/>
        <v>2.4108342669019289E-2</v>
      </c>
      <c r="AD65" s="124">
        <f t="shared" si="22"/>
        <v>-2.9143444518558992E-4</v>
      </c>
      <c r="AE65" s="124">
        <f t="shared" si="23"/>
        <v>1.6986807168126524E-8</v>
      </c>
      <c r="AF65" s="124">
        <f t="shared" si="24"/>
        <v>2.4108342669019289E-2</v>
      </c>
      <c r="AG65" s="125"/>
      <c r="AH65" s="124">
        <f t="shared" si="25"/>
        <v>2.43997771142049E-2</v>
      </c>
      <c r="AI65" s="124">
        <f t="shared" si="26"/>
        <v>1.2158371121104405</v>
      </c>
      <c r="AJ65" s="124">
        <f t="shared" si="27"/>
        <v>0.89145302834115314</v>
      </c>
      <c r="AK65" s="124">
        <f t="shared" si="28"/>
        <v>0.72726405763911872</v>
      </c>
      <c r="AL65" s="124">
        <f t="shared" si="29"/>
        <v>1.2822966704882721</v>
      </c>
      <c r="AM65" s="124">
        <f t="shared" si="30"/>
        <v>0.74633026010833048</v>
      </c>
      <c r="AN65" s="124">
        <f t="shared" si="47"/>
        <v>0.53952557577292137</v>
      </c>
      <c r="AO65" s="124">
        <f t="shared" si="47"/>
        <v>0.52610422844549731</v>
      </c>
      <c r="AP65" s="124">
        <f t="shared" si="47"/>
        <v>0.50576446082010906</v>
      </c>
      <c r="AQ65" s="124">
        <f t="shared" si="47"/>
        <v>0.47536686633831104</v>
      </c>
      <c r="AR65" s="124">
        <f t="shared" si="47"/>
        <v>0.43079673951346059</v>
      </c>
      <c r="AS65" s="124">
        <f t="shared" si="47"/>
        <v>0.3670280481315451</v>
      </c>
      <c r="AT65" s="124">
        <f t="shared" si="47"/>
        <v>0.27836482866475964</v>
      </c>
      <c r="AU65" s="124">
        <f t="shared" si="32"/>
        <v>0.15857259044681715</v>
      </c>
      <c r="AW65" s="124">
        <v>2600</v>
      </c>
      <c r="AX65" s="124">
        <f t="shared" si="1"/>
        <v>4.7839987386569041E-3</v>
      </c>
      <c r="AY65" s="124">
        <f t="shared" si="2"/>
        <v>2.575070655268169E-2</v>
      </c>
      <c r="AZ65" s="124">
        <f t="shared" si="3"/>
        <v>-2.0966707814024786E-2</v>
      </c>
      <c r="BA65" s="124">
        <f t="shared" si="4"/>
        <v>0.24158341358959279</v>
      </c>
      <c r="BB65" s="124">
        <f t="shared" si="5"/>
        <v>-0.70448681180640671</v>
      </c>
      <c r="BC65" s="124">
        <f t="shared" si="6"/>
        <v>-3.1186469491438538</v>
      </c>
      <c r="BD65" s="124">
        <f t="shared" si="7"/>
        <v>-87.158459355636936</v>
      </c>
      <c r="BE65" s="124">
        <f t="shared" si="35"/>
        <v>9.4866954351318675</v>
      </c>
      <c r="BF65" s="124">
        <f t="shared" si="35"/>
        <v>9.5040167901997954</v>
      </c>
      <c r="BG65" s="124">
        <f t="shared" si="35"/>
        <v>9.4811308891484085</v>
      </c>
      <c r="BH65" s="124">
        <f t="shared" si="35"/>
        <v>9.511377221763551</v>
      </c>
      <c r="BI65" s="124">
        <f t="shared" si="35"/>
        <v>9.4714155290421242</v>
      </c>
      <c r="BJ65" s="124">
        <f t="shared" si="35"/>
        <v>9.524239615173185</v>
      </c>
      <c r="BK65" s="124">
        <f t="shared" si="35"/>
        <v>9.4544479056208246</v>
      </c>
      <c r="BL65" s="124">
        <f t="shared" si="9"/>
        <v>9.5467444163352191</v>
      </c>
    </row>
    <row r="66" spans="1:64" s="124" customFormat="1" ht="12.95" customHeight="1" x14ac:dyDescent="0.2">
      <c r="A66" s="124" t="s">
        <v>31</v>
      </c>
      <c r="B66" s="125"/>
      <c r="C66" s="153">
        <v>18945.400000000001</v>
      </c>
      <c r="D66" s="153"/>
      <c r="E66" s="124">
        <f t="shared" si="12"/>
        <v>-6459.9090533427725</v>
      </c>
      <c r="F66" s="124">
        <f t="shared" si="13"/>
        <v>-6460</v>
      </c>
      <c r="G66" s="124">
        <f t="shared" si="14"/>
        <v>0.30174000000261003</v>
      </c>
      <c r="H66" s="124">
        <f t="shared" si="44"/>
        <v>0.30174000000261003</v>
      </c>
      <c r="P66" s="34">
        <f t="shared" si="15"/>
        <v>0.28167838900802933</v>
      </c>
      <c r="Q66" s="121">
        <f t="shared" si="33"/>
        <v>3926.9000000000015</v>
      </c>
      <c r="R66" s="124">
        <f t="shared" si="16"/>
        <v>4.0246823569788136E-4</v>
      </c>
      <c r="S66" s="125">
        <f t="shared" si="45"/>
        <v>0.2</v>
      </c>
      <c r="T66" s="124">
        <f t="shared" si="17"/>
        <v>8.0493647139576278E-5</v>
      </c>
      <c r="V66" s="124">
        <f t="shared" si="46"/>
        <v>2.0061610994580703E-2</v>
      </c>
      <c r="Z66" s="124">
        <f t="shared" si="18"/>
        <v>-6460</v>
      </c>
      <c r="AA66" s="124">
        <f t="shared" si="19"/>
        <v>0.30609096003198999</v>
      </c>
      <c r="AB66" s="124">
        <f t="shared" si="20"/>
        <v>0.27732742897864937</v>
      </c>
      <c r="AC66" s="124">
        <f t="shared" si="21"/>
        <v>2.0061610994580703E-2</v>
      </c>
      <c r="AD66" s="124">
        <f t="shared" si="22"/>
        <v>-4.3509600293799577E-3</v>
      </c>
      <c r="AE66" s="124">
        <f t="shared" si="23"/>
        <v>3.7861706354524089E-6</v>
      </c>
      <c r="AF66" s="124">
        <f t="shared" si="24"/>
        <v>2.0061610994580703E-2</v>
      </c>
      <c r="AG66" s="125"/>
      <c r="AH66" s="124">
        <f t="shared" si="25"/>
        <v>2.4412571023960637E-2</v>
      </c>
      <c r="AI66" s="124">
        <f t="shared" si="26"/>
        <v>1.2036293452638436</v>
      </c>
      <c r="AJ66" s="124">
        <f t="shared" si="27"/>
        <v>0.8837410014319782</v>
      </c>
      <c r="AK66" s="124">
        <f t="shared" si="28"/>
        <v>0.73077613415142983</v>
      </c>
      <c r="AL66" s="124">
        <f t="shared" si="29"/>
        <v>1.2990417254769708</v>
      </c>
      <c r="AM66" s="124">
        <f t="shared" si="30"/>
        <v>0.75944863853043809</v>
      </c>
      <c r="AN66" s="124">
        <f t="shared" si="47"/>
        <v>0.54854416118491711</v>
      </c>
      <c r="AO66" s="124">
        <f t="shared" si="47"/>
        <v>0.53513824685148059</v>
      </c>
      <c r="AP66" s="124">
        <f t="shared" si="47"/>
        <v>0.51471687636701291</v>
      </c>
      <c r="AQ66" s="124">
        <f t="shared" si="47"/>
        <v>0.4840516780917607</v>
      </c>
      <c r="AR66" s="124">
        <f t="shared" si="47"/>
        <v>0.4389029507408454</v>
      </c>
      <c r="AS66" s="124">
        <f t="shared" si="47"/>
        <v>0.37409693908573433</v>
      </c>
      <c r="AT66" s="124">
        <f t="shared" si="47"/>
        <v>0.28379980979749581</v>
      </c>
      <c r="AU66" s="124">
        <f t="shared" si="32"/>
        <v>0.16168022759540612</v>
      </c>
      <c r="AW66" s="124">
        <v>2800</v>
      </c>
      <c r="AX66" s="124">
        <f t="shared" ref="AX66:AX81" si="48">AB$3+AB$4*AW66+AB$5*AW66^2+AZ66</f>
        <v>9.8579256863194804E-3</v>
      </c>
      <c r="AY66" s="124">
        <f t="shared" ref="AY66:AY81" si="49">AB$3+AB$4*AW66+AB$5*AW66^2</f>
        <v>3.2057047403953695E-2</v>
      </c>
      <c r="AZ66" s="124">
        <f t="shared" ref="AZ66:AZ81" si="50">$AB$6*($AB$11/BA66*BB66+$AB$12)</f>
        <v>-2.2199121717634215E-2</v>
      </c>
      <c r="BA66" s="124">
        <f t="shared" ref="BA66:BA81" si="51">1+$AB$7*COS(BC66)</f>
        <v>0.24289144319152789</v>
      </c>
      <c r="BB66" s="124">
        <f t="shared" ref="BB66:BB81" si="52">SIN(BC66+RADIANS($AB$9))</f>
        <v>-0.73238060693062035</v>
      </c>
      <c r="BC66" s="124">
        <f t="shared" ref="BC66:BC81" si="53">2*ATAN(BD66)</f>
        <v>-3.0785350503183269</v>
      </c>
      <c r="BD66" s="124">
        <f t="shared" ref="BD66:BD81" si="54">SQRT((1+$AB$7)/(1-$AB$7))*TAN(BE66/2)</f>
        <v>-31.706521372979886</v>
      </c>
      <c r="BE66" s="124">
        <f t="shared" si="35"/>
        <v>9.5946285711809232</v>
      </c>
      <c r="BF66" s="124">
        <f t="shared" si="35"/>
        <v>9.6363289690286074</v>
      </c>
      <c r="BG66" s="124">
        <f t="shared" si="35"/>
        <v>9.5804130637123812</v>
      </c>
      <c r="BH66" s="124">
        <f t="shared" si="35"/>
        <v>9.6555357735042691</v>
      </c>
      <c r="BI66" s="124">
        <f t="shared" si="35"/>
        <v>9.5548336378725001</v>
      </c>
      <c r="BJ66" s="124">
        <f t="shared" si="35"/>
        <v>9.6903215513433736</v>
      </c>
      <c r="BK66" s="124">
        <f t="shared" si="35"/>
        <v>9.5087115796770654</v>
      </c>
      <c r="BL66" s="124">
        <f t="shared" ref="BL66:BL81" si="55">RADIANS($AB$9)+$AB$18*(AW66-AB$15)</f>
        <v>9.7539202262411742</v>
      </c>
    </row>
    <row r="67" spans="1:64" s="124" customFormat="1" ht="12.95" customHeight="1" x14ac:dyDescent="0.2">
      <c r="A67" s="124" t="s">
        <v>31</v>
      </c>
      <c r="B67" s="125"/>
      <c r="C67" s="153">
        <v>18945.405999999999</v>
      </c>
      <c r="D67" s="153"/>
      <c r="E67" s="124">
        <f t="shared" si="12"/>
        <v>-6459.9072448986044</v>
      </c>
      <c r="F67" s="124">
        <f t="shared" si="13"/>
        <v>-6460</v>
      </c>
      <c r="G67" s="124">
        <f t="shared" si="14"/>
        <v>0.30774000000019441</v>
      </c>
      <c r="H67" s="124">
        <f t="shared" si="44"/>
        <v>0.30774000000019441</v>
      </c>
      <c r="P67" s="34">
        <f t="shared" si="15"/>
        <v>0.28167838900802933</v>
      </c>
      <c r="Q67" s="121">
        <f t="shared" si="33"/>
        <v>3926.905999999999</v>
      </c>
      <c r="R67" s="124">
        <f t="shared" si="16"/>
        <v>6.7920756750694002E-4</v>
      </c>
      <c r="S67" s="125">
        <f t="shared" si="45"/>
        <v>0.2</v>
      </c>
      <c r="T67" s="124">
        <f t="shared" si="17"/>
        <v>1.3584151350138802E-4</v>
      </c>
      <c r="V67" s="124">
        <f t="shared" si="46"/>
        <v>2.6061610992165085E-2</v>
      </c>
      <c r="Z67" s="124">
        <f t="shared" si="18"/>
        <v>-6460</v>
      </c>
      <c r="AA67" s="124">
        <f t="shared" si="19"/>
        <v>0.30609096003198999</v>
      </c>
      <c r="AB67" s="124">
        <f t="shared" si="20"/>
        <v>0.28332742897623375</v>
      </c>
      <c r="AC67" s="124">
        <f t="shared" si="21"/>
        <v>2.6061610992165085E-2</v>
      </c>
      <c r="AD67" s="124">
        <f t="shared" si="22"/>
        <v>1.6490399682044243E-3</v>
      </c>
      <c r="AE67" s="124">
        <f t="shared" si="23"/>
        <v>5.4386656334712981E-7</v>
      </c>
      <c r="AF67" s="124">
        <f t="shared" si="24"/>
        <v>2.6061610992165085E-2</v>
      </c>
      <c r="AG67" s="125"/>
      <c r="AH67" s="124">
        <f t="shared" si="25"/>
        <v>2.4412571023960637E-2</v>
      </c>
      <c r="AI67" s="124">
        <f t="shared" si="26"/>
        <v>1.2036293452638436</v>
      </c>
      <c r="AJ67" s="124">
        <f t="shared" si="27"/>
        <v>0.8837410014319782</v>
      </c>
      <c r="AK67" s="124">
        <f t="shared" si="28"/>
        <v>0.73077613415142983</v>
      </c>
      <c r="AL67" s="124">
        <f t="shared" si="29"/>
        <v>1.2990417254769708</v>
      </c>
      <c r="AM67" s="124">
        <f t="shared" si="30"/>
        <v>0.75944863853043809</v>
      </c>
      <c r="AN67" s="124">
        <f t="shared" si="47"/>
        <v>0.54854416118491711</v>
      </c>
      <c r="AO67" s="124">
        <f t="shared" si="47"/>
        <v>0.53513824685148059</v>
      </c>
      <c r="AP67" s="124">
        <f t="shared" si="47"/>
        <v>0.51471687636701291</v>
      </c>
      <c r="AQ67" s="124">
        <f t="shared" si="47"/>
        <v>0.4840516780917607</v>
      </c>
      <c r="AR67" s="124">
        <f t="shared" si="47"/>
        <v>0.4389029507408454</v>
      </c>
      <c r="AS67" s="124">
        <f t="shared" si="47"/>
        <v>0.37409693908573433</v>
      </c>
      <c r="AT67" s="124">
        <f t="shared" si="47"/>
        <v>0.28379980979749581</v>
      </c>
      <c r="AU67" s="124">
        <f t="shared" si="32"/>
        <v>0.16168022759540612</v>
      </c>
      <c r="AW67" s="124">
        <v>3000</v>
      </c>
      <c r="AX67" s="124">
        <f t="shared" si="48"/>
        <v>1.5656143557969428E-2</v>
      </c>
      <c r="AY67" s="124">
        <f t="shared" si="49"/>
        <v>3.8879844348768594E-2</v>
      </c>
      <c r="AZ67" s="124">
        <f t="shared" si="50"/>
        <v>-2.3223700790799166E-2</v>
      </c>
      <c r="BA67" s="124">
        <f t="shared" si="51"/>
        <v>0.24563816826448814</v>
      </c>
      <c r="BB67" s="124">
        <f t="shared" si="52"/>
        <v>-0.76090773072962781</v>
      </c>
      <c r="BC67" s="124">
        <f t="shared" si="53"/>
        <v>-3.0356358148338711</v>
      </c>
      <c r="BD67" s="124">
        <f t="shared" si="54"/>
        <v>-18.8579475501855</v>
      </c>
      <c r="BE67" s="124">
        <f t="shared" si="35"/>
        <v>9.7091110268903584</v>
      </c>
      <c r="BF67" s="124">
        <f t="shared" si="35"/>
        <v>9.7633748616457829</v>
      </c>
      <c r="BG67" s="124">
        <f t="shared" si="35"/>
        <v>9.6884567718657433</v>
      </c>
      <c r="BH67" s="124">
        <f t="shared" si="35"/>
        <v>9.7923923206947965</v>
      </c>
      <c r="BI67" s="124">
        <f t="shared" si="35"/>
        <v>9.6490364304118685</v>
      </c>
      <c r="BJ67" s="124">
        <f t="shared" si="35"/>
        <v>9.8487166852484478</v>
      </c>
      <c r="BK67" s="124">
        <f t="shared" si="35"/>
        <v>9.5734624627172487</v>
      </c>
      <c r="BL67" s="124">
        <f t="shared" si="55"/>
        <v>9.961096036147131</v>
      </c>
    </row>
    <row r="68" spans="1:64" s="124" customFormat="1" ht="12.95" customHeight="1" x14ac:dyDescent="0.2">
      <c r="A68" s="124" t="s">
        <v>31</v>
      </c>
      <c r="B68" s="125"/>
      <c r="C68" s="153">
        <v>18958.673999999999</v>
      </c>
      <c r="D68" s="153"/>
      <c r="E68" s="124">
        <f t="shared" si="12"/>
        <v>-6455.9081720276481</v>
      </c>
      <c r="F68" s="124">
        <f t="shared" si="13"/>
        <v>-6456</v>
      </c>
      <c r="G68" s="124">
        <f t="shared" si="14"/>
        <v>0.30466400000295835</v>
      </c>
      <c r="H68" s="124">
        <f t="shared" si="44"/>
        <v>0.30466400000295835</v>
      </c>
      <c r="P68" s="34">
        <f t="shared" si="15"/>
        <v>0.28133154533458815</v>
      </c>
      <c r="Q68" s="121">
        <f t="shared" si="33"/>
        <v>3940.1739999999991</v>
      </c>
      <c r="R68" s="124">
        <f t="shared" si="16"/>
        <v>5.4440344085155009E-4</v>
      </c>
      <c r="S68" s="125">
        <f t="shared" si="45"/>
        <v>0.2</v>
      </c>
      <c r="T68" s="124">
        <f t="shared" si="17"/>
        <v>1.0888068817031002E-4</v>
      </c>
      <c r="V68" s="124">
        <f t="shared" si="46"/>
        <v>2.3332454668370195E-2</v>
      </c>
      <c r="Z68" s="124">
        <f t="shared" si="18"/>
        <v>-6456</v>
      </c>
      <c r="AA68" s="124">
        <f t="shared" si="19"/>
        <v>0.30575797213822214</v>
      </c>
      <c r="AB68" s="124">
        <f t="shared" si="20"/>
        <v>0.28023757319932435</v>
      </c>
      <c r="AC68" s="124">
        <f t="shared" si="21"/>
        <v>2.3332454668370195E-2</v>
      </c>
      <c r="AD68" s="124">
        <f t="shared" si="22"/>
        <v>-1.0939721352637988E-3</v>
      </c>
      <c r="AE68" s="124">
        <f t="shared" si="23"/>
        <v>2.3935500654672709E-7</v>
      </c>
      <c r="AF68" s="124">
        <f t="shared" si="24"/>
        <v>2.3332454668370195E-2</v>
      </c>
      <c r="AG68" s="125"/>
      <c r="AH68" s="124">
        <f t="shared" si="25"/>
        <v>2.4426426803633997E-2</v>
      </c>
      <c r="AI68" s="124">
        <f t="shared" si="26"/>
        <v>1.1876068877587125</v>
      </c>
      <c r="AJ68" s="124">
        <f t="shared" si="27"/>
        <v>0.87330050302844864</v>
      </c>
      <c r="AK68" s="124">
        <f t="shared" si="28"/>
        <v>0.73505259958956692</v>
      </c>
      <c r="AL68" s="124">
        <f t="shared" si="29"/>
        <v>1.3209021503220082</v>
      </c>
      <c r="AM68" s="124">
        <f t="shared" si="30"/>
        <v>0.77682794125999599</v>
      </c>
      <c r="AN68" s="124">
        <f t="shared" si="47"/>
        <v>0.56045683661271217</v>
      </c>
      <c r="AO68" s="124">
        <f t="shared" si="47"/>
        <v>0.54708650473106268</v>
      </c>
      <c r="AP68" s="124">
        <f t="shared" si="47"/>
        <v>0.52657649157107578</v>
      </c>
      <c r="AQ68" s="124">
        <f t="shared" si="47"/>
        <v>0.49557831825283433</v>
      </c>
      <c r="AR68" s="124">
        <f t="shared" si="47"/>
        <v>0.44968182026932596</v>
      </c>
      <c r="AS68" s="124">
        <f t="shared" si="47"/>
        <v>0.38351101037455126</v>
      </c>
      <c r="AT68" s="124">
        <f t="shared" si="47"/>
        <v>0.29104461286817651</v>
      </c>
      <c r="AU68" s="124">
        <f t="shared" si="32"/>
        <v>0.16582374379352594</v>
      </c>
      <c r="AW68" s="124">
        <v>3200</v>
      </c>
      <c r="AX68" s="124">
        <f t="shared" si="48"/>
        <v>2.2236290693924528E-2</v>
      </c>
      <c r="AY68" s="124">
        <f t="shared" si="49"/>
        <v>4.6219097387126394E-2</v>
      </c>
      <c r="AZ68" s="124">
        <f t="shared" si="50"/>
        <v>-2.3982806693201866E-2</v>
      </c>
      <c r="BA68" s="124">
        <f t="shared" si="51"/>
        <v>0.25019062621476229</v>
      </c>
      <c r="BB68" s="124">
        <f t="shared" si="52"/>
        <v>-0.79028721708642236</v>
      </c>
      <c r="BC68" s="124">
        <f t="shared" si="53"/>
        <v>-2.9890691462088332</v>
      </c>
      <c r="BD68" s="124">
        <f t="shared" si="54"/>
        <v>-13.087302366889338</v>
      </c>
      <c r="BE68" s="124">
        <f t="shared" si="35"/>
        <v>9.8315623214535695</v>
      </c>
      <c r="BF68" s="124">
        <f t="shared" si="35"/>
        <v>9.8846650722848572</v>
      </c>
      <c r="BG68" s="124">
        <f t="shared" si="35"/>
        <v>9.8079317830702095</v>
      </c>
      <c r="BH68" s="124">
        <f t="shared" si="35"/>
        <v>9.9197379890402591</v>
      </c>
      <c r="BI68" s="124">
        <f t="shared" si="35"/>
        <v>9.7585558107110462</v>
      </c>
      <c r="BJ68" s="124">
        <f t="shared" si="35"/>
        <v>9.9953141197371966</v>
      </c>
      <c r="BK68" s="124">
        <f t="shared" si="35"/>
        <v>9.6547918569588642</v>
      </c>
      <c r="BL68" s="124">
        <f t="shared" si="55"/>
        <v>10.168271846053088</v>
      </c>
    </row>
    <row r="69" spans="1:64" s="124" customFormat="1" ht="12.95" customHeight="1" x14ac:dyDescent="0.2">
      <c r="A69" s="124" t="s">
        <v>31</v>
      </c>
      <c r="B69" s="125"/>
      <c r="C69" s="153">
        <v>18995.169999999998</v>
      </c>
      <c r="D69" s="153"/>
      <c r="E69" s="124">
        <f t="shared" si="12"/>
        <v>-6444.9080089662657</v>
      </c>
      <c r="F69" s="124">
        <f t="shared" si="13"/>
        <v>-6445</v>
      </c>
      <c r="G69" s="124">
        <f t="shared" si="14"/>
        <v>0.30520500000056927</v>
      </c>
      <c r="H69" s="124">
        <f t="shared" si="44"/>
        <v>0.30520500000056927</v>
      </c>
      <c r="P69" s="34">
        <f t="shared" si="15"/>
        <v>0.28037879042331798</v>
      </c>
      <c r="Q69" s="121">
        <f t="shared" si="33"/>
        <v>3976.6699999999983</v>
      </c>
      <c r="R69" s="124">
        <f t="shared" si="16"/>
        <v>6.1634068197360373E-4</v>
      </c>
      <c r="S69" s="125">
        <f t="shared" si="45"/>
        <v>0.2</v>
      </c>
      <c r="T69" s="124">
        <f t="shared" si="17"/>
        <v>1.2326813639472074E-4</v>
      </c>
      <c r="V69" s="124">
        <f t="shared" si="46"/>
        <v>2.482620957725129E-2</v>
      </c>
      <c r="Z69" s="124">
        <f t="shared" si="18"/>
        <v>-6445</v>
      </c>
      <c r="AA69" s="124">
        <f t="shared" si="19"/>
        <v>0.30482529465924324</v>
      </c>
      <c r="AB69" s="124">
        <f t="shared" si="20"/>
        <v>0.28075849576464401</v>
      </c>
      <c r="AC69" s="124">
        <f t="shared" si="21"/>
        <v>2.482620957725129E-2</v>
      </c>
      <c r="AD69" s="124">
        <f t="shared" si="22"/>
        <v>3.7970534132603095E-4</v>
      </c>
      <c r="AE69" s="124">
        <f t="shared" si="23"/>
        <v>2.8835229246303536E-8</v>
      </c>
      <c r="AF69" s="124">
        <f t="shared" si="24"/>
        <v>2.482620957725129E-2</v>
      </c>
      <c r="AG69" s="125"/>
      <c r="AH69" s="124">
        <f t="shared" si="25"/>
        <v>2.444650423592527E-2</v>
      </c>
      <c r="AI69" s="124">
        <f t="shared" si="26"/>
        <v>1.1450839768322847</v>
      </c>
      <c r="AJ69" s="124">
        <f t="shared" si="27"/>
        <v>0.84388086869377432</v>
      </c>
      <c r="AK69" s="124">
        <f t="shared" si="28"/>
        <v>0.74461352939925773</v>
      </c>
      <c r="AL69" s="124">
        <f t="shared" si="29"/>
        <v>1.3783626943934797</v>
      </c>
      <c r="AM69" s="124">
        <f t="shared" si="30"/>
        <v>0.82396073178845819</v>
      </c>
      <c r="AN69" s="124">
        <f t="shared" si="47"/>
        <v>0.59255743573944442</v>
      </c>
      <c r="AO69" s="124">
        <f t="shared" si="47"/>
        <v>0.57936841019989238</v>
      </c>
      <c r="AP69" s="124">
        <f t="shared" si="47"/>
        <v>0.55873016015551824</v>
      </c>
      <c r="AQ69" s="124">
        <f t="shared" si="47"/>
        <v>0.52695617275000961</v>
      </c>
      <c r="AR69" s="124">
        <f t="shared" si="47"/>
        <v>0.47914500664339488</v>
      </c>
      <c r="AS69" s="124">
        <f t="shared" si="47"/>
        <v>0.40933184078481955</v>
      </c>
      <c r="AT69" s="124">
        <f t="shared" si="47"/>
        <v>0.31095657597609294</v>
      </c>
      <c r="AU69" s="124">
        <f t="shared" si="32"/>
        <v>0.17721841333835364</v>
      </c>
      <c r="AW69" s="124">
        <v>3400</v>
      </c>
      <c r="AX69" s="124">
        <f t="shared" si="48"/>
        <v>2.9680000115502064E-2</v>
      </c>
      <c r="AY69" s="124">
        <f t="shared" si="49"/>
        <v>5.4074806519027102E-2</v>
      </c>
      <c r="AZ69" s="124">
        <f t="shared" si="50"/>
        <v>-2.4394806403525038E-2</v>
      </c>
      <c r="BA69" s="124">
        <f t="shared" si="51"/>
        <v>0.25694815404314808</v>
      </c>
      <c r="BB69" s="124">
        <f t="shared" si="52"/>
        <v>-0.8201481787089645</v>
      </c>
      <c r="BC69" s="124">
        <f t="shared" si="53"/>
        <v>-2.9386767908747014</v>
      </c>
      <c r="BD69" s="124">
        <f t="shared" si="54"/>
        <v>-9.8224593424926159</v>
      </c>
      <c r="BE69" s="124">
        <f t="shared" si="35"/>
        <v>9.9611321257620773</v>
      </c>
      <c r="BF69" s="124">
        <f t="shared" si="35"/>
        <v>10.002534955424666</v>
      </c>
      <c r="BG69" s="124">
        <f t="shared" si="35"/>
        <v>9.9386691947266037</v>
      </c>
      <c r="BH69" s="124">
        <f t="shared" si="35"/>
        <v>10.038307381528673</v>
      </c>
      <c r="BI69" s="124">
        <f t="shared" si="35"/>
        <v>9.8852988156258608</v>
      </c>
      <c r="BJ69" s="124">
        <f t="shared" si="35"/>
        <v>10.127253411439249</v>
      </c>
      <c r="BK69" s="124">
        <f t="shared" si="35"/>
        <v>9.7580820263613788</v>
      </c>
      <c r="BL69" s="124">
        <f t="shared" si="55"/>
        <v>10.375447655959043</v>
      </c>
    </row>
    <row r="70" spans="1:64" s="124" customFormat="1" ht="12.95" customHeight="1" x14ac:dyDescent="0.2">
      <c r="A70" s="124" t="s">
        <v>31</v>
      </c>
      <c r="B70" s="125"/>
      <c r="C70" s="153">
        <v>19144.468000000001</v>
      </c>
      <c r="D70" s="153"/>
      <c r="E70" s="124">
        <f t="shared" si="12"/>
        <v>-6399.9084927250806</v>
      </c>
      <c r="F70" s="124">
        <f t="shared" si="13"/>
        <v>-6400</v>
      </c>
      <c r="G70" s="124">
        <f t="shared" si="14"/>
        <v>0.3036000000029162</v>
      </c>
      <c r="H70" s="124">
        <f t="shared" si="44"/>
        <v>0.3036000000029162</v>
      </c>
      <c r="P70" s="34">
        <f t="shared" si="15"/>
        <v>0.27649742506234093</v>
      </c>
      <c r="Q70" s="121">
        <f t="shared" si="33"/>
        <v>4125.9680000000008</v>
      </c>
      <c r="R70" s="124">
        <f t="shared" si="16"/>
        <v>7.3454956840949886E-4</v>
      </c>
      <c r="S70" s="125">
        <f t="shared" si="45"/>
        <v>0.2</v>
      </c>
      <c r="T70" s="124">
        <f t="shared" si="17"/>
        <v>1.4690991368189978E-4</v>
      </c>
      <c r="V70" s="124">
        <f t="shared" si="46"/>
        <v>2.7102574940575275E-2</v>
      </c>
      <c r="Z70" s="124">
        <f t="shared" si="18"/>
        <v>-6400</v>
      </c>
      <c r="AA70" s="124">
        <f t="shared" si="19"/>
        <v>0.30079195483730425</v>
      </c>
      <c r="AB70" s="124">
        <f t="shared" si="20"/>
        <v>0.27930547022795288</v>
      </c>
      <c r="AC70" s="124">
        <f t="shared" si="21"/>
        <v>2.7102574940575275E-2</v>
      </c>
      <c r="AD70" s="124">
        <f t="shared" si="22"/>
        <v>2.8080451656119498E-3</v>
      </c>
      <c r="AE70" s="124">
        <f t="shared" si="23"/>
        <v>1.5770235304233286E-6</v>
      </c>
      <c r="AF70" s="124">
        <f t="shared" si="24"/>
        <v>2.7102574940575275E-2</v>
      </c>
      <c r="AG70" s="125"/>
      <c r="AH70" s="124">
        <f t="shared" si="25"/>
        <v>2.4294529774963346E-2</v>
      </c>
      <c r="AI70" s="124">
        <f t="shared" si="26"/>
        <v>0.99482947069434913</v>
      </c>
      <c r="AJ70" s="124">
        <f t="shared" si="27"/>
        <v>0.7209875750483884</v>
      </c>
      <c r="AK70" s="124">
        <f t="shared" si="28"/>
        <v>0.75859866472634241</v>
      </c>
      <c r="AL70" s="124">
        <f t="shared" si="29"/>
        <v>1.5776121168564727</v>
      </c>
      <c r="AM70" s="124">
        <f t="shared" si="30"/>
        <v>1.0068391235527205</v>
      </c>
      <c r="AN70" s="124">
        <f t="shared" si="47"/>
        <v>0.71406187754959105</v>
      </c>
      <c r="AO70" s="124">
        <f t="shared" si="47"/>
        <v>0.70261374070302485</v>
      </c>
      <c r="AP70" s="124">
        <f t="shared" si="47"/>
        <v>0.68300111002096675</v>
      </c>
      <c r="AQ70" s="124">
        <f t="shared" si="47"/>
        <v>0.65010577343497156</v>
      </c>
      <c r="AR70" s="124">
        <f t="shared" si="47"/>
        <v>0.59669096249168541</v>
      </c>
      <c r="AS70" s="124">
        <f t="shared" si="47"/>
        <v>0.51380842337266097</v>
      </c>
      <c r="AT70" s="124">
        <f t="shared" si="47"/>
        <v>0.39222196313670832</v>
      </c>
      <c r="AU70" s="124">
        <f t="shared" si="32"/>
        <v>0.22383297056719353</v>
      </c>
      <c r="AW70" s="124">
        <v>3600</v>
      </c>
      <c r="AX70" s="124">
        <f t="shared" si="48"/>
        <v>3.8057544156604943E-2</v>
      </c>
      <c r="AY70" s="124">
        <f t="shared" si="49"/>
        <v>6.2446971744470697E-2</v>
      </c>
      <c r="AZ70" s="124">
        <f t="shared" si="50"/>
        <v>-2.4389427587865754E-2</v>
      </c>
      <c r="BA70" s="124">
        <f t="shared" si="51"/>
        <v>0.2662952910967904</v>
      </c>
      <c r="BB70" s="124">
        <f t="shared" si="52"/>
        <v>-0.84986791702157727</v>
      </c>
      <c r="BC70" s="124">
        <f t="shared" si="53"/>
        <v>-2.8846121375440248</v>
      </c>
      <c r="BD70" s="124">
        <f t="shared" si="54"/>
        <v>-7.7398138957071074</v>
      </c>
      <c r="BE70" s="124">
        <f t="shared" si="35"/>
        <v>10.095880699449848</v>
      </c>
      <c r="BF70" s="124">
        <f t="shared" si="35"/>
        <v>10.121385371942464</v>
      </c>
      <c r="BG70" s="124">
        <f t="shared" si="35"/>
        <v>10.078316014180162</v>
      </c>
      <c r="BH70" s="124">
        <f t="shared" ref="BH70:BK81" si="56">$BL70+$AB$7*SIN(BI70)</f>
        <v>10.1519675700647</v>
      </c>
      <c r="BI70" s="124">
        <f t="shared" si="56"/>
        <v>10.028470337575284</v>
      </c>
      <c r="BJ70" s="124">
        <f t="shared" si="56"/>
        <v>10.243800767919423</v>
      </c>
      <c r="BK70" s="124">
        <f t="shared" si="56"/>
        <v>9.8877760052046053</v>
      </c>
      <c r="BL70" s="124">
        <f t="shared" si="55"/>
        <v>10.582623465865</v>
      </c>
    </row>
    <row r="71" spans="1:64" s="124" customFormat="1" ht="12.95" customHeight="1" x14ac:dyDescent="0.2">
      <c r="A71" s="124" t="s">
        <v>31</v>
      </c>
      <c r="B71" s="125"/>
      <c r="C71" s="153">
        <v>19164.376</v>
      </c>
      <c r="D71" s="153"/>
      <c r="E71" s="124">
        <f t="shared" si="12"/>
        <v>-6393.9080749744771</v>
      </c>
      <c r="F71" s="124">
        <f t="shared" si="13"/>
        <v>-6394</v>
      </c>
      <c r="G71" s="124">
        <f t="shared" si="14"/>
        <v>0.3049860000028275</v>
      </c>
      <c r="H71" s="124">
        <f t="shared" si="44"/>
        <v>0.3049860000028275</v>
      </c>
      <c r="P71" s="34">
        <f t="shared" si="15"/>
        <v>0.27598188512543514</v>
      </c>
      <c r="Q71" s="121">
        <f t="shared" si="33"/>
        <v>4145.8760000000002</v>
      </c>
      <c r="R71" s="124">
        <f t="shared" si="16"/>
        <v>8.4123867982097231E-4</v>
      </c>
      <c r="S71" s="125">
        <f t="shared" si="45"/>
        <v>0.2</v>
      </c>
      <c r="T71" s="124">
        <f t="shared" si="17"/>
        <v>1.6824773596419448E-4</v>
      </c>
      <c r="V71" s="124">
        <f t="shared" si="46"/>
        <v>2.9004114877392351E-2</v>
      </c>
      <c r="Z71" s="124">
        <f t="shared" si="18"/>
        <v>-6394</v>
      </c>
      <c r="AA71" s="124">
        <f t="shared" si="19"/>
        <v>0.30023252366576242</v>
      </c>
      <c r="AB71" s="124">
        <f t="shared" si="20"/>
        <v>0.28073536146250022</v>
      </c>
      <c r="AC71" s="124">
        <f t="shared" si="21"/>
        <v>2.9004114877392351E-2</v>
      </c>
      <c r="AD71" s="124">
        <f t="shared" si="22"/>
        <v>4.7534763370650768E-3</v>
      </c>
      <c r="AE71" s="124">
        <f t="shared" si="23"/>
        <v>4.5191074574075236E-6</v>
      </c>
      <c r="AF71" s="124">
        <f t="shared" si="24"/>
        <v>2.9004114877392351E-2</v>
      </c>
      <c r="AG71" s="125"/>
      <c r="AH71" s="124">
        <f t="shared" si="25"/>
        <v>2.4250638540327284E-2</v>
      </c>
      <c r="AI71" s="124">
        <f t="shared" si="26"/>
        <v>0.97754049273934573</v>
      </c>
      <c r="AJ71" s="124">
        <f t="shared" si="27"/>
        <v>0.70500629421796401</v>
      </c>
      <c r="AK71" s="124">
        <f t="shared" si="28"/>
        <v>0.75828374572550272</v>
      </c>
      <c r="AL71" s="124">
        <f t="shared" si="29"/>
        <v>1.6004065394659683</v>
      </c>
      <c r="AM71" s="124">
        <f t="shared" si="30"/>
        <v>1.0300574119903212</v>
      </c>
      <c r="AN71" s="124">
        <f t="shared" ref="AN71:AT80" si="57">$AU71+$AB$7*SIN(AO71)</f>
        <v>0.72912174421559817</v>
      </c>
      <c r="AO71" s="124">
        <f t="shared" si="57"/>
        <v>0.71799162075768364</v>
      </c>
      <c r="AP71" s="124">
        <f t="shared" si="57"/>
        <v>0.69867253745061952</v>
      </c>
      <c r="AQ71" s="124">
        <f t="shared" si="57"/>
        <v>0.66585994337738463</v>
      </c>
      <c r="AR71" s="124">
        <f t="shared" si="57"/>
        <v>0.61197163503937901</v>
      </c>
      <c r="AS71" s="124">
        <f t="shared" si="57"/>
        <v>0.52758407608276481</v>
      </c>
      <c r="AT71" s="124">
        <f t="shared" si="57"/>
        <v>0.40303134227285953</v>
      </c>
      <c r="AU71" s="124">
        <f t="shared" si="32"/>
        <v>0.23004824486437236</v>
      </c>
      <c r="AW71" s="124">
        <v>3800</v>
      </c>
      <c r="AX71" s="124">
        <f t="shared" si="48"/>
        <v>4.7412704045734895E-2</v>
      </c>
      <c r="AY71" s="124">
        <f t="shared" si="49"/>
        <v>7.1335593063457187E-2</v>
      </c>
      <c r="AZ71" s="124">
        <f t="shared" si="50"/>
        <v>-2.3922889017722292E-2</v>
      </c>
      <c r="BA71" s="124">
        <f t="shared" si="51"/>
        <v>0.27868047275178842</v>
      </c>
      <c r="BB71" s="124">
        <f t="shared" si="52"/>
        <v>-0.87893604992699792</v>
      </c>
      <c r="BC71" s="124">
        <f t="shared" si="53"/>
        <v>-2.8267199381961881</v>
      </c>
      <c r="BD71" s="124">
        <f t="shared" si="54"/>
        <v>-6.2992072538757782</v>
      </c>
      <c r="BE71" s="124">
        <f t="shared" ref="BE71:BG81" si="58">$BL71+$AB$7*SIN(BF71)</f>
        <v>10.234432235096554</v>
      </c>
      <c r="BF71" s="124">
        <f t="shared" si="58"/>
        <v>10.246146785287326</v>
      </c>
      <c r="BG71" s="124">
        <f t="shared" si="58"/>
        <v>10.223746363899618</v>
      </c>
      <c r="BH71" s="124">
        <f t="shared" si="56"/>
        <v>10.267060949921955</v>
      </c>
      <c r="BI71" s="124">
        <f t="shared" si="56"/>
        <v>10.184980387594452</v>
      </c>
      <c r="BJ71" s="124">
        <f t="shared" si="56"/>
        <v>10.347530073464466</v>
      </c>
      <c r="BK71" s="124">
        <f t="shared" si="56"/>
        <v>10.04718757612304</v>
      </c>
      <c r="BL71" s="124">
        <f t="shared" si="55"/>
        <v>10.789799275770955</v>
      </c>
    </row>
    <row r="72" spans="1:64" s="124" customFormat="1" ht="12.95" customHeight="1" x14ac:dyDescent="0.2">
      <c r="A72" s="124" t="s">
        <v>31</v>
      </c>
      <c r="B72" s="125"/>
      <c r="C72" s="153">
        <v>19237.366999999998</v>
      </c>
      <c r="D72" s="153"/>
      <c r="E72" s="124">
        <f t="shared" si="12"/>
        <v>-6371.9080502590741</v>
      </c>
      <c r="F72" s="124">
        <f t="shared" si="13"/>
        <v>-6372</v>
      </c>
      <c r="G72" s="124">
        <f t="shared" si="14"/>
        <v>0.3050680000014836</v>
      </c>
      <c r="H72" s="124">
        <f t="shared" si="44"/>
        <v>0.3050680000014836</v>
      </c>
      <c r="P72" s="34">
        <f t="shared" si="15"/>
        <v>0.27409554873536746</v>
      </c>
      <c r="Q72" s="121">
        <f t="shared" si="33"/>
        <v>4218.8669999999984</v>
      </c>
      <c r="R72" s="124">
        <f t="shared" si="16"/>
        <v>9.5929273743193934E-4</v>
      </c>
      <c r="S72" s="125">
        <f t="shared" si="45"/>
        <v>0.2</v>
      </c>
      <c r="T72" s="124">
        <f t="shared" si="17"/>
        <v>1.9185854748638787E-4</v>
      </c>
      <c r="V72" s="124">
        <f t="shared" si="46"/>
        <v>3.0972451266116141E-2</v>
      </c>
      <c r="Z72" s="124">
        <f t="shared" si="18"/>
        <v>-6372</v>
      </c>
      <c r="AA72" s="124">
        <f t="shared" si="19"/>
        <v>0.29814768107217349</v>
      </c>
      <c r="AB72" s="124">
        <f t="shared" si="20"/>
        <v>0.28101586766467757</v>
      </c>
      <c r="AC72" s="124">
        <f t="shared" si="21"/>
        <v>3.0972451266116141E-2</v>
      </c>
      <c r="AD72" s="124">
        <f t="shared" si="22"/>
        <v>6.9203189293101097E-3</v>
      </c>
      <c r="AE72" s="124">
        <f t="shared" si="23"/>
        <v>9.5781628166735655E-6</v>
      </c>
      <c r="AF72" s="124">
        <f t="shared" si="24"/>
        <v>3.0972451266116141E-2</v>
      </c>
      <c r="AG72" s="125"/>
      <c r="AH72" s="124">
        <f t="shared" si="25"/>
        <v>2.4052132336806028E-2</v>
      </c>
      <c r="AI72" s="124">
        <f t="shared" si="26"/>
        <v>0.91909437671877681</v>
      </c>
      <c r="AJ72" s="124">
        <f t="shared" si="27"/>
        <v>0.64817858509521664</v>
      </c>
      <c r="AK72" s="124">
        <f t="shared" si="28"/>
        <v>0.75428969807320523</v>
      </c>
      <c r="AL72" s="124">
        <f t="shared" si="29"/>
        <v>1.6776484801644189</v>
      </c>
      <c r="AM72" s="124">
        <f t="shared" si="30"/>
        <v>1.1129966521370014</v>
      </c>
      <c r="AN72" s="124">
        <f t="shared" si="57"/>
        <v>0.782208758681465</v>
      </c>
      <c r="AO72" s="124">
        <f t="shared" si="57"/>
        <v>0.7723375800247595</v>
      </c>
      <c r="AP72" s="124">
        <f t="shared" si="57"/>
        <v>0.75432842477221507</v>
      </c>
      <c r="AQ72" s="124">
        <f t="shared" si="57"/>
        <v>0.72223051758551549</v>
      </c>
      <c r="AR72" s="124">
        <f t="shared" si="57"/>
        <v>0.66714904092516569</v>
      </c>
      <c r="AS72" s="124">
        <f t="shared" si="57"/>
        <v>0.57775058503635457</v>
      </c>
      <c r="AT72" s="124">
        <f t="shared" si="57"/>
        <v>0.44260721522995561</v>
      </c>
      <c r="AU72" s="124">
        <f t="shared" si="32"/>
        <v>0.25283758395402689</v>
      </c>
      <c r="AW72" s="124">
        <v>4000</v>
      </c>
      <c r="AX72" s="124">
        <f t="shared" si="48"/>
        <v>5.7778657024837012E-2</v>
      </c>
      <c r="AY72" s="124">
        <f t="shared" si="49"/>
        <v>8.074067047598657E-2</v>
      </c>
      <c r="AZ72" s="124">
        <f t="shared" si="50"/>
        <v>-2.2962013451149559E-2</v>
      </c>
      <c r="BA72" s="124">
        <f t="shared" si="51"/>
        <v>0.29484795641316985</v>
      </c>
      <c r="BB72" s="124">
        <f t="shared" si="52"/>
        <v>-0.90713710343411025</v>
      </c>
      <c r="BC72" s="124">
        <f t="shared" si="53"/>
        <v>-2.7639162555513823</v>
      </c>
      <c r="BD72" s="124">
        <f t="shared" si="54"/>
        <v>-5.2324425283632925</v>
      </c>
      <c r="BE72" s="124">
        <f t="shared" si="58"/>
        <v>10.377278943839533</v>
      </c>
      <c r="BF72" s="124">
        <f t="shared" si="58"/>
        <v>10.380753669019573</v>
      </c>
      <c r="BG72" s="124">
        <f t="shared" si="58"/>
        <v>10.372856946811215</v>
      </c>
      <c r="BH72" s="124">
        <f t="shared" si="56"/>
        <v>10.390932811074839</v>
      </c>
      <c r="BI72" s="124">
        <f t="shared" si="56"/>
        <v>10.35020640988686</v>
      </c>
      <c r="BJ72" s="124">
        <f t="shared" si="56"/>
        <v>10.445649167833235</v>
      </c>
      <c r="BK72" s="124">
        <f t="shared" si="56"/>
        <v>10.238359544552953</v>
      </c>
      <c r="BL72" s="124">
        <f t="shared" si="55"/>
        <v>10.996975085676912</v>
      </c>
    </row>
    <row r="73" spans="1:64" s="124" customFormat="1" ht="12.95" customHeight="1" x14ac:dyDescent="0.2">
      <c r="A73" s="124" t="s">
        <v>31</v>
      </c>
      <c r="B73" s="125"/>
      <c r="C73" s="153">
        <v>19260.591</v>
      </c>
      <c r="D73" s="153"/>
      <c r="E73" s="124">
        <f t="shared" si="12"/>
        <v>-6364.9081656980934</v>
      </c>
      <c r="F73" s="124">
        <f t="shared" si="13"/>
        <v>-6365</v>
      </c>
      <c r="G73" s="124">
        <f t="shared" si="14"/>
        <v>0.30468500000279164</v>
      </c>
      <c r="H73" s="124">
        <f t="shared" si="44"/>
        <v>0.30468500000279164</v>
      </c>
      <c r="P73" s="34">
        <f t="shared" si="15"/>
        <v>0.27349666130041056</v>
      </c>
      <c r="Q73" s="121">
        <f t="shared" si="33"/>
        <v>4242.0910000000003</v>
      </c>
      <c r="R73" s="124">
        <f t="shared" si="16"/>
        <v>9.7271247101444157E-4</v>
      </c>
      <c r="S73" s="125">
        <f t="shared" si="45"/>
        <v>0.2</v>
      </c>
      <c r="T73" s="124">
        <f t="shared" si="17"/>
        <v>1.9454249420288832E-4</v>
      </c>
      <c r="V73" s="124">
        <f t="shared" si="46"/>
        <v>3.118833870238108E-2</v>
      </c>
      <c r="Z73" s="124">
        <f t="shared" si="18"/>
        <v>-6365</v>
      </c>
      <c r="AA73" s="124">
        <f t="shared" si="19"/>
        <v>0.29747460305190326</v>
      </c>
      <c r="AB73" s="124">
        <f t="shared" si="20"/>
        <v>0.28070705825129894</v>
      </c>
      <c r="AC73" s="124">
        <f t="shared" si="21"/>
        <v>3.118833870238108E-2</v>
      </c>
      <c r="AD73" s="124">
        <f t="shared" si="22"/>
        <v>7.2103969508883758E-3</v>
      </c>
      <c r="AE73" s="124">
        <f t="shared" si="23"/>
        <v>1.0397964837876078E-5</v>
      </c>
      <c r="AF73" s="124">
        <f t="shared" si="24"/>
        <v>3.118833870238108E-2</v>
      </c>
      <c r="AG73" s="125"/>
      <c r="AH73" s="124">
        <f t="shared" si="25"/>
        <v>2.3977941751492704E-2</v>
      </c>
      <c r="AI73" s="124">
        <f t="shared" si="26"/>
        <v>0.90202033165234019</v>
      </c>
      <c r="AJ73" s="124">
        <f t="shared" si="27"/>
        <v>0.63075412840521949</v>
      </c>
      <c r="AK73" s="124">
        <f t="shared" si="28"/>
        <v>0.75226235655412987</v>
      </c>
      <c r="AL73" s="124">
        <f t="shared" si="29"/>
        <v>1.7003138956293051</v>
      </c>
      <c r="AM73" s="124">
        <f t="shared" si="30"/>
        <v>1.1386930986247035</v>
      </c>
      <c r="AN73" s="124">
        <f t="shared" si="57"/>
        <v>0.79842725021856897</v>
      </c>
      <c r="AO73" s="124">
        <f t="shared" si="57"/>
        <v>0.78897599585123879</v>
      </c>
      <c r="AP73" s="124">
        <f t="shared" si="57"/>
        <v>0.77144740364707298</v>
      </c>
      <c r="AQ73" s="124">
        <f t="shared" si="57"/>
        <v>0.73970171820333763</v>
      </c>
      <c r="AR73" s="124">
        <f t="shared" si="57"/>
        <v>0.68441617898218254</v>
      </c>
      <c r="AS73" s="124">
        <f t="shared" si="57"/>
        <v>0.59359417109262147</v>
      </c>
      <c r="AT73" s="124">
        <f t="shared" si="57"/>
        <v>0.45517928487859471</v>
      </c>
      <c r="AU73" s="124">
        <f t="shared" si="32"/>
        <v>0.26008873730073567</v>
      </c>
      <c r="AW73" s="124">
        <v>4200</v>
      </c>
      <c r="AX73" s="124">
        <f t="shared" si="48"/>
        <v>6.9210260166464727E-2</v>
      </c>
      <c r="AY73" s="124">
        <f t="shared" si="49"/>
        <v>9.0662203982058875E-2</v>
      </c>
      <c r="AZ73" s="124">
        <f t="shared" si="50"/>
        <v>-2.1451943815594149E-2</v>
      </c>
      <c r="BA73" s="124">
        <f t="shared" si="51"/>
        <v>0.31619654028467448</v>
      </c>
      <c r="BB73" s="124">
        <f t="shared" si="52"/>
        <v>-0.93440987597281688</v>
      </c>
      <c r="BC73" s="124">
        <f t="shared" si="53"/>
        <v>-2.6937480216016598</v>
      </c>
      <c r="BD73" s="124">
        <f t="shared" si="54"/>
        <v>-4.3909430070639575</v>
      </c>
      <c r="BE73" s="124">
        <f t="shared" si="58"/>
        <v>10.527116162053144</v>
      </c>
      <c r="BF73" s="124">
        <f t="shared" si="58"/>
        <v>10.527547199632963</v>
      </c>
      <c r="BG73" s="124">
        <f t="shared" si="58"/>
        <v>10.526289274534026</v>
      </c>
      <c r="BH73" s="124">
        <f t="shared" si="56"/>
        <v>10.529969166052814</v>
      </c>
      <c r="BI73" s="124">
        <f t="shared" si="56"/>
        <v>10.519278272542147</v>
      </c>
      <c r="BJ73" s="124">
        <f t="shared" si="56"/>
        <v>10.550995456213483</v>
      </c>
      <c r="BK73" s="124">
        <f t="shared" si="56"/>
        <v>10.461976370983225</v>
      </c>
      <c r="BL73" s="124">
        <f t="shared" si="55"/>
        <v>11.204150895582867</v>
      </c>
    </row>
    <row r="74" spans="1:64" s="124" customFormat="1" ht="12.95" customHeight="1" x14ac:dyDescent="0.2">
      <c r="A74" s="124" t="s">
        <v>31</v>
      </c>
      <c r="B74" s="125"/>
      <c r="C74" s="153">
        <v>19320.297999999999</v>
      </c>
      <c r="D74" s="153"/>
      <c r="E74" s="124">
        <f t="shared" si="12"/>
        <v>-6346.9120363714283</v>
      </c>
      <c r="F74" s="124">
        <f t="shared" si="13"/>
        <v>-6347</v>
      </c>
      <c r="G74" s="124">
        <f t="shared" si="14"/>
        <v>0.29184300000270014</v>
      </c>
      <c r="H74" s="124">
        <f t="shared" si="44"/>
        <v>0.29184300000270014</v>
      </c>
      <c r="P74" s="34">
        <f t="shared" si="15"/>
        <v>0.27195957010461902</v>
      </c>
      <c r="Q74" s="121">
        <f t="shared" si="33"/>
        <v>4301.7979999999989</v>
      </c>
      <c r="R74" s="124">
        <f t="shared" si="16"/>
        <v>3.9535078451190605E-4</v>
      </c>
      <c r="S74" s="125">
        <f t="shared" si="45"/>
        <v>0.2</v>
      </c>
      <c r="T74" s="124">
        <f t="shared" si="17"/>
        <v>7.9070156902381211E-5</v>
      </c>
      <c r="V74" s="124">
        <f t="shared" si="46"/>
        <v>1.9883429898081117E-2</v>
      </c>
      <c r="Z74" s="124">
        <f t="shared" si="18"/>
        <v>-6347</v>
      </c>
      <c r="AA74" s="124">
        <f t="shared" si="19"/>
        <v>0.29572586667168627</v>
      </c>
      <c r="AB74" s="124">
        <f t="shared" si="20"/>
        <v>0.26807670343563289</v>
      </c>
      <c r="AC74" s="124">
        <f t="shared" si="21"/>
        <v>1.9883429898081117E-2</v>
      </c>
      <c r="AD74" s="124">
        <f t="shared" si="22"/>
        <v>-3.8828666689861291E-3</v>
      </c>
      <c r="AE74" s="124">
        <f t="shared" si="23"/>
        <v>3.0153307138246879E-6</v>
      </c>
      <c r="AF74" s="124">
        <f t="shared" si="24"/>
        <v>1.9883429898081117E-2</v>
      </c>
      <c r="AG74" s="125"/>
      <c r="AH74" s="124">
        <f t="shared" si="25"/>
        <v>2.3766296567067233E-2</v>
      </c>
      <c r="AI74" s="124">
        <f t="shared" si="26"/>
        <v>0.86116814539042807</v>
      </c>
      <c r="AJ74" s="124">
        <f t="shared" si="27"/>
        <v>0.5875261568530723</v>
      </c>
      <c r="AK74" s="124">
        <f t="shared" si="28"/>
        <v>0.74580452173713518</v>
      </c>
      <c r="AL74" s="124">
        <f t="shared" si="29"/>
        <v>1.7548402519655655</v>
      </c>
      <c r="AM74" s="124">
        <f t="shared" si="30"/>
        <v>1.2033289070638922</v>
      </c>
      <c r="AN74" s="124">
        <f t="shared" si="57"/>
        <v>0.83873322791294136</v>
      </c>
      <c r="AO74" s="124">
        <f t="shared" si="57"/>
        <v>0.83037492582507189</v>
      </c>
      <c r="AP74" s="124">
        <f t="shared" si="57"/>
        <v>0.81418521493983309</v>
      </c>
      <c r="AQ74" s="124">
        <f t="shared" si="57"/>
        <v>0.78358767640023763</v>
      </c>
      <c r="AR74" s="124">
        <f t="shared" si="57"/>
        <v>0.72815286740157248</v>
      </c>
      <c r="AS74" s="124">
        <f t="shared" si="57"/>
        <v>0.6340575120733053</v>
      </c>
      <c r="AT74" s="124">
        <f t="shared" si="57"/>
        <v>0.48745969102771786</v>
      </c>
      <c r="AU74" s="124">
        <f t="shared" si="32"/>
        <v>0.27873456019227216</v>
      </c>
      <c r="AW74" s="124">
        <v>4400</v>
      </c>
      <c r="AX74" s="124">
        <f t="shared" si="48"/>
        <v>8.1807548374813299E-2</v>
      </c>
      <c r="AY74" s="124">
        <f t="shared" si="49"/>
        <v>0.10110019358167405</v>
      </c>
      <c r="AZ74" s="124">
        <f t="shared" si="50"/>
        <v>-1.9292645206860741E-2</v>
      </c>
      <c r="BA74" s="124">
        <f t="shared" si="51"/>
        <v>0.34526814556106289</v>
      </c>
      <c r="BB74" s="124">
        <f t="shared" si="52"/>
        <v>-0.96034927189729147</v>
      </c>
      <c r="BC74" s="124">
        <f t="shared" si="53"/>
        <v>-2.6120944503721795</v>
      </c>
      <c r="BD74" s="124">
        <f t="shared" si="54"/>
        <v>-3.6884962238692136</v>
      </c>
      <c r="BE74" s="124">
        <f t="shared" si="58"/>
        <v>10.688257596786364</v>
      </c>
      <c r="BF74" s="124">
        <f t="shared" si="58"/>
        <v>10.688235709579121</v>
      </c>
      <c r="BG74" s="124">
        <f t="shared" si="58"/>
        <v>10.688331093474902</v>
      </c>
      <c r="BH74" s="124">
        <f t="shared" si="56"/>
        <v>10.687915622392477</v>
      </c>
      <c r="BI74" s="124">
        <f t="shared" si="56"/>
        <v>10.689729316282245</v>
      </c>
      <c r="BJ74" s="124">
        <f t="shared" si="56"/>
        <v>10.681886420770853</v>
      </c>
      <c r="BK74" s="124">
        <f t="shared" si="56"/>
        <v>10.717334897598606</v>
      </c>
      <c r="BL74" s="124">
        <f t="shared" si="55"/>
        <v>11.411326705488825</v>
      </c>
    </row>
    <row r="75" spans="1:64" s="124" customFormat="1" ht="12.95" customHeight="1" x14ac:dyDescent="0.2">
      <c r="A75" s="124" t="s">
        <v>31</v>
      </c>
      <c r="B75" s="125"/>
      <c r="C75" s="153">
        <v>19363.433000000001</v>
      </c>
      <c r="D75" s="153"/>
      <c r="E75" s="124">
        <f t="shared" si="12"/>
        <v>-6333.9108298377605</v>
      </c>
      <c r="F75" s="124">
        <f t="shared" si="13"/>
        <v>-6334</v>
      </c>
      <c r="G75" s="124">
        <f t="shared" si="14"/>
        <v>0.29584600000453065</v>
      </c>
      <c r="H75" s="124">
        <f t="shared" si="44"/>
        <v>0.29584600000453065</v>
      </c>
      <c r="P75" s="34">
        <f t="shared" si="15"/>
        <v>0.27085205033300752</v>
      </c>
      <c r="Q75" s="121">
        <f t="shared" si="33"/>
        <v>4344.9330000000009</v>
      </c>
      <c r="R75" s="124">
        <f t="shared" si="16"/>
        <v>6.2469752018263114E-4</v>
      </c>
      <c r="S75" s="125">
        <f t="shared" si="45"/>
        <v>0.2</v>
      </c>
      <c r="T75" s="124">
        <f t="shared" si="17"/>
        <v>1.2493950403652624E-4</v>
      </c>
      <c r="V75" s="124">
        <f t="shared" si="46"/>
        <v>2.499394967152313E-2</v>
      </c>
      <c r="Z75" s="124">
        <f t="shared" si="18"/>
        <v>-6334</v>
      </c>
      <c r="AA75" s="124">
        <f t="shared" si="19"/>
        <v>0.29444904829518481</v>
      </c>
      <c r="AB75" s="124">
        <f t="shared" si="20"/>
        <v>0.27224900204235336</v>
      </c>
      <c r="AC75" s="124">
        <f t="shared" si="21"/>
        <v>2.499394967152313E-2</v>
      </c>
      <c r="AD75" s="124">
        <f t="shared" si="22"/>
        <v>1.3969517093458395E-3</v>
      </c>
      <c r="AE75" s="124">
        <f t="shared" si="23"/>
        <v>3.9029481564885257E-7</v>
      </c>
      <c r="AF75" s="124">
        <f t="shared" si="24"/>
        <v>2.499394967152313E-2</v>
      </c>
      <c r="AG75" s="125"/>
      <c r="AH75" s="124">
        <f t="shared" si="25"/>
        <v>2.3596997962177266E-2</v>
      </c>
      <c r="AI75" s="124">
        <f t="shared" si="26"/>
        <v>0.83417193562985226</v>
      </c>
      <c r="AJ75" s="124">
        <f t="shared" si="27"/>
        <v>0.5577479695052544</v>
      </c>
      <c r="AK75" s="124">
        <f t="shared" si="28"/>
        <v>0.74027003286985782</v>
      </c>
      <c r="AL75" s="124">
        <f t="shared" si="29"/>
        <v>1.7911684975575766</v>
      </c>
      <c r="AM75" s="124">
        <f t="shared" si="30"/>
        <v>1.2487934250181276</v>
      </c>
      <c r="AN75" s="124">
        <f t="shared" si="57"/>
        <v>0.86665882177261766</v>
      </c>
      <c r="AO75" s="124">
        <f t="shared" si="57"/>
        <v>0.85908347320544609</v>
      </c>
      <c r="AP75" s="124">
        <f t="shared" si="57"/>
        <v>0.84392703832729143</v>
      </c>
      <c r="AQ75" s="124">
        <f t="shared" si="57"/>
        <v>0.81434976719569252</v>
      </c>
      <c r="AR75" s="124">
        <f t="shared" si="57"/>
        <v>0.75913061498766343</v>
      </c>
      <c r="AS75" s="124">
        <f t="shared" si="57"/>
        <v>0.66302239714697198</v>
      </c>
      <c r="AT75" s="124">
        <f t="shared" si="57"/>
        <v>0.51072846072023337</v>
      </c>
      <c r="AU75" s="124">
        <f t="shared" si="32"/>
        <v>0.29220098783615889</v>
      </c>
      <c r="AW75" s="124">
        <v>4600</v>
      </c>
      <c r="AX75" s="124">
        <f t="shared" si="48"/>
        <v>9.5724961213315196E-2</v>
      </c>
      <c r="AY75" s="124">
        <f t="shared" si="49"/>
        <v>0.11205463927483214</v>
      </c>
      <c r="AZ75" s="124">
        <f t="shared" si="50"/>
        <v>-1.6329678061516945E-2</v>
      </c>
      <c r="BA75" s="124">
        <f t="shared" si="51"/>
        <v>0.38666467174046515</v>
      </c>
      <c r="BB75" s="124">
        <f t="shared" si="52"/>
        <v>-0.98333285103990609</v>
      </c>
      <c r="BC75" s="124">
        <f t="shared" si="53"/>
        <v>-2.5123817894627387</v>
      </c>
      <c r="BD75" s="124">
        <f t="shared" si="54"/>
        <v>-3.0730176255199084</v>
      </c>
      <c r="BE75" s="124">
        <f t="shared" si="58"/>
        <v>10.866223856834745</v>
      </c>
      <c r="BF75" s="124">
        <f t="shared" si="58"/>
        <v>10.866223206654825</v>
      </c>
      <c r="BG75" s="124">
        <f t="shared" si="58"/>
        <v>10.866229851183478</v>
      </c>
      <c r="BH75" s="124">
        <f t="shared" si="56"/>
        <v>10.866161963252008</v>
      </c>
      <c r="BI75" s="124">
        <f t="shared" si="56"/>
        <v>10.866857258754008</v>
      </c>
      <c r="BJ75" s="124">
        <f t="shared" si="56"/>
        <v>10.859903769809886</v>
      </c>
      <c r="BK75" s="124">
        <f t="shared" si="56"/>
        <v>11.002374421293283</v>
      </c>
      <c r="BL75" s="124">
        <f t="shared" si="55"/>
        <v>11.618502515394781</v>
      </c>
    </row>
    <row r="76" spans="1:64" s="124" customFormat="1" ht="12.95" customHeight="1" x14ac:dyDescent="0.2">
      <c r="A76" s="124" t="s">
        <v>31</v>
      </c>
      <c r="B76" s="125"/>
      <c r="C76" s="153">
        <v>19519.366000000002</v>
      </c>
      <c r="D76" s="153"/>
      <c r="E76" s="124">
        <f t="shared" si="12"/>
        <v>-6286.9114757537354</v>
      </c>
      <c r="F76" s="124">
        <f t="shared" si="13"/>
        <v>-6287</v>
      </c>
      <c r="G76" s="124">
        <f t="shared" si="14"/>
        <v>0.29370300000300631</v>
      </c>
      <c r="H76" s="124">
        <f t="shared" si="44"/>
        <v>0.29370300000300631</v>
      </c>
      <c r="P76" s="34">
        <f t="shared" si="15"/>
        <v>0.26686614546678622</v>
      </c>
      <c r="Q76" s="121">
        <f t="shared" si="33"/>
        <v>4500.8660000000018</v>
      </c>
      <c r="R76" s="124">
        <f t="shared" si="16"/>
        <v>7.2021676139823675E-4</v>
      </c>
      <c r="S76" s="125">
        <f t="shared" si="45"/>
        <v>0.2</v>
      </c>
      <c r="T76" s="124">
        <f t="shared" si="17"/>
        <v>1.4404335227964735E-4</v>
      </c>
      <c r="V76" s="124">
        <f t="shared" si="46"/>
        <v>2.6836854536220089E-2</v>
      </c>
      <c r="Z76" s="124">
        <f t="shared" si="18"/>
        <v>-6287</v>
      </c>
      <c r="AA76" s="124">
        <f t="shared" si="19"/>
        <v>0.28976207191191017</v>
      </c>
      <c r="AB76" s="124">
        <f t="shared" si="20"/>
        <v>0.27080707355788236</v>
      </c>
      <c r="AC76" s="124">
        <f t="shared" si="21"/>
        <v>2.6836854536220089E-2</v>
      </c>
      <c r="AD76" s="124">
        <f t="shared" si="22"/>
        <v>3.9409280910961408E-3</v>
      </c>
      <c r="AE76" s="124">
        <f t="shared" si="23"/>
        <v>3.1061828438381346E-6</v>
      </c>
      <c r="AF76" s="124">
        <f t="shared" si="24"/>
        <v>2.6836854536220089E-2</v>
      </c>
      <c r="AG76" s="125"/>
      <c r="AH76" s="124">
        <f t="shared" si="25"/>
        <v>2.2895926445123952E-2</v>
      </c>
      <c r="AI76" s="124">
        <f t="shared" si="26"/>
        <v>0.75119644550029663</v>
      </c>
      <c r="AJ76" s="124">
        <f t="shared" si="27"/>
        <v>0.45990488513882366</v>
      </c>
      <c r="AK76" s="124">
        <f t="shared" si="28"/>
        <v>0.71665574704051838</v>
      </c>
      <c r="AL76" s="124">
        <f t="shared" si="29"/>
        <v>1.9049504799735759</v>
      </c>
      <c r="AM76" s="124">
        <f t="shared" si="30"/>
        <v>1.4057235207777237</v>
      </c>
      <c r="AN76" s="124">
        <f t="shared" si="57"/>
        <v>0.96029266276818481</v>
      </c>
      <c r="AO76" s="124">
        <f t="shared" si="57"/>
        <v>0.95531149545163851</v>
      </c>
      <c r="AP76" s="124">
        <f t="shared" si="57"/>
        <v>0.94402849801943056</v>
      </c>
      <c r="AQ76" s="124">
        <f t="shared" si="57"/>
        <v>0.91909721841052983</v>
      </c>
      <c r="AR76" s="124">
        <f t="shared" si="57"/>
        <v>0.86668975949728833</v>
      </c>
      <c r="AS76" s="124">
        <f t="shared" si="57"/>
        <v>0.76579081479001676</v>
      </c>
      <c r="AT76" s="124">
        <f t="shared" si="57"/>
        <v>0.5945105320650883</v>
      </c>
      <c r="AU76" s="124">
        <f t="shared" si="32"/>
        <v>0.34088730316405869</v>
      </c>
      <c r="AW76" s="124">
        <v>4800</v>
      </c>
      <c r="AX76" s="124">
        <f t="shared" si="48"/>
        <v>0.11119692068584239</v>
      </c>
      <c r="AY76" s="124">
        <f t="shared" si="49"/>
        <v>0.12352554106153314</v>
      </c>
      <c r="AZ76" s="124">
        <f t="shared" si="50"/>
        <v>-1.2328620375690751E-2</v>
      </c>
      <c r="BA76" s="124">
        <f t="shared" si="51"/>
        <v>0.44955833152292424</v>
      </c>
      <c r="BB76" s="124">
        <f t="shared" si="52"/>
        <v>-0.9985888220546485</v>
      </c>
      <c r="BC76" s="124">
        <f t="shared" si="53"/>
        <v>-2.3826825190712557</v>
      </c>
      <c r="BD76" s="124">
        <f t="shared" si="54"/>
        <v>-2.5076420847479093</v>
      </c>
      <c r="BE76" s="124">
        <f t="shared" si="58"/>
        <v>11.069112380810894</v>
      </c>
      <c r="BF76" s="124">
        <f t="shared" si="58"/>
        <v>11.069112796714489</v>
      </c>
      <c r="BG76" s="124">
        <f t="shared" si="58"/>
        <v>11.069120258198399</v>
      </c>
      <c r="BH76" s="124">
        <f t="shared" si="56"/>
        <v>11.069253992183631</v>
      </c>
      <c r="BI76" s="124">
        <f t="shared" si="56"/>
        <v>11.0716111333826</v>
      </c>
      <c r="BJ76" s="124">
        <f t="shared" si="56"/>
        <v>11.105142256328765</v>
      </c>
      <c r="BK76" s="124">
        <f t="shared" si="56"/>
        <v>11.313764826876744</v>
      </c>
      <c r="BL76" s="124">
        <f t="shared" si="55"/>
        <v>11.825678325300736</v>
      </c>
    </row>
    <row r="77" spans="1:64" s="124" customFormat="1" ht="12.95" customHeight="1" x14ac:dyDescent="0.2">
      <c r="A77" s="124" t="s">
        <v>31</v>
      </c>
      <c r="B77" s="125"/>
      <c r="C77" s="153">
        <v>19522.68</v>
      </c>
      <c r="D77" s="153"/>
      <c r="E77" s="124">
        <f t="shared" si="12"/>
        <v>-6285.9126117580809</v>
      </c>
      <c r="F77" s="124">
        <f t="shared" si="13"/>
        <v>-6286</v>
      </c>
      <c r="G77" s="124">
        <f t="shared" si="14"/>
        <v>0.28993400000399561</v>
      </c>
      <c r="H77" s="124">
        <f t="shared" si="44"/>
        <v>0.28993400000399561</v>
      </c>
      <c r="P77" s="34">
        <f t="shared" si="15"/>
        <v>0.26678164885392697</v>
      </c>
      <c r="Q77" s="121">
        <f t="shared" si="33"/>
        <v>4504.18</v>
      </c>
      <c r="R77" s="124">
        <f t="shared" si="16"/>
        <v>5.3603136377608463E-4</v>
      </c>
      <c r="S77" s="125">
        <f t="shared" si="45"/>
        <v>0.2</v>
      </c>
      <c r="T77" s="124">
        <f t="shared" si="17"/>
        <v>1.0720627275521693E-4</v>
      </c>
      <c r="V77" s="124">
        <f t="shared" si="46"/>
        <v>2.315235115006864E-2</v>
      </c>
      <c r="Z77" s="124">
        <f t="shared" si="18"/>
        <v>-6286</v>
      </c>
      <c r="AA77" s="124">
        <f t="shared" si="19"/>
        <v>0.28966142443459303</v>
      </c>
      <c r="AB77" s="124">
        <f t="shared" si="20"/>
        <v>0.26705422442332954</v>
      </c>
      <c r="AC77" s="124">
        <f t="shared" si="21"/>
        <v>2.315235115006864E-2</v>
      </c>
      <c r="AD77" s="124">
        <f t="shared" si="22"/>
        <v>2.7257556940257777E-4</v>
      </c>
      <c r="AE77" s="124">
        <f t="shared" si="23"/>
        <v>1.4859488207027898E-8</v>
      </c>
      <c r="AF77" s="124">
        <f t="shared" si="24"/>
        <v>2.315235115006864E-2</v>
      </c>
      <c r="AG77" s="125"/>
      <c r="AH77" s="124">
        <f t="shared" si="25"/>
        <v>2.2879775580666072E-2</v>
      </c>
      <c r="AI77" s="124">
        <f t="shared" si="26"/>
        <v>0.74964553577339155</v>
      </c>
      <c r="AJ77" s="124">
        <f t="shared" si="27"/>
        <v>0.45798143918411693</v>
      </c>
      <c r="AK77" s="124">
        <f t="shared" si="28"/>
        <v>0.7161154311559681</v>
      </c>
      <c r="AL77" s="124">
        <f t="shared" si="29"/>
        <v>1.9071153882921812</v>
      </c>
      <c r="AM77" s="124">
        <f t="shared" si="30"/>
        <v>1.4089498783926373</v>
      </c>
      <c r="AN77" s="124">
        <f t="shared" si="57"/>
        <v>0.96217230102195506</v>
      </c>
      <c r="AO77" s="124">
        <f t="shared" si="57"/>
        <v>0.95724056067622776</v>
      </c>
      <c r="AP77" s="124">
        <f t="shared" si="57"/>
        <v>0.94603866932240943</v>
      </c>
      <c r="AQ77" s="124">
        <f t="shared" si="57"/>
        <v>0.92121759617439303</v>
      </c>
      <c r="AR77" s="124">
        <f t="shared" si="57"/>
        <v>0.86890097817062495</v>
      </c>
      <c r="AS77" s="124">
        <f t="shared" si="57"/>
        <v>0.76794238477768162</v>
      </c>
      <c r="AT77" s="124">
        <f t="shared" si="57"/>
        <v>0.5962868914296926</v>
      </c>
      <c r="AU77" s="124">
        <f t="shared" si="32"/>
        <v>0.34192318221358864</v>
      </c>
      <c r="AW77" s="124">
        <v>5000</v>
      </c>
      <c r="AX77" s="124">
        <f t="shared" si="48"/>
        <v>0.12862305912208383</v>
      </c>
      <c r="AY77" s="124">
        <f t="shared" si="49"/>
        <v>0.13551289894177701</v>
      </c>
      <c r="AZ77" s="124">
        <f t="shared" si="50"/>
        <v>-6.8898398196931693E-3</v>
      </c>
      <c r="BA77" s="124">
        <f t="shared" si="51"/>
        <v>0.55566192249838142</v>
      </c>
      <c r="BB77" s="124">
        <f t="shared" si="52"/>
        <v>-0.99117067742007414</v>
      </c>
      <c r="BC77" s="124">
        <f t="shared" si="53"/>
        <v>-2.1965666158952133</v>
      </c>
      <c r="BD77" s="124">
        <f t="shared" si="54"/>
        <v>-1.9564440916203001</v>
      </c>
      <c r="BE77" s="124">
        <f t="shared" si="58"/>
        <v>11.311977720975332</v>
      </c>
      <c r="BF77" s="124">
        <f t="shared" si="58"/>
        <v>11.312327643440854</v>
      </c>
      <c r="BG77" s="124">
        <f t="shared" si="58"/>
        <v>11.313805178041514</v>
      </c>
      <c r="BH77" s="124">
        <f t="shared" si="56"/>
        <v>11.319972331717681</v>
      </c>
      <c r="BI77" s="124">
        <f t="shared" si="56"/>
        <v>11.344579707632473</v>
      </c>
      <c r="BJ77" s="124">
        <f t="shared" si="56"/>
        <v>11.429609709417297</v>
      </c>
      <c r="BK77" s="124">
        <f t="shared" si="56"/>
        <v>11.647049011145819</v>
      </c>
      <c r="BL77" s="124">
        <f t="shared" si="55"/>
        <v>12.032854135206692</v>
      </c>
    </row>
    <row r="78" spans="1:64" s="124" customFormat="1" ht="12.95" customHeight="1" x14ac:dyDescent="0.2">
      <c r="A78" s="124" t="s">
        <v>31</v>
      </c>
      <c r="B78" s="125"/>
      <c r="C78" s="153">
        <v>19572.445</v>
      </c>
      <c r="D78" s="153"/>
      <c r="E78" s="124">
        <f t="shared" si="12"/>
        <v>-6270.9130744183813</v>
      </c>
      <c r="F78" s="124">
        <f t="shared" si="13"/>
        <v>-6271</v>
      </c>
      <c r="G78" s="124">
        <f t="shared" si="14"/>
        <v>0.28839900000093621</v>
      </c>
      <c r="H78" s="124">
        <f t="shared" si="44"/>
        <v>0.28839900000093621</v>
      </c>
      <c r="P78" s="34">
        <f t="shared" si="15"/>
        <v>0.26551574902931929</v>
      </c>
      <c r="Q78" s="121">
        <f t="shared" si="33"/>
        <v>4553.9449999999997</v>
      </c>
      <c r="R78" s="124">
        <f t="shared" si="16"/>
        <v>5.2364317503000672E-4</v>
      </c>
      <c r="S78" s="125">
        <f t="shared" si="45"/>
        <v>0.2</v>
      </c>
      <c r="T78" s="124">
        <f t="shared" si="17"/>
        <v>1.0472863500600134E-4</v>
      </c>
      <c r="V78" s="124">
        <f t="shared" si="46"/>
        <v>2.288325097161692E-2</v>
      </c>
      <c r="Z78" s="124">
        <f t="shared" si="18"/>
        <v>-6271</v>
      </c>
      <c r="AA78" s="124">
        <f t="shared" si="19"/>
        <v>0.28814825864482457</v>
      </c>
      <c r="AB78" s="124">
        <f t="shared" si="20"/>
        <v>0.26576649038543093</v>
      </c>
      <c r="AC78" s="124">
        <f t="shared" si="21"/>
        <v>2.288325097161692E-2</v>
      </c>
      <c r="AD78" s="124">
        <f t="shared" si="22"/>
        <v>2.5074135611163895E-4</v>
      </c>
      <c r="AE78" s="124">
        <f t="shared" si="23"/>
        <v>1.2574245532940748E-8</v>
      </c>
      <c r="AF78" s="124">
        <f t="shared" si="24"/>
        <v>2.288325097161692E-2</v>
      </c>
      <c r="AG78" s="125"/>
      <c r="AH78" s="124">
        <f t="shared" si="25"/>
        <v>2.2632509615505277E-2</v>
      </c>
      <c r="AI78" s="124">
        <f t="shared" si="26"/>
        <v>0.72729956546635366</v>
      </c>
      <c r="AJ78" s="124">
        <f t="shared" si="27"/>
        <v>0.42986338640836036</v>
      </c>
      <c r="AK78" s="124">
        <f t="shared" si="28"/>
        <v>0.70790757977510799</v>
      </c>
      <c r="AL78" s="124">
        <f t="shared" si="29"/>
        <v>1.9384970952233918</v>
      </c>
      <c r="AM78" s="124">
        <f t="shared" si="30"/>
        <v>1.4568522070027341</v>
      </c>
      <c r="AN78" s="124">
        <f t="shared" si="57"/>
        <v>0.98986259083055272</v>
      </c>
      <c r="AO78" s="124">
        <f t="shared" si="57"/>
        <v>0.9856379746355628</v>
      </c>
      <c r="AP78" s="124">
        <f t="shared" si="57"/>
        <v>0.97563094377249626</v>
      </c>
      <c r="AQ78" s="124">
        <f t="shared" si="57"/>
        <v>0.95249561301509711</v>
      </c>
      <c r="AR78" s="124">
        <f t="shared" si="57"/>
        <v>0.90167640218732636</v>
      </c>
      <c r="AS78" s="124">
        <f t="shared" si="57"/>
        <v>0.80003220520326546</v>
      </c>
      <c r="AT78" s="124">
        <f t="shared" si="57"/>
        <v>0.62289908438827524</v>
      </c>
      <c r="AU78" s="124">
        <f t="shared" si="32"/>
        <v>0.35746136795653527</v>
      </c>
      <c r="AW78" s="124">
        <f>AW77+200</f>
        <v>5200</v>
      </c>
      <c r="AX78" s="124">
        <f t="shared" si="48"/>
        <v>0.14887885507317603</v>
      </c>
      <c r="AY78" s="124">
        <f t="shared" si="49"/>
        <v>0.14801671291556381</v>
      </c>
      <c r="AZ78" s="124">
        <f t="shared" si="50"/>
        <v>8.6214215761220366E-4</v>
      </c>
      <c r="BA78" s="124">
        <f t="shared" si="51"/>
        <v>0.77384421748392584</v>
      </c>
      <c r="BB78" s="124">
        <f t="shared" si="52"/>
        <v>-0.8978054320552058</v>
      </c>
      <c r="BC78" s="124">
        <f t="shared" si="53"/>
        <v>-1.8735148033312587</v>
      </c>
      <c r="BD78" s="124">
        <f t="shared" si="54"/>
        <v>-1.3599538219222622</v>
      </c>
      <c r="BE78" s="124">
        <f t="shared" si="58"/>
        <v>11.632940918939251</v>
      </c>
      <c r="BF78" s="124">
        <f t="shared" si="58"/>
        <v>11.638644668843188</v>
      </c>
      <c r="BG78" s="124">
        <f t="shared" si="58"/>
        <v>11.651080046065596</v>
      </c>
      <c r="BH78" s="124">
        <f t="shared" si="56"/>
        <v>11.677520382914054</v>
      </c>
      <c r="BI78" s="124">
        <f t="shared" si="56"/>
        <v>11.731076053479379</v>
      </c>
      <c r="BJ78" s="124">
        <f t="shared" si="56"/>
        <v>11.830951968550425</v>
      </c>
      <c r="BK78" s="124">
        <f t="shared" si="56"/>
        <v>11.996833506557243</v>
      </c>
      <c r="BL78" s="124">
        <f t="shared" si="55"/>
        <v>12.240029945112649</v>
      </c>
    </row>
    <row r="79" spans="1:64" s="124" customFormat="1" ht="12.95" customHeight="1" x14ac:dyDescent="0.2">
      <c r="A79" s="124" t="s">
        <v>31</v>
      </c>
      <c r="B79" s="125"/>
      <c r="C79" s="153">
        <v>19635.486000000001</v>
      </c>
      <c r="D79" s="153"/>
      <c r="E79" s="124">
        <f t="shared" si="12"/>
        <v>-6251.9120529488328</v>
      </c>
      <c r="F79" s="124">
        <f t="shared" si="13"/>
        <v>-6252</v>
      </c>
      <c r="G79" s="124">
        <f t="shared" si="14"/>
        <v>0.29178800000227056</v>
      </c>
      <c r="H79" s="124">
        <f t="shared" si="44"/>
        <v>0.29178800000227056</v>
      </c>
      <c r="P79" s="34">
        <f t="shared" si="15"/>
        <v>0.26391644630110489</v>
      </c>
      <c r="Q79" s="121">
        <f t="shared" si="33"/>
        <v>4616.9860000000008</v>
      </c>
      <c r="R79" s="124">
        <f t="shared" si="16"/>
        <v>7.7682350571696196E-4</v>
      </c>
      <c r="S79" s="125">
        <f t="shared" si="45"/>
        <v>0.2</v>
      </c>
      <c r="T79" s="124">
        <f t="shared" si="17"/>
        <v>1.5536470114339241E-4</v>
      </c>
      <c r="V79" s="124">
        <f t="shared" si="46"/>
        <v>2.7871553701165674E-2</v>
      </c>
      <c r="Z79" s="124">
        <f t="shared" si="18"/>
        <v>-6252</v>
      </c>
      <c r="AA79" s="124">
        <f t="shared" si="19"/>
        <v>0.28622366728075321</v>
      </c>
      <c r="AB79" s="124">
        <f t="shared" si="20"/>
        <v>0.26948077902262224</v>
      </c>
      <c r="AC79" s="124">
        <f t="shared" si="21"/>
        <v>2.7871553701165674E-2</v>
      </c>
      <c r="AD79" s="124">
        <f t="shared" si="22"/>
        <v>5.564332721517351E-3</v>
      </c>
      <c r="AE79" s="124">
        <f t="shared" si="23"/>
        <v>6.192359727149738E-6</v>
      </c>
      <c r="AF79" s="124">
        <f t="shared" si="24"/>
        <v>2.7871553701165674E-2</v>
      </c>
      <c r="AG79" s="125"/>
      <c r="AH79" s="124">
        <f t="shared" si="25"/>
        <v>2.230722097964832E-2</v>
      </c>
      <c r="AI79" s="124">
        <f t="shared" si="26"/>
        <v>0.70126775949479536</v>
      </c>
      <c r="AJ79" s="124">
        <f t="shared" si="27"/>
        <v>0.3961277955095085</v>
      </c>
      <c r="AK79" s="124">
        <f t="shared" si="28"/>
        <v>0.69732181737030918</v>
      </c>
      <c r="AL79" s="124">
        <f t="shared" si="29"/>
        <v>1.9755427602600462</v>
      </c>
      <c r="AM79" s="124">
        <f t="shared" si="30"/>
        <v>1.5162992173517338</v>
      </c>
      <c r="AN79" s="124">
        <f t="shared" si="57"/>
        <v>1.0236592800720929</v>
      </c>
      <c r="AO79" s="124">
        <f t="shared" si="57"/>
        <v>1.0202347547536612</v>
      </c>
      <c r="AP79" s="124">
        <f t="shared" si="57"/>
        <v>1.0116658848895557</v>
      </c>
      <c r="AQ79" s="124">
        <f t="shared" si="57"/>
        <v>0.9907208671858152</v>
      </c>
      <c r="AR79" s="124">
        <f t="shared" si="57"/>
        <v>0.94212876886445651</v>
      </c>
      <c r="AS79" s="124">
        <f t="shared" si="57"/>
        <v>0.84017243023224841</v>
      </c>
      <c r="AT79" s="124">
        <f t="shared" si="57"/>
        <v>0.6565155253933399</v>
      </c>
      <c r="AU79" s="124">
        <f t="shared" si="32"/>
        <v>0.37714306989760082</v>
      </c>
      <c r="AW79" s="124">
        <f t="shared" ref="AW79:AW87" si="59">AW78+200</f>
        <v>5400</v>
      </c>
      <c r="AX79" s="124">
        <f t="shared" si="48"/>
        <v>0.17380976851512359</v>
      </c>
      <c r="AY79" s="124">
        <f t="shared" si="49"/>
        <v>0.16103698298289346</v>
      </c>
      <c r="AZ79" s="124">
        <f t="shared" si="50"/>
        <v>1.2772785532230132E-2</v>
      </c>
      <c r="BA79" s="124">
        <f t="shared" si="51"/>
        <v>1.382745734667691</v>
      </c>
      <c r="BB79" s="124">
        <f t="shared" si="52"/>
        <v>-0.27943258173333463</v>
      </c>
      <c r="BC79" s="124">
        <f t="shared" si="53"/>
        <v>-1.0419571926547944</v>
      </c>
      <c r="BD79" s="124">
        <f t="shared" si="54"/>
        <v>-0.57386196581564808</v>
      </c>
      <c r="BE79" s="124">
        <f t="shared" si="58"/>
        <v>12.147396652422348</v>
      </c>
      <c r="BF79" s="124">
        <f t="shared" si="58"/>
        <v>12.160079386312164</v>
      </c>
      <c r="BG79" s="124">
        <f t="shared" si="58"/>
        <v>12.178209516421791</v>
      </c>
      <c r="BH79" s="124">
        <f t="shared" si="56"/>
        <v>12.203897204834311</v>
      </c>
      <c r="BI79" s="124">
        <f t="shared" si="56"/>
        <v>12.239873922232588</v>
      </c>
      <c r="BJ79" s="124">
        <f t="shared" si="56"/>
        <v>12.289545895840646</v>
      </c>
      <c r="BK79" s="124">
        <f t="shared" si="56"/>
        <v>12.357019151809904</v>
      </c>
      <c r="BL79" s="124">
        <f t="shared" si="55"/>
        <v>12.447205755018604</v>
      </c>
    </row>
    <row r="80" spans="1:64" s="124" customFormat="1" ht="12.95" customHeight="1" x14ac:dyDescent="0.2">
      <c r="A80" s="124" t="s">
        <v>31</v>
      </c>
      <c r="B80" s="125"/>
      <c r="C80" s="153">
        <v>19658.707999999999</v>
      </c>
      <c r="D80" s="153"/>
      <c r="E80" s="124">
        <f t="shared" si="12"/>
        <v>-6244.9127712025756</v>
      </c>
      <c r="F80" s="124">
        <f t="shared" si="13"/>
        <v>-6245</v>
      </c>
      <c r="G80" s="124">
        <f t="shared" si="14"/>
        <v>0.28940499999953317</v>
      </c>
      <c r="H80" s="124">
        <f t="shared" si="44"/>
        <v>0.28940499999953317</v>
      </c>
      <c r="P80" s="34">
        <f t="shared" si="15"/>
        <v>0.26332840444411237</v>
      </c>
      <c r="Q80" s="121">
        <f t="shared" si="33"/>
        <v>4640.2079999999987</v>
      </c>
      <c r="R80" s="124">
        <f t="shared" si="16"/>
        <v>6.7998883576099185E-4</v>
      </c>
      <c r="S80" s="125">
        <f t="shared" si="45"/>
        <v>0.2</v>
      </c>
      <c r="T80" s="124">
        <f t="shared" si="17"/>
        <v>1.3599776715219838E-4</v>
      </c>
      <c r="V80" s="124">
        <f t="shared" si="46"/>
        <v>2.6076595555420801E-2</v>
      </c>
      <c r="Z80" s="124">
        <f t="shared" si="18"/>
        <v>-6245</v>
      </c>
      <c r="AA80" s="124">
        <f t="shared" si="19"/>
        <v>0.28551278293916632</v>
      </c>
      <c r="AB80" s="124">
        <f t="shared" si="20"/>
        <v>0.26722062150447923</v>
      </c>
      <c r="AC80" s="124">
        <f t="shared" si="21"/>
        <v>2.6076595555420801E-2</v>
      </c>
      <c r="AD80" s="124">
        <f t="shared" si="22"/>
        <v>3.8922170603668538E-3</v>
      </c>
      <c r="AE80" s="124">
        <f t="shared" si="23"/>
        <v>3.0298707290021587E-6</v>
      </c>
      <c r="AF80" s="124">
        <f t="shared" si="24"/>
        <v>2.6076595555420801E-2</v>
      </c>
      <c r="AG80" s="125"/>
      <c r="AH80" s="124">
        <f t="shared" si="25"/>
        <v>2.2184378495053961E-2</v>
      </c>
      <c r="AI80" s="124">
        <f t="shared" si="26"/>
        <v>0.69225781660281172</v>
      </c>
      <c r="AJ80" s="124">
        <f t="shared" si="27"/>
        <v>0.38419772266576196</v>
      </c>
      <c r="AK80" s="124">
        <f t="shared" si="28"/>
        <v>0.6933926860414823</v>
      </c>
      <c r="AL80" s="124">
        <f t="shared" si="29"/>
        <v>1.9884998651374253</v>
      </c>
      <c r="AM80" s="124">
        <f t="shared" si="30"/>
        <v>1.5378853718527357</v>
      </c>
      <c r="AN80" s="124">
        <f t="shared" si="57"/>
        <v>1.0357756144568606</v>
      </c>
      <c r="AO80" s="124">
        <f t="shared" si="57"/>
        <v>1.032618480081998</v>
      </c>
      <c r="AP80" s="124">
        <f t="shared" si="57"/>
        <v>1.0245536224511542</v>
      </c>
      <c r="AQ80" s="124">
        <f t="shared" si="57"/>
        <v>1.0044209061993217</v>
      </c>
      <c r="AR80" s="124">
        <f t="shared" si="57"/>
        <v>0.95673149899543186</v>
      </c>
      <c r="AS80" s="124">
        <f t="shared" si="57"/>
        <v>0.85481418944385634</v>
      </c>
      <c r="AT80" s="124">
        <f t="shared" si="57"/>
        <v>0.66887353609115796</v>
      </c>
      <c r="AU80" s="124">
        <f t="shared" si="32"/>
        <v>0.38439422324430961</v>
      </c>
      <c r="AW80" s="124">
        <f t="shared" si="59"/>
        <v>5600</v>
      </c>
      <c r="AX80" s="124">
        <f t="shared" ref="AX80:AX87" si="60">AB$3+AB$4*AW80+AB$5*AW80^2+AZ80</f>
        <v>0.19802755358278384</v>
      </c>
      <c r="AY80" s="124">
        <f t="shared" ref="AY80:AY87" si="61">AB$3+AB$4*AW80+AB$5*AW80^2</f>
        <v>0.17457370914376605</v>
      </c>
      <c r="AZ80" s="124">
        <f t="shared" ref="AZ80:AZ87" si="62">$AB$6*($AB$11/BA80*BB80+$AB$12)</f>
        <v>2.3453844439017806E-2</v>
      </c>
      <c r="BA80" s="124">
        <f t="shared" ref="BA80:BA87" si="63">1+$AB$7*COS(BC80)</f>
        <v>1.5218167923299042</v>
      </c>
      <c r="BB80" s="124">
        <f t="shared" ref="BB80:BB87" si="64">SIN(BC80+RADIANS($AB$9))</f>
        <v>0.99999997433520482</v>
      </c>
      <c r="BC80" s="124">
        <f t="shared" ref="BC80:BC87" si="65">2*ATAN(BD80)</f>
        <v>0.81226879390445228</v>
      </c>
      <c r="BD80" s="124">
        <f t="shared" ref="BD80:BD87" si="66">SQRT((1+$AB$7)/(1-$AB$7))*TAN(BE80/2)</f>
        <v>0.43004305832098155</v>
      </c>
      <c r="BE80" s="124">
        <f t="shared" ref="BE80:BE87" si="67">$BL80+$AB$7*SIN(BF80)</f>
        <v>12.882362159179563</v>
      </c>
      <c r="BF80" s="124">
        <f t="shared" ref="BF80:BF87" si="68">$BL80+$AB$7*SIN(BG80)</f>
        <v>12.871610120660749</v>
      </c>
      <c r="BG80" s="124">
        <f t="shared" ref="BG80:BG87" si="69">$BL80+$AB$7*SIN(BH80)</f>
        <v>12.856784073125091</v>
      </c>
      <c r="BH80" s="124">
        <f t="shared" ref="BH80:BH87" si="70">$BL80+$AB$7*SIN(BI80)</f>
        <v>12.836446793572497</v>
      </c>
      <c r="BI80" s="124">
        <f t="shared" ref="BI80:BI87" si="71">$BL80+$AB$7*SIN(BJ80)</f>
        <v>12.808732826492561</v>
      </c>
      <c r="BJ80" s="124">
        <f t="shared" ref="BJ80:BJ87" si="72">$BL80+$AB$7*SIN(BK80)</f>
        <v>12.771265461626756</v>
      </c>
      <c r="BK80" s="124">
        <f t="shared" ref="BK80:BK87" si="73">$BL80+$AB$7*SIN(BL80)</f>
        <v>12.721061943899166</v>
      </c>
      <c r="BL80" s="124">
        <f t="shared" ref="BL80:BL87" si="74">RADIANS($AB$9)+$AB$18*(AW80-AB$15)</f>
        <v>12.654381564924561</v>
      </c>
    </row>
    <row r="81" spans="1:64" s="124" customFormat="1" ht="12.95" customHeight="1" x14ac:dyDescent="0.2">
      <c r="A81" s="124" t="s">
        <v>31</v>
      </c>
      <c r="B81" s="125"/>
      <c r="C81" s="153">
        <v>19665.353999999999</v>
      </c>
      <c r="D81" s="153"/>
      <c r="E81" s="124">
        <f t="shared" si="12"/>
        <v>-6242.9096178787604</v>
      </c>
      <c r="F81" s="124">
        <f t="shared" si="13"/>
        <v>-6243</v>
      </c>
      <c r="G81" s="124">
        <f t="shared" si="14"/>
        <v>0.29986700000154087</v>
      </c>
      <c r="H81" s="124">
        <f t="shared" si="44"/>
        <v>0.29986700000154087</v>
      </c>
      <c r="P81" s="34">
        <f t="shared" si="15"/>
        <v>0.26316050868759278</v>
      </c>
      <c r="Q81" s="121">
        <f t="shared" si="33"/>
        <v>4646.8539999999994</v>
      </c>
      <c r="R81" s="124">
        <f t="shared" si="16"/>
        <v>1.3473665045809471E-3</v>
      </c>
      <c r="S81" s="125">
        <f t="shared" si="45"/>
        <v>0.2</v>
      </c>
      <c r="T81" s="124">
        <f t="shared" si="17"/>
        <v>2.6947330091618943E-4</v>
      </c>
      <c r="V81" s="124">
        <f t="shared" si="46"/>
        <v>3.6706491313948097E-2</v>
      </c>
      <c r="Z81" s="124">
        <f t="shared" si="18"/>
        <v>-6243</v>
      </c>
      <c r="AA81" s="124">
        <f t="shared" si="19"/>
        <v>0.28530951694817347</v>
      </c>
      <c r="AB81" s="124">
        <f t="shared" si="20"/>
        <v>0.27771799174096018</v>
      </c>
      <c r="AC81" s="124">
        <f t="shared" si="21"/>
        <v>3.6706491313948097E-2</v>
      </c>
      <c r="AD81" s="124">
        <f t="shared" si="22"/>
        <v>1.4557483053367404E-2</v>
      </c>
      <c r="AE81" s="124">
        <f t="shared" si="23"/>
        <v>4.238406256981583E-5</v>
      </c>
      <c r="AF81" s="124">
        <f t="shared" si="24"/>
        <v>3.6706491313948097E-2</v>
      </c>
      <c r="AG81" s="125"/>
      <c r="AH81" s="124">
        <f t="shared" si="25"/>
        <v>2.2149008260580669E-2</v>
      </c>
      <c r="AI81" s="124">
        <f t="shared" si="26"/>
        <v>0.68973729728351429</v>
      </c>
      <c r="AJ81" s="124">
        <f t="shared" si="27"/>
        <v>0.38083640272108155</v>
      </c>
      <c r="AK81" s="124">
        <f t="shared" si="28"/>
        <v>0.69226853445823455</v>
      </c>
      <c r="AL81" s="124">
        <f t="shared" si="29"/>
        <v>1.9921378633754916</v>
      </c>
      <c r="AM81" s="124">
        <f t="shared" si="30"/>
        <v>1.5440236482345224</v>
      </c>
      <c r="AN81" s="124">
        <f t="shared" ref="AN81:AT90" si="75">$AU81+$AB$7*SIN(AO81)</f>
        <v>1.0392058678027736</v>
      </c>
      <c r="AO81" s="124">
        <f t="shared" si="75"/>
        <v>1.0361224326227856</v>
      </c>
      <c r="AP81" s="124">
        <f t="shared" si="75"/>
        <v>1.0281987739803353</v>
      </c>
      <c r="AQ81" s="124">
        <f t="shared" si="75"/>
        <v>1.0082980354869193</v>
      </c>
      <c r="AR81" s="124">
        <f t="shared" si="75"/>
        <v>0.96087392092777935</v>
      </c>
      <c r="AS81" s="124">
        <f t="shared" si="75"/>
        <v>0.85898277932863687</v>
      </c>
      <c r="AT81" s="124">
        <f t="shared" si="75"/>
        <v>0.6724016606926323</v>
      </c>
      <c r="AU81" s="124">
        <f t="shared" si="32"/>
        <v>0.38646598134336863</v>
      </c>
      <c r="AW81" s="124">
        <f t="shared" si="59"/>
        <v>5800</v>
      </c>
      <c r="AX81" s="124">
        <f t="shared" si="60"/>
        <v>0.21218468976036553</v>
      </c>
      <c r="AY81" s="124">
        <f t="shared" si="61"/>
        <v>0.18862689139818151</v>
      </c>
      <c r="AZ81" s="124">
        <f t="shared" si="62"/>
        <v>2.3557798362184031E-2</v>
      </c>
      <c r="BA81" s="124">
        <f t="shared" si="63"/>
        <v>0.82844935299976152</v>
      </c>
      <c r="BB81" s="124">
        <f t="shared" si="64"/>
        <v>0.55130939865700079</v>
      </c>
      <c r="BC81" s="124">
        <f t="shared" si="65"/>
        <v>1.7989056786675506</v>
      </c>
      <c r="BD81" s="124">
        <f t="shared" si="66"/>
        <v>1.2587431420053805</v>
      </c>
      <c r="BE81" s="124">
        <f t="shared" si="67"/>
        <v>13.439093462827348</v>
      </c>
      <c r="BF81" s="124">
        <f t="shared" si="68"/>
        <v>13.431689381858911</v>
      </c>
      <c r="BG81" s="124">
        <f t="shared" si="69"/>
        <v>13.416767083096351</v>
      </c>
      <c r="BH81" s="124">
        <f t="shared" si="70"/>
        <v>13.387435043695907</v>
      </c>
      <c r="BI81" s="124">
        <f t="shared" si="71"/>
        <v>13.332298979349883</v>
      </c>
      <c r="BJ81" s="124">
        <f t="shared" si="72"/>
        <v>13.235784698161762</v>
      </c>
      <c r="BK81" s="124">
        <f t="shared" si="73"/>
        <v>13.082252915388976</v>
      </c>
      <c r="BL81" s="124">
        <f t="shared" si="74"/>
        <v>12.861557374830518</v>
      </c>
    </row>
    <row r="82" spans="1:64" s="124" customFormat="1" ht="12.95" customHeight="1" x14ac:dyDescent="0.2">
      <c r="A82" s="124" t="s">
        <v>31</v>
      </c>
      <c r="B82" s="125"/>
      <c r="C82" s="153">
        <v>19668.668000000001</v>
      </c>
      <c r="D82" s="153"/>
      <c r="E82" s="124">
        <f t="shared" si="12"/>
        <v>-6241.9107538831049</v>
      </c>
      <c r="F82" s="124">
        <f t="shared" si="13"/>
        <v>-6242</v>
      </c>
      <c r="G82" s="124">
        <f t="shared" si="14"/>
        <v>0.29609800000253017</v>
      </c>
      <c r="H82" s="124">
        <f t="shared" si="44"/>
        <v>0.29609800000253017</v>
      </c>
      <c r="P82" s="34">
        <f t="shared" si="15"/>
        <v>0.26307658017643643</v>
      </c>
      <c r="Q82" s="121">
        <f t="shared" si="33"/>
        <v>4650.1680000000015</v>
      </c>
      <c r="R82" s="124">
        <f t="shared" si="16"/>
        <v>1.0904141673311371E-3</v>
      </c>
      <c r="S82" s="125">
        <f t="shared" si="45"/>
        <v>0.2</v>
      </c>
      <c r="T82" s="124">
        <f t="shared" si="17"/>
        <v>2.1808283346622743E-4</v>
      </c>
      <c r="V82" s="124">
        <f t="shared" si="46"/>
        <v>3.3021419826093745E-2</v>
      </c>
      <c r="Z82" s="124">
        <f t="shared" si="18"/>
        <v>-6242</v>
      </c>
      <c r="AA82" s="124">
        <f t="shared" si="19"/>
        <v>0.28520785925378972</v>
      </c>
      <c r="AB82" s="124">
        <f t="shared" si="20"/>
        <v>0.27396672092517688</v>
      </c>
      <c r="AC82" s="124">
        <f t="shared" si="21"/>
        <v>3.3021419826093745E-2</v>
      </c>
      <c r="AD82" s="124">
        <f t="shared" si="22"/>
        <v>1.0890140748740451E-2</v>
      </c>
      <c r="AE82" s="124">
        <f t="shared" si="23"/>
        <v>2.3719033105475448E-5</v>
      </c>
      <c r="AF82" s="124">
        <f t="shared" si="24"/>
        <v>3.3021419826093745E-2</v>
      </c>
      <c r="AG82" s="125"/>
      <c r="AH82" s="124">
        <f t="shared" si="25"/>
        <v>2.2131279077353305E-2</v>
      </c>
      <c r="AI82" s="124">
        <f t="shared" si="26"/>
        <v>0.68848578975142838</v>
      </c>
      <c r="AJ82" s="124">
        <f t="shared" si="27"/>
        <v>0.3791635008418846</v>
      </c>
      <c r="AK82" s="124">
        <f t="shared" si="28"/>
        <v>0.6917062709785845</v>
      </c>
      <c r="AL82" s="124">
        <f t="shared" si="29"/>
        <v>1.993946432702097</v>
      </c>
      <c r="AM82" s="124">
        <f t="shared" si="30"/>
        <v>1.5470880351428637</v>
      </c>
      <c r="AN82" s="124">
        <f t="shared" si="75"/>
        <v>1.0409158253843964</v>
      </c>
      <c r="AO82" s="124">
        <f t="shared" si="75"/>
        <v>1.0378687920566456</v>
      </c>
      <c r="AP82" s="124">
        <f t="shared" si="75"/>
        <v>1.0300152530306903</v>
      </c>
      <c r="AQ82" s="124">
        <f t="shared" si="75"/>
        <v>1.0102304495265972</v>
      </c>
      <c r="AR82" s="124">
        <f t="shared" si="75"/>
        <v>0.96294016680666583</v>
      </c>
      <c r="AS82" s="124">
        <f t="shared" si="75"/>
        <v>0.86106459772636668</v>
      </c>
      <c r="AT82" s="124">
        <f t="shared" si="75"/>
        <v>0.67416526315106573</v>
      </c>
      <c r="AU82" s="124">
        <f t="shared" si="32"/>
        <v>0.38750186039289858</v>
      </c>
      <c r="AW82" s="124">
        <f t="shared" si="59"/>
        <v>6000</v>
      </c>
      <c r="AX82" s="124">
        <f t="shared" si="60"/>
        <v>0.22322658910326079</v>
      </c>
      <c r="AY82" s="124">
        <f t="shared" si="61"/>
        <v>0.20319652974613989</v>
      </c>
      <c r="AZ82" s="124">
        <f t="shared" si="62"/>
        <v>2.0030059357120895E-2</v>
      </c>
      <c r="BA82" s="124">
        <f t="shared" si="63"/>
        <v>0.57825631876245442</v>
      </c>
      <c r="BB82" s="124">
        <f t="shared" si="64"/>
        <v>0.22071856093352218</v>
      </c>
      <c r="BC82" s="124">
        <f t="shared" si="65"/>
        <v>2.1602874206733254</v>
      </c>
      <c r="BD82" s="124">
        <f t="shared" si="66"/>
        <v>1.8718644174272185</v>
      </c>
      <c r="BE82" s="124">
        <f t="shared" si="67"/>
        <v>13.77906319513502</v>
      </c>
      <c r="BF82" s="124">
        <f t="shared" si="68"/>
        <v>13.778454269523575</v>
      </c>
      <c r="BG82" s="124">
        <f t="shared" si="69"/>
        <v>13.776174811319112</v>
      </c>
      <c r="BH82" s="124">
        <f t="shared" si="70"/>
        <v>13.767761281431842</v>
      </c>
      <c r="BI82" s="124">
        <f t="shared" si="71"/>
        <v>13.738170867277123</v>
      </c>
      <c r="BJ82" s="124">
        <f t="shared" si="72"/>
        <v>13.647406773719506</v>
      </c>
      <c r="BK82" s="124">
        <f t="shared" si="73"/>
        <v>13.434005066967288</v>
      </c>
      <c r="BL82" s="124">
        <f t="shared" si="74"/>
        <v>13.068733184736473</v>
      </c>
    </row>
    <row r="83" spans="1:64" s="124" customFormat="1" ht="12.95" customHeight="1" x14ac:dyDescent="0.2">
      <c r="A83" s="124" t="s">
        <v>31</v>
      </c>
      <c r="B83" s="125"/>
      <c r="C83" s="153">
        <v>19678.615000000002</v>
      </c>
      <c r="D83" s="153"/>
      <c r="E83" s="124">
        <f t="shared" si="12"/>
        <v>-6238.9126548593331</v>
      </c>
      <c r="F83" s="124">
        <f t="shared" si="13"/>
        <v>-6239</v>
      </c>
      <c r="G83" s="124">
        <f t="shared" si="14"/>
        <v>0.28979100000287872</v>
      </c>
      <c r="H83" s="124">
        <f t="shared" si="44"/>
        <v>0.28979100000287872</v>
      </c>
      <c r="P83" s="34">
        <f t="shared" si="15"/>
        <v>0.2628248721113815</v>
      </c>
      <c r="Q83" s="121">
        <f t="shared" si="33"/>
        <v>4660.1150000000016</v>
      </c>
      <c r="R83" s="124">
        <f t="shared" si="16"/>
        <v>7.2717205346058405E-4</v>
      </c>
      <c r="S83" s="125">
        <f t="shared" si="45"/>
        <v>0.2</v>
      </c>
      <c r="T83" s="124">
        <f t="shared" si="17"/>
        <v>1.4543441069211682E-4</v>
      </c>
      <c r="V83" s="124">
        <f t="shared" si="46"/>
        <v>2.6966127891497216E-2</v>
      </c>
      <c r="Z83" s="124">
        <f t="shared" si="18"/>
        <v>-6239</v>
      </c>
      <c r="AA83" s="124">
        <f t="shared" si="19"/>
        <v>0.28490279045772948</v>
      </c>
      <c r="AB83" s="124">
        <f t="shared" si="20"/>
        <v>0.26771308165653074</v>
      </c>
      <c r="AC83" s="124">
        <f t="shared" si="21"/>
        <v>2.6966127891497216E-2</v>
      </c>
      <c r="AD83" s="124">
        <f t="shared" si="22"/>
        <v>4.8882095451492358E-3</v>
      </c>
      <c r="AE83" s="124">
        <f t="shared" si="23"/>
        <v>4.7789185114576197E-6</v>
      </c>
      <c r="AF83" s="124">
        <f t="shared" si="24"/>
        <v>2.6966127891497216E-2</v>
      </c>
      <c r="AG83" s="125"/>
      <c r="AH83" s="124">
        <f t="shared" si="25"/>
        <v>2.2077918346347966E-2</v>
      </c>
      <c r="AI83" s="124">
        <f t="shared" si="26"/>
        <v>0.68476579411991345</v>
      </c>
      <c r="AJ83" s="124">
        <f t="shared" si="27"/>
        <v>0.37417554090503979</v>
      </c>
      <c r="AK83" s="124">
        <f t="shared" si="28"/>
        <v>0.69001888665531574</v>
      </c>
      <c r="AL83" s="124">
        <f t="shared" si="29"/>
        <v>1.9993309863855975</v>
      </c>
      <c r="AM83" s="124">
        <f t="shared" si="30"/>
        <v>1.5562624618885099</v>
      </c>
      <c r="AN83" s="124">
        <f t="shared" si="75"/>
        <v>1.0460252343752268</v>
      </c>
      <c r="AO83" s="124">
        <f t="shared" si="75"/>
        <v>1.0430856216524935</v>
      </c>
      <c r="AP83" s="124">
        <f t="shared" si="75"/>
        <v>1.0354404945069935</v>
      </c>
      <c r="AQ83" s="124">
        <f t="shared" si="75"/>
        <v>1.0160031967211469</v>
      </c>
      <c r="AR83" s="124">
        <f t="shared" si="75"/>
        <v>0.96911904438681384</v>
      </c>
      <c r="AS83" s="124">
        <f t="shared" si="75"/>
        <v>0.86730011140393426</v>
      </c>
      <c r="AT83" s="124">
        <f t="shared" si="75"/>
        <v>0.67945422178757853</v>
      </c>
      <c r="AU83" s="124">
        <f t="shared" si="32"/>
        <v>0.39060949754148844</v>
      </c>
      <c r="AW83" s="124">
        <f t="shared" si="59"/>
        <v>6200</v>
      </c>
      <c r="AX83" s="124">
        <f t="shared" si="60"/>
        <v>0.23420121454546383</v>
      </c>
      <c r="AY83" s="124">
        <f t="shared" si="61"/>
        <v>0.21828262418764119</v>
      </c>
      <c r="AZ83" s="124">
        <f t="shared" si="62"/>
        <v>1.5918590357822643E-2</v>
      </c>
      <c r="BA83" s="124">
        <f t="shared" si="63"/>
        <v>0.46191710496138083</v>
      </c>
      <c r="BB83" s="124">
        <f t="shared" si="64"/>
        <v>2.3542184738581579E-2</v>
      </c>
      <c r="BC83" s="124">
        <f t="shared" si="65"/>
        <v>2.3592942004234962</v>
      </c>
      <c r="BD83" s="124">
        <f t="shared" si="66"/>
        <v>2.4248363908271848</v>
      </c>
      <c r="BE83" s="124">
        <f t="shared" si="67"/>
        <v>14.030188266447695</v>
      </c>
      <c r="BF83" s="124">
        <f t="shared" si="68"/>
        <v>14.030185995598275</v>
      </c>
      <c r="BG83" s="124">
        <f t="shared" si="69"/>
        <v>14.030157965036857</v>
      </c>
      <c r="BH83" s="124">
        <f t="shared" si="70"/>
        <v>14.029812566147941</v>
      </c>
      <c r="BI83" s="124">
        <f t="shared" si="71"/>
        <v>14.025643916257144</v>
      </c>
      <c r="BJ83" s="124">
        <f t="shared" si="72"/>
        <v>13.983998828318063</v>
      </c>
      <c r="BK83" s="124">
        <f t="shared" si="73"/>
        <v>13.770135083606281</v>
      </c>
      <c r="BL83" s="124">
        <f t="shared" si="74"/>
        <v>13.275908994642428</v>
      </c>
    </row>
    <row r="84" spans="1:64" s="124" customFormat="1" ht="12.95" customHeight="1" x14ac:dyDescent="0.2">
      <c r="A84" s="124" t="s">
        <v>31</v>
      </c>
      <c r="B84" s="125"/>
      <c r="C84" s="153">
        <v>19685.251</v>
      </c>
      <c r="D84" s="153"/>
      <c r="E84" s="124">
        <f t="shared" si="12"/>
        <v>-6236.9125156091332</v>
      </c>
      <c r="F84" s="124">
        <f t="shared" si="13"/>
        <v>-6237</v>
      </c>
      <c r="G84" s="124">
        <f t="shared" si="14"/>
        <v>0.29025300000284915</v>
      </c>
      <c r="H84" s="124">
        <f t="shared" si="44"/>
        <v>0.29025300000284915</v>
      </c>
      <c r="P84" s="34">
        <f t="shared" si="15"/>
        <v>0.26265713129168988</v>
      </c>
      <c r="Q84" s="121">
        <f t="shared" si="33"/>
        <v>4666.7510000000002</v>
      </c>
      <c r="R84" s="124">
        <f t="shared" si="16"/>
        <v>7.6153196992353892E-4</v>
      </c>
      <c r="S84" s="125">
        <f t="shared" si="45"/>
        <v>0.2</v>
      </c>
      <c r="T84" s="124">
        <f t="shared" si="17"/>
        <v>1.5230639398470779E-4</v>
      </c>
      <c r="V84" s="124">
        <f t="shared" si="46"/>
        <v>2.7595868711159266E-2</v>
      </c>
      <c r="Z84" s="124">
        <f t="shared" si="18"/>
        <v>-6237</v>
      </c>
      <c r="AA84" s="124">
        <f t="shared" si="19"/>
        <v>0.28469933401334802</v>
      </c>
      <c r="AB84" s="124">
        <f t="shared" si="20"/>
        <v>0.26821079728119102</v>
      </c>
      <c r="AC84" s="124">
        <f t="shared" si="21"/>
        <v>2.7595868711159266E-2</v>
      </c>
      <c r="AD84" s="124">
        <f t="shared" si="22"/>
        <v>5.5536659895011331E-3</v>
      </c>
      <c r="AE84" s="124">
        <f t="shared" si="23"/>
        <v>6.1686411845883194E-6</v>
      </c>
      <c r="AF84" s="124">
        <f t="shared" si="24"/>
        <v>2.7595868711159266E-2</v>
      </c>
      <c r="AG84" s="125"/>
      <c r="AH84" s="124">
        <f t="shared" si="25"/>
        <v>2.2042202721658157E-2</v>
      </c>
      <c r="AI84" s="124">
        <f t="shared" si="26"/>
        <v>0.68231417491474589</v>
      </c>
      <c r="AJ84" s="124">
        <f t="shared" si="27"/>
        <v>0.37087561835265082</v>
      </c>
      <c r="AK84" s="124">
        <f t="shared" si="28"/>
        <v>0.68889359485902579</v>
      </c>
      <c r="AL84" s="124">
        <f t="shared" si="29"/>
        <v>2.0028868561812532</v>
      </c>
      <c r="AM84" s="124">
        <f t="shared" si="30"/>
        <v>1.562363358482366</v>
      </c>
      <c r="AN84" s="124">
        <f t="shared" si="75"/>
        <v>1.0494146289637629</v>
      </c>
      <c r="AO84" s="124">
        <f t="shared" si="75"/>
        <v>1.04654514818768</v>
      </c>
      <c r="AP84" s="124">
        <f t="shared" si="75"/>
        <v>1.0390373181658838</v>
      </c>
      <c r="AQ84" s="124">
        <f t="shared" si="75"/>
        <v>1.0198313729309854</v>
      </c>
      <c r="AR84" s="124">
        <f t="shared" si="75"/>
        <v>0.97322174723511812</v>
      </c>
      <c r="AS84" s="124">
        <f t="shared" si="75"/>
        <v>0.87144880669168856</v>
      </c>
      <c r="AT84" s="124">
        <f t="shared" si="75"/>
        <v>0.68297864579490275</v>
      </c>
      <c r="AU84" s="124">
        <f t="shared" si="32"/>
        <v>0.39268125564054746</v>
      </c>
      <c r="AW84" s="124">
        <f t="shared" si="59"/>
        <v>6400</v>
      </c>
      <c r="AX84" s="124">
        <f t="shared" si="60"/>
        <v>0.2456360711529687</v>
      </c>
      <c r="AY84" s="124">
        <f t="shared" si="61"/>
        <v>0.23388517472268533</v>
      </c>
      <c r="AZ84" s="124">
        <f t="shared" si="62"/>
        <v>1.1750896430283366E-2</v>
      </c>
      <c r="BA84" s="124">
        <f t="shared" si="63"/>
        <v>0.39442364247326156</v>
      </c>
      <c r="BB84" s="124">
        <f t="shared" si="64"/>
        <v>-0.11212952740736563</v>
      </c>
      <c r="BC84" s="124">
        <f t="shared" si="65"/>
        <v>2.4952043952149974</v>
      </c>
      <c r="BD84" s="124">
        <f t="shared" si="66"/>
        <v>2.9856264898189386</v>
      </c>
      <c r="BE84" s="124">
        <f t="shared" si="67"/>
        <v>14.237858597178022</v>
      </c>
      <c r="BF84" s="124">
        <f t="shared" si="68"/>
        <v>14.237858700972716</v>
      </c>
      <c r="BG84" s="124">
        <f t="shared" si="69"/>
        <v>14.237857339853683</v>
      </c>
      <c r="BH84" s="124">
        <f t="shared" si="70"/>
        <v>14.237875187527825</v>
      </c>
      <c r="BI84" s="124">
        <f t="shared" si="71"/>
        <v>14.237640908974637</v>
      </c>
      <c r="BJ84" s="124">
        <f t="shared" si="72"/>
        <v>14.240674127349216</v>
      </c>
      <c r="BK84" s="124">
        <f t="shared" si="73"/>
        <v>14.085127785746357</v>
      </c>
      <c r="BL84" s="124">
        <f t="shared" si="74"/>
        <v>13.483084804548385</v>
      </c>
    </row>
    <row r="85" spans="1:64" s="124" customFormat="1" ht="12.95" customHeight="1" x14ac:dyDescent="0.2">
      <c r="A85" s="124" t="s">
        <v>31</v>
      </c>
      <c r="B85" s="125"/>
      <c r="C85" s="153">
        <v>19927.438999999998</v>
      </c>
      <c r="D85" s="153"/>
      <c r="E85" s="124">
        <f t="shared" ref="E85:E148" si="76">+(C85-C$7)/C$8</f>
        <v>-6163.9152695681942</v>
      </c>
      <c r="F85" s="124">
        <f t="shared" ref="F85:F148" si="77">ROUND(2*E85,0)/2</f>
        <v>-6164</v>
      </c>
      <c r="G85" s="124">
        <f t="shared" ref="G85:G148" si="78">+C85-(C$7+F85*C$8)</f>
        <v>0.28111600000192993</v>
      </c>
      <c r="H85" s="124">
        <f t="shared" si="44"/>
        <v>0.28111600000192993</v>
      </c>
      <c r="P85" s="34">
        <f t="shared" ref="P85:P148" si="79">+D$11+D$12*F85+D$13*F85^2</f>
        <v>0.25656993633684827</v>
      </c>
      <c r="Q85" s="121">
        <f t="shared" ref="Q85:Q148" si="80">+C85-15018.5</f>
        <v>4908.9389999999985</v>
      </c>
      <c r="R85" s="124">
        <f t="shared" ref="R85:R148" si="81">+(P85-G85)^2</f>
        <v>6.0250924145024227E-4</v>
      </c>
      <c r="S85" s="125">
        <f t="shared" si="45"/>
        <v>0.2</v>
      </c>
      <c r="T85" s="124">
        <f t="shared" ref="T85:T148" si="82">+S85*R85</f>
        <v>1.2050184829004847E-4</v>
      </c>
      <c r="V85" s="124">
        <f t="shared" si="46"/>
        <v>2.4546063665081663E-2</v>
      </c>
      <c r="Z85" s="124">
        <f t="shared" ref="Z85:Z148" si="83">F85</f>
        <v>-6164</v>
      </c>
      <c r="AA85" s="124">
        <f t="shared" ref="AA85:AA148" si="84">AB$3+AB$4*Z85+AB$5*Z85^2+AH85</f>
        <v>0.27724559437171575</v>
      </c>
      <c r="AB85" s="124">
        <f t="shared" ref="AB85:AB148" si="85">IF(S85&lt;&gt;0,G85-AH85, -9999)</f>
        <v>0.26044034196706245</v>
      </c>
      <c r="AC85" s="124">
        <f t="shared" ref="AC85:AC148" si="86">+G85-P85</f>
        <v>2.4546063665081663E-2</v>
      </c>
      <c r="AD85" s="124">
        <f t="shared" ref="AD85:AD148" si="87">IF(S85&lt;&gt;0,G85-AA85, -9999)</f>
        <v>3.8704056302141798E-3</v>
      </c>
      <c r="AE85" s="124">
        <f t="shared" ref="AE85:AE148" si="88">+(G85-AA85)^2*S85</f>
        <v>2.9960079484787246E-6</v>
      </c>
      <c r="AF85" s="124">
        <f t="shared" ref="AF85:AF148" si="89">IF(S85&lt;&gt;0,G85-P85, -9999)</f>
        <v>2.4546063665081663E-2</v>
      </c>
      <c r="AG85" s="125"/>
      <c r="AH85" s="124">
        <f t="shared" ref="AH85:AH148" si="90">$AB$6*($AB$11/AI85*AJ85+$AB$12)</f>
        <v>2.0675658034867497E-2</v>
      </c>
      <c r="AI85" s="124">
        <f t="shared" ref="AI85:AI148" si="91">1+$AB$7*COS(AL85)</f>
        <v>0.6059717256268784</v>
      </c>
      <c r="AJ85" s="124">
        <f t="shared" ref="AJ85:AJ148" si="92">SIN(AL85+RADIANS($AB$9))</f>
        <v>0.26276711423404109</v>
      </c>
      <c r="AK85" s="124">
        <f t="shared" ref="AK85:AK148" si="93">$AB$7*SIN(AL85)</f>
        <v>0.64825950628774454</v>
      </c>
      <c r="AL85" s="124">
        <f t="shared" ref="AL85:AL148" si="94">2*ATAN(AM85)</f>
        <v>2.1169495785313415</v>
      </c>
      <c r="AM85" s="124">
        <f t="shared" ref="AM85:AM148" si="95">SQRT((1+$AB$7)/(1-$AB$7))*TAN(AN85/2)</f>
        <v>1.778060404219014</v>
      </c>
      <c r="AN85" s="124">
        <f t="shared" si="75"/>
        <v>1.1649915651409259</v>
      </c>
      <c r="AO85" s="124">
        <f t="shared" si="75"/>
        <v>1.1639438851374955</v>
      </c>
      <c r="AP85" s="124">
        <f t="shared" si="75"/>
        <v>1.1604679594808394</v>
      </c>
      <c r="AQ85" s="124">
        <f t="shared" si="75"/>
        <v>1.1491293737838655</v>
      </c>
      <c r="AR85" s="124">
        <f t="shared" si="75"/>
        <v>1.1139804771650765</v>
      </c>
      <c r="AS85" s="124">
        <f t="shared" si="75"/>
        <v>1.0181315362191854</v>
      </c>
      <c r="AT85" s="124">
        <f t="shared" si="75"/>
        <v>0.81071732145729347</v>
      </c>
      <c r="AU85" s="124">
        <f t="shared" ref="AU85:AU148" si="96">RADIANS($AB$9)+$AB$18*(F85-AB$15)</f>
        <v>0.46830042625622159</v>
      </c>
      <c r="AW85" s="124">
        <f t="shared" si="59"/>
        <v>6600</v>
      </c>
      <c r="AX85" s="124">
        <f t="shared" si="60"/>
        <v>0.25770174244636729</v>
      </c>
      <c r="AY85" s="124">
        <f t="shared" si="61"/>
        <v>0.25000418135127239</v>
      </c>
      <c r="AZ85" s="124">
        <f t="shared" si="62"/>
        <v>7.6975610950948984E-3</v>
      </c>
      <c r="BA85" s="124">
        <f t="shared" si="63"/>
        <v>0.35055242130005226</v>
      </c>
      <c r="BB85" s="124">
        <f t="shared" si="64"/>
        <v>-0.21395658815809357</v>
      </c>
      <c r="BC85" s="124">
        <f t="shared" si="65"/>
        <v>2.598462118278996</v>
      </c>
      <c r="BD85" s="124">
        <f t="shared" si="66"/>
        <v>3.5913860703685856</v>
      </c>
      <c r="BE85" s="124">
        <f t="shared" si="67"/>
        <v>14.418952893499441</v>
      </c>
      <c r="BF85" s="124">
        <f t="shared" si="68"/>
        <v>14.418973959179086</v>
      </c>
      <c r="BG85" s="124">
        <f t="shared" si="69"/>
        <v>14.418874088044916</v>
      </c>
      <c r="BH85" s="124">
        <f t="shared" si="70"/>
        <v>14.419347266040594</v>
      </c>
      <c r="BI85" s="124">
        <f t="shared" si="71"/>
        <v>14.417098509255622</v>
      </c>
      <c r="BJ85" s="124">
        <f t="shared" si="72"/>
        <v>14.427634539100836</v>
      </c>
      <c r="BK85" s="124">
        <f t="shared" si="73"/>
        <v>14.374372005320229</v>
      </c>
      <c r="BL85" s="124">
        <f t="shared" si="74"/>
        <v>13.690260614454342</v>
      </c>
    </row>
    <row r="86" spans="1:64" s="124" customFormat="1" ht="12.95" customHeight="1" x14ac:dyDescent="0.2">
      <c r="A86" s="124" t="s">
        <v>31</v>
      </c>
      <c r="B86" s="125"/>
      <c r="C86" s="153">
        <v>19960.618999999999</v>
      </c>
      <c r="D86" s="153"/>
      <c r="E86" s="124">
        <f t="shared" si="76"/>
        <v>-6153.9145733171899</v>
      </c>
      <c r="F86" s="124">
        <f t="shared" si="77"/>
        <v>-6154</v>
      </c>
      <c r="G86" s="124">
        <f t="shared" si="78"/>
        <v>0.28342600000178209</v>
      </c>
      <c r="H86" s="124">
        <f t="shared" si="44"/>
        <v>0.28342600000178209</v>
      </c>
      <c r="P86" s="34">
        <f t="shared" si="79"/>
        <v>0.25574143224623774</v>
      </c>
      <c r="Q86" s="121">
        <f t="shared" si="80"/>
        <v>4942.1189999999988</v>
      </c>
      <c r="R86" s="124">
        <f t="shared" si="81"/>
        <v>7.6643529181132553E-4</v>
      </c>
      <c r="S86" s="125">
        <f t="shared" si="45"/>
        <v>0.2</v>
      </c>
      <c r="T86" s="124">
        <f t="shared" si="82"/>
        <v>1.5328705836226511E-4</v>
      </c>
      <c r="V86" s="124">
        <f t="shared" si="46"/>
        <v>2.7684567755544343E-2</v>
      </c>
      <c r="Z86" s="124">
        <f t="shared" si="83"/>
        <v>-6154</v>
      </c>
      <c r="AA86" s="124">
        <f t="shared" si="84"/>
        <v>0.2762223165924243</v>
      </c>
      <c r="AB86" s="124">
        <f t="shared" si="85"/>
        <v>0.26294511565559553</v>
      </c>
      <c r="AC86" s="124">
        <f t="shared" si="86"/>
        <v>2.7684567755544343E-2</v>
      </c>
      <c r="AD86" s="124">
        <f t="shared" si="87"/>
        <v>7.2036834093577862E-3</v>
      </c>
      <c r="AE86" s="124">
        <f t="shared" si="88"/>
        <v>1.0378610932451324E-5</v>
      </c>
      <c r="AF86" s="124">
        <f t="shared" si="89"/>
        <v>2.7684567755544343E-2</v>
      </c>
      <c r="AG86" s="125"/>
      <c r="AH86" s="124">
        <f t="shared" si="90"/>
        <v>2.0480884346186532E-2</v>
      </c>
      <c r="AI86" s="124">
        <f t="shared" si="91"/>
        <v>0.59717575895988606</v>
      </c>
      <c r="AJ86" s="124">
        <f t="shared" si="92"/>
        <v>0.24959650552180135</v>
      </c>
      <c r="AK86" s="124">
        <f t="shared" si="93"/>
        <v>0.64283069258424985</v>
      </c>
      <c r="AL86" s="124">
        <f t="shared" si="94"/>
        <v>2.1305750101109058</v>
      </c>
      <c r="AM86" s="124">
        <f t="shared" si="95"/>
        <v>1.806759602262735</v>
      </c>
      <c r="AN86" s="124">
        <f t="shared" si="75"/>
        <v>1.1797490760075853</v>
      </c>
      <c r="AO86" s="124">
        <f t="shared" si="75"/>
        <v>1.1788550608422506</v>
      </c>
      <c r="AP86" s="124">
        <f t="shared" si="75"/>
        <v>1.1757813195579416</v>
      </c>
      <c r="AQ86" s="124">
        <f t="shared" si="75"/>
        <v>1.1653818737400077</v>
      </c>
      <c r="AR86" s="124">
        <f t="shared" si="75"/>
        <v>1.1319220410285498</v>
      </c>
      <c r="AS86" s="124">
        <f t="shared" si="75"/>
        <v>1.0374767771954889</v>
      </c>
      <c r="AT86" s="124">
        <f t="shared" si="75"/>
        <v>0.82806990695208649</v>
      </c>
      <c r="AU86" s="124">
        <f t="shared" si="96"/>
        <v>0.47865921675151935</v>
      </c>
      <c r="AW86" s="124">
        <f t="shared" si="59"/>
        <v>6800</v>
      </c>
      <c r="AX86" s="124">
        <f t="shared" si="60"/>
        <v>0.27046277939668312</v>
      </c>
      <c r="AY86" s="124">
        <f t="shared" si="61"/>
        <v>0.2666396440734024</v>
      </c>
      <c r="AZ86" s="124">
        <f t="shared" si="62"/>
        <v>3.82313532328073E-3</v>
      </c>
      <c r="BA86" s="124">
        <f t="shared" si="63"/>
        <v>0.31999201331553173</v>
      </c>
      <c r="BB86" s="124">
        <f t="shared" si="64"/>
        <v>-0.2950338282159346</v>
      </c>
      <c r="BC86" s="124">
        <f t="shared" si="65"/>
        <v>2.6823294829980586</v>
      </c>
      <c r="BD86" s="124">
        <f t="shared" si="66"/>
        <v>4.2779873207007668</v>
      </c>
      <c r="BE86" s="124">
        <f t="shared" si="67"/>
        <v>14.582236184478678</v>
      </c>
      <c r="BF86" s="124">
        <f t="shared" si="68"/>
        <v>14.581969045270435</v>
      </c>
      <c r="BG86" s="124">
        <f t="shared" si="69"/>
        <v>14.582786742956685</v>
      </c>
      <c r="BH86" s="124">
        <f t="shared" si="70"/>
        <v>14.580279376699247</v>
      </c>
      <c r="BI86" s="124">
        <f t="shared" si="71"/>
        <v>14.587926661978756</v>
      </c>
      <c r="BJ86" s="124">
        <f t="shared" si="72"/>
        <v>14.564203904685362</v>
      </c>
      <c r="BK86" s="124">
        <f t="shared" si="73"/>
        <v>14.634357798550518</v>
      </c>
      <c r="BL86" s="124">
        <f t="shared" si="74"/>
        <v>13.897436424360297</v>
      </c>
    </row>
    <row r="87" spans="1:64" s="124" customFormat="1" ht="12.95" customHeight="1" x14ac:dyDescent="0.2">
      <c r="A87" s="124" t="s">
        <v>31</v>
      </c>
      <c r="B87" s="125"/>
      <c r="C87" s="153">
        <v>20010.381000000001</v>
      </c>
      <c r="D87" s="153"/>
      <c r="E87" s="124">
        <f t="shared" si="76"/>
        <v>-6138.915940199573</v>
      </c>
      <c r="F87" s="124">
        <f t="shared" si="77"/>
        <v>-6139</v>
      </c>
      <c r="G87" s="124">
        <f t="shared" si="78"/>
        <v>0.27889100000538747</v>
      </c>
      <c r="H87" s="124">
        <f t="shared" si="44"/>
        <v>0.27889100000538747</v>
      </c>
      <c r="P87" s="34">
        <f t="shared" si="79"/>
        <v>0.2545010969982604</v>
      </c>
      <c r="Q87" s="121">
        <f t="shared" si="80"/>
        <v>4991.8810000000012</v>
      </c>
      <c r="R87" s="124">
        <f t="shared" si="81"/>
        <v>5.9486736869706594E-4</v>
      </c>
      <c r="S87" s="125">
        <f t="shared" si="45"/>
        <v>0.2</v>
      </c>
      <c r="T87" s="124">
        <f t="shared" si="82"/>
        <v>1.1897347373941319E-4</v>
      </c>
      <c r="V87" s="124">
        <f t="shared" si="46"/>
        <v>2.4389903007127067E-2</v>
      </c>
      <c r="Z87" s="124">
        <f t="shared" si="83"/>
        <v>-6139</v>
      </c>
      <c r="AA87" s="124">
        <f t="shared" si="84"/>
        <v>0.27468720896493459</v>
      </c>
      <c r="AB87" s="124">
        <f t="shared" si="85"/>
        <v>0.25870488803871328</v>
      </c>
      <c r="AC87" s="124">
        <f t="shared" si="86"/>
        <v>2.4389903007127067E-2</v>
      </c>
      <c r="AD87" s="124">
        <f t="shared" si="87"/>
        <v>4.2037910404528755E-3</v>
      </c>
      <c r="AE87" s="124">
        <f t="shared" si="88"/>
        <v>3.5343718223583742E-6</v>
      </c>
      <c r="AF87" s="124">
        <f t="shared" si="89"/>
        <v>2.4389903007127067E-2</v>
      </c>
      <c r="AG87" s="125"/>
      <c r="AH87" s="124">
        <f t="shared" si="90"/>
        <v>2.0186111966674219E-2</v>
      </c>
      <c r="AI87" s="124">
        <f t="shared" si="91"/>
        <v>0.58459277540190058</v>
      </c>
      <c r="AJ87" s="124">
        <f t="shared" si="92"/>
        <v>0.23047557141979438</v>
      </c>
      <c r="AK87" s="124">
        <f t="shared" si="93"/>
        <v>0.63477201123678606</v>
      </c>
      <c r="AL87" s="124">
        <f t="shared" si="94"/>
        <v>2.1502721768288455</v>
      </c>
      <c r="AM87" s="124">
        <f t="shared" si="95"/>
        <v>1.8495199681635661</v>
      </c>
      <c r="AN87" s="124">
        <f t="shared" si="75"/>
        <v>1.2014694349782022</v>
      </c>
      <c r="AO87" s="124">
        <f t="shared" si="75"/>
        <v>1.2007719944712609</v>
      </c>
      <c r="AP87" s="124">
        <f t="shared" si="75"/>
        <v>1.1982380619329995</v>
      </c>
      <c r="AQ87" s="124">
        <f t="shared" si="75"/>
        <v>1.1891668172617436</v>
      </c>
      <c r="AR87" s="124">
        <f t="shared" si="75"/>
        <v>1.1582462691857252</v>
      </c>
      <c r="AS87" s="124">
        <f t="shared" si="75"/>
        <v>1.0661431642690884</v>
      </c>
      <c r="AT87" s="124">
        <f t="shared" si="75"/>
        <v>0.85402825236433033</v>
      </c>
      <c r="AU87" s="124">
        <f t="shared" si="96"/>
        <v>0.49419740249446598</v>
      </c>
      <c r="AW87" s="124">
        <f t="shared" si="59"/>
        <v>7000</v>
      </c>
      <c r="AX87" s="124">
        <f t="shared" si="60"/>
        <v>0.28393318092436326</v>
      </c>
      <c r="AY87" s="124">
        <f t="shared" si="61"/>
        <v>0.28379156288907526</v>
      </c>
      <c r="AZ87" s="124">
        <f t="shared" si="62"/>
        <v>1.4161803528799229E-4</v>
      </c>
      <c r="BA87" s="124">
        <f t="shared" si="63"/>
        <v>0.29768081980613692</v>
      </c>
      <c r="BB87" s="124">
        <f t="shared" si="64"/>
        <v>-0.36261944385572181</v>
      </c>
      <c r="BC87" s="124">
        <f t="shared" si="65"/>
        <v>2.7539156732980747</v>
      </c>
      <c r="BD87" s="124">
        <f t="shared" si="66"/>
        <v>5.0941588575248957</v>
      </c>
      <c r="BE87" s="124">
        <f t="shared" si="67"/>
        <v>14.733468636854331</v>
      </c>
      <c r="BF87" s="124">
        <f t="shared" si="68"/>
        <v>14.73073209716862</v>
      </c>
      <c r="BG87" s="124">
        <f t="shared" si="69"/>
        <v>14.737151008795097</v>
      </c>
      <c r="BH87" s="124">
        <f t="shared" si="70"/>
        <v>14.721996932316827</v>
      </c>
      <c r="BI87" s="124">
        <f t="shared" si="71"/>
        <v>14.757250318685941</v>
      </c>
      <c r="BJ87" s="124">
        <f t="shared" si="72"/>
        <v>14.672104129990762</v>
      </c>
      <c r="BK87" s="124">
        <f t="shared" si="73"/>
        <v>14.862826561022901</v>
      </c>
      <c r="BL87" s="124">
        <f t="shared" si="74"/>
        <v>14.104612234266254</v>
      </c>
    </row>
    <row r="88" spans="1:64" s="124" customFormat="1" ht="12.95" customHeight="1" x14ac:dyDescent="0.2">
      <c r="A88" s="124" t="s">
        <v>31</v>
      </c>
      <c r="B88" s="125"/>
      <c r="C88" s="153">
        <v>20023.653999999999</v>
      </c>
      <c r="D88" s="153"/>
      <c r="E88" s="124">
        <f t="shared" si="76"/>
        <v>-6134.9153602918104</v>
      </c>
      <c r="F88" s="124">
        <f t="shared" si="77"/>
        <v>-6135</v>
      </c>
      <c r="G88" s="124">
        <f t="shared" si="78"/>
        <v>0.28081500000189408</v>
      </c>
      <c r="H88" s="124">
        <f t="shared" si="44"/>
        <v>0.28081500000189408</v>
      </c>
      <c r="P88" s="34">
        <f t="shared" si="79"/>
        <v>0.25417083156542203</v>
      </c>
      <c r="Q88" s="121">
        <f t="shared" si="80"/>
        <v>5005.1539999999986</v>
      </c>
      <c r="R88" s="124">
        <f t="shared" si="81"/>
        <v>7.0991171167109339E-4</v>
      </c>
      <c r="S88" s="125">
        <f t="shared" si="45"/>
        <v>0.2</v>
      </c>
      <c r="T88" s="124">
        <f t="shared" si="82"/>
        <v>1.419823423342187E-4</v>
      </c>
      <c r="V88" s="124">
        <f t="shared" si="46"/>
        <v>2.6644168436472049E-2</v>
      </c>
      <c r="Z88" s="124">
        <f t="shared" si="83"/>
        <v>-6135</v>
      </c>
      <c r="AA88" s="124">
        <f t="shared" si="84"/>
        <v>0.27427784704527258</v>
      </c>
      <c r="AB88" s="124">
        <f t="shared" si="85"/>
        <v>0.26070798452204352</v>
      </c>
      <c r="AC88" s="124">
        <f t="shared" si="86"/>
        <v>2.6644168436472049E-2</v>
      </c>
      <c r="AD88" s="124">
        <f t="shared" si="87"/>
        <v>6.5371529566214948E-3</v>
      </c>
      <c r="AE88" s="124">
        <f t="shared" si="88"/>
        <v>8.5468737556530294E-6</v>
      </c>
      <c r="AF88" s="124">
        <f t="shared" si="89"/>
        <v>2.6644168436472049E-2</v>
      </c>
      <c r="AG88" s="125"/>
      <c r="AH88" s="124">
        <f t="shared" si="90"/>
        <v>2.0107015479850537E-2</v>
      </c>
      <c r="AI88" s="124">
        <f t="shared" si="91"/>
        <v>0.58135436639236071</v>
      </c>
      <c r="AJ88" s="124">
        <f t="shared" si="92"/>
        <v>0.22549990578231255</v>
      </c>
      <c r="AK88" s="124">
        <f t="shared" si="93"/>
        <v>0.63264089494684783</v>
      </c>
      <c r="AL88" s="124">
        <f t="shared" si="94"/>
        <v>2.155382432446769</v>
      </c>
      <c r="AM88" s="124">
        <f t="shared" si="95"/>
        <v>1.8608691414459257</v>
      </c>
      <c r="AN88" s="124">
        <f t="shared" si="75"/>
        <v>1.2071807363722609</v>
      </c>
      <c r="AO88" s="124">
        <f t="shared" si="75"/>
        <v>1.2065294118372623</v>
      </c>
      <c r="AP88" s="124">
        <f t="shared" si="75"/>
        <v>1.2041270566209361</v>
      </c>
      <c r="AQ88" s="124">
        <f t="shared" si="75"/>
        <v>1.1953931012449053</v>
      </c>
      <c r="AR88" s="124">
        <f t="shared" si="75"/>
        <v>1.1651482450733139</v>
      </c>
      <c r="AS88" s="124">
        <f t="shared" si="75"/>
        <v>1.0737156047524334</v>
      </c>
      <c r="AT88" s="124">
        <f t="shared" si="75"/>
        <v>0.86093590911290718</v>
      </c>
      <c r="AU88" s="124">
        <f t="shared" si="96"/>
        <v>0.4983409186925849</v>
      </c>
    </row>
    <row r="89" spans="1:64" s="124" customFormat="1" ht="12.95" customHeight="1" x14ac:dyDescent="0.2">
      <c r="A89" s="124" t="s">
        <v>31</v>
      </c>
      <c r="B89" s="125"/>
      <c r="C89" s="153">
        <v>20053.511999999999</v>
      </c>
      <c r="D89" s="153"/>
      <c r="E89" s="124">
        <f t="shared" si="76"/>
        <v>-6125.9159392953516</v>
      </c>
      <c r="F89" s="124">
        <f t="shared" si="77"/>
        <v>-6126</v>
      </c>
      <c r="G89" s="124">
        <f t="shared" si="78"/>
        <v>0.2788940000027651</v>
      </c>
      <c r="H89" s="124">
        <f t="shared" si="44"/>
        <v>0.2788940000027651</v>
      </c>
      <c r="P89" s="34">
        <f t="shared" si="79"/>
        <v>0.2534284896585724</v>
      </c>
      <c r="Q89" s="121">
        <f t="shared" si="80"/>
        <v>5035.0119999999988</v>
      </c>
      <c r="R89" s="124">
        <f t="shared" si="81"/>
        <v>6.4849221709018532E-4</v>
      </c>
      <c r="S89" s="125">
        <f t="shared" si="45"/>
        <v>0.2</v>
      </c>
      <c r="T89" s="124">
        <f t="shared" si="82"/>
        <v>1.2969844341803707E-4</v>
      </c>
      <c r="V89" s="124">
        <f t="shared" si="46"/>
        <v>2.5465510344192699E-2</v>
      </c>
      <c r="Z89" s="124">
        <f t="shared" si="83"/>
        <v>-6126</v>
      </c>
      <c r="AA89" s="124">
        <f t="shared" si="84"/>
        <v>0.27335683656676235</v>
      </c>
      <c r="AB89" s="124">
        <f t="shared" si="85"/>
        <v>0.25896565309457514</v>
      </c>
      <c r="AC89" s="124">
        <f t="shared" si="86"/>
        <v>2.5465510344192699E-2</v>
      </c>
      <c r="AD89" s="124">
        <f t="shared" si="87"/>
        <v>5.5371634360027455E-3</v>
      </c>
      <c r="AE89" s="124">
        <f t="shared" si="88"/>
        <v>6.1320357834011461E-6</v>
      </c>
      <c r="AF89" s="124">
        <f t="shared" si="89"/>
        <v>2.5465510344192699E-2</v>
      </c>
      <c r="AG89" s="125"/>
      <c r="AH89" s="124">
        <f t="shared" si="90"/>
        <v>1.9928346908189957E-2</v>
      </c>
      <c r="AI89" s="124">
        <f t="shared" si="91"/>
        <v>0.5742388077984022</v>
      </c>
      <c r="AJ89" s="124">
        <f t="shared" si="92"/>
        <v>0.21448675611429358</v>
      </c>
      <c r="AK89" s="124">
        <f t="shared" si="93"/>
        <v>0.62787425151296361</v>
      </c>
      <c r="AL89" s="124">
        <f t="shared" si="94"/>
        <v>2.1666722341360458</v>
      </c>
      <c r="AM89" s="124">
        <f t="shared" si="95"/>
        <v>1.8863291093134247</v>
      </c>
      <c r="AN89" s="124">
        <f t="shared" si="75"/>
        <v>1.2199116546171673</v>
      </c>
      <c r="AO89" s="124">
        <f t="shared" si="75"/>
        <v>1.2193552135669057</v>
      </c>
      <c r="AP89" s="124">
        <f t="shared" si="75"/>
        <v>1.2172306707871654</v>
      </c>
      <c r="AQ89" s="124">
        <f t="shared" si="75"/>
        <v>1.2092289796738716</v>
      </c>
      <c r="AR89" s="124">
        <f t="shared" si="75"/>
        <v>1.1804985126942582</v>
      </c>
      <c r="AS89" s="124">
        <f t="shared" si="75"/>
        <v>1.0906418852256761</v>
      </c>
      <c r="AT89" s="124">
        <f t="shared" si="75"/>
        <v>0.8764553034735415</v>
      </c>
      <c r="AU89" s="124">
        <f t="shared" si="96"/>
        <v>0.50766383013835359</v>
      </c>
    </row>
    <row r="90" spans="1:64" s="124" customFormat="1" ht="12.95" customHeight="1" x14ac:dyDescent="0.2">
      <c r="A90" s="124" t="s">
        <v>31</v>
      </c>
      <c r="B90" s="125"/>
      <c r="C90" s="153">
        <v>20166.300999999999</v>
      </c>
      <c r="D90" s="153"/>
      <c r="E90" s="124">
        <f t="shared" si="76"/>
        <v>-6091.9205044112468</v>
      </c>
      <c r="F90" s="124">
        <f t="shared" si="77"/>
        <v>-6092</v>
      </c>
      <c r="G90" s="124">
        <f t="shared" si="78"/>
        <v>0.26374800000121468</v>
      </c>
      <c r="H90" s="124">
        <f t="shared" si="44"/>
        <v>0.26374800000121468</v>
      </c>
      <c r="P90" s="34">
        <f t="shared" si="79"/>
        <v>0.25063352513447212</v>
      </c>
      <c r="Q90" s="121">
        <f t="shared" si="80"/>
        <v>5147.8009999999995</v>
      </c>
      <c r="R90" s="124">
        <f t="shared" si="81"/>
        <v>1.7198945103042213E-4</v>
      </c>
      <c r="S90" s="125">
        <f t="shared" si="45"/>
        <v>0.2</v>
      </c>
      <c r="T90" s="124">
        <f t="shared" si="82"/>
        <v>3.4397890206084428E-5</v>
      </c>
      <c r="V90" s="124">
        <f t="shared" si="46"/>
        <v>1.3114474866742554E-2</v>
      </c>
      <c r="Z90" s="124">
        <f t="shared" si="83"/>
        <v>-6092</v>
      </c>
      <c r="AA90" s="124">
        <f t="shared" si="84"/>
        <v>0.26987914560282827</v>
      </c>
      <c r="AB90" s="124">
        <f t="shared" si="85"/>
        <v>0.24450237953285853</v>
      </c>
      <c r="AC90" s="124">
        <f t="shared" si="86"/>
        <v>1.3114474866742554E-2</v>
      </c>
      <c r="AD90" s="124">
        <f t="shared" si="87"/>
        <v>-6.1311456016135968E-3</v>
      </c>
      <c r="AE90" s="124">
        <f t="shared" si="88"/>
        <v>7.5181892776371511E-6</v>
      </c>
      <c r="AF90" s="124">
        <f t="shared" si="89"/>
        <v>1.3114474866742554E-2</v>
      </c>
      <c r="AG90" s="125"/>
      <c r="AH90" s="124">
        <f t="shared" si="90"/>
        <v>1.924562046835614E-2</v>
      </c>
      <c r="AI90" s="124">
        <f t="shared" si="91"/>
        <v>0.54931863956186477</v>
      </c>
      <c r="AJ90" s="124">
        <f t="shared" si="92"/>
        <v>0.17501057895030536</v>
      </c>
      <c r="AK90" s="124">
        <f t="shared" si="93"/>
        <v>0.61023354533450702</v>
      </c>
      <c r="AL90" s="124">
        <f t="shared" si="94"/>
        <v>2.2069220474202336</v>
      </c>
      <c r="AM90" s="124">
        <f t="shared" si="95"/>
        <v>1.9816964424512709</v>
      </c>
      <c r="AN90" s="124">
        <f t="shared" si="75"/>
        <v>1.2666050116467298</v>
      </c>
      <c r="AO90" s="124">
        <f t="shared" si="75"/>
        <v>1.2663123689445723</v>
      </c>
      <c r="AP90" s="124">
        <f t="shared" si="75"/>
        <v>1.2650282764082788</v>
      </c>
      <c r="AQ90" s="124">
        <f t="shared" si="75"/>
        <v>1.2594544245394244</v>
      </c>
      <c r="AR90" s="124">
        <f t="shared" si="75"/>
        <v>1.236300544636241</v>
      </c>
      <c r="AS90" s="124">
        <f t="shared" si="75"/>
        <v>1.1531712401808702</v>
      </c>
      <c r="AT90" s="124">
        <f t="shared" si="75"/>
        <v>0.9347903834806599</v>
      </c>
      <c r="AU90" s="124">
        <f t="shared" si="96"/>
        <v>0.54288371782236577</v>
      </c>
    </row>
    <row r="91" spans="1:64" s="124" customFormat="1" ht="12.95" customHeight="1" x14ac:dyDescent="0.2">
      <c r="A91" s="124" t="s">
        <v>31</v>
      </c>
      <c r="B91" s="125"/>
      <c r="C91" s="153">
        <v>20242.617999999999</v>
      </c>
      <c r="D91" s="153"/>
      <c r="E91" s="124">
        <f t="shared" si="76"/>
        <v>-6068.9179988118522</v>
      </c>
      <c r="F91" s="124">
        <f t="shared" si="77"/>
        <v>-6069</v>
      </c>
      <c r="G91" s="124">
        <f t="shared" si="78"/>
        <v>0.27206099999966682</v>
      </c>
      <c r="H91" s="124">
        <f t="shared" si="44"/>
        <v>0.27206099999966682</v>
      </c>
      <c r="P91" s="34">
        <f t="shared" si="79"/>
        <v>0.24875127726299021</v>
      </c>
      <c r="Q91" s="121">
        <f t="shared" si="80"/>
        <v>5224.1179999999986</v>
      </c>
      <c r="R91" s="124">
        <f t="shared" si="81"/>
        <v>5.4334317406073865E-4</v>
      </c>
      <c r="S91" s="125">
        <f t="shared" si="45"/>
        <v>0.2</v>
      </c>
      <c r="T91" s="124">
        <f t="shared" si="82"/>
        <v>1.0866863481214774E-4</v>
      </c>
      <c r="V91" s="124">
        <f t="shared" si="46"/>
        <v>2.3309722736676614E-2</v>
      </c>
      <c r="Z91" s="124">
        <f t="shared" si="83"/>
        <v>-6069</v>
      </c>
      <c r="AA91" s="124">
        <f t="shared" si="84"/>
        <v>0.26752923179234633</v>
      </c>
      <c r="AB91" s="124">
        <f t="shared" si="85"/>
        <v>0.25328304547031072</v>
      </c>
      <c r="AC91" s="124">
        <f t="shared" si="86"/>
        <v>2.3309722736676614E-2</v>
      </c>
      <c r="AD91" s="124">
        <f t="shared" si="87"/>
        <v>4.5317682073204857E-3</v>
      </c>
      <c r="AE91" s="124">
        <f t="shared" si="88"/>
        <v>4.1073846169761453E-6</v>
      </c>
      <c r="AF91" s="124">
        <f t="shared" si="89"/>
        <v>2.3309722736676614E-2</v>
      </c>
      <c r="AG91" s="125"/>
      <c r="AH91" s="124">
        <f t="shared" si="90"/>
        <v>1.8777954529356117E-2</v>
      </c>
      <c r="AI91" s="124">
        <f t="shared" si="91"/>
        <v>0.53402620392223532</v>
      </c>
      <c r="AJ91" s="124">
        <f t="shared" si="92"/>
        <v>0.1500486775887519</v>
      </c>
      <c r="AK91" s="124">
        <f t="shared" si="93"/>
        <v>0.59863769499319708</v>
      </c>
      <c r="AL91" s="124">
        <f t="shared" si="94"/>
        <v>2.2322210527628701</v>
      </c>
      <c r="AM91" s="124">
        <f t="shared" si="95"/>
        <v>2.0456280847923636</v>
      </c>
      <c r="AN91" s="124">
        <f t="shared" ref="AN91:AT100" si="97">$AU91+$AB$7*SIN(AO91)</f>
        <v>1.2970387079052479</v>
      </c>
      <c r="AO91" s="124">
        <f t="shared" si="97"/>
        <v>1.2968582457679314</v>
      </c>
      <c r="AP91" s="124">
        <f t="shared" si="97"/>
        <v>1.2959802770724727</v>
      </c>
      <c r="AQ91" s="124">
        <f t="shared" si="97"/>
        <v>1.2917472741004865</v>
      </c>
      <c r="AR91" s="124">
        <f t="shared" si="97"/>
        <v>1.2721576538720156</v>
      </c>
      <c r="AS91" s="124">
        <f t="shared" si="97"/>
        <v>1.1941818536524069</v>
      </c>
      <c r="AT91" s="124">
        <f t="shared" si="97"/>
        <v>0.9739784469852264</v>
      </c>
      <c r="AU91" s="124">
        <f t="shared" si="96"/>
        <v>0.56670893596155114</v>
      </c>
    </row>
    <row r="92" spans="1:64" s="124" customFormat="1" ht="12.95" customHeight="1" x14ac:dyDescent="0.2">
      <c r="A92" s="124" t="s">
        <v>31</v>
      </c>
      <c r="B92" s="125"/>
      <c r="C92" s="153">
        <v>20252.574000000001</v>
      </c>
      <c r="D92" s="153"/>
      <c r="E92" s="124">
        <f t="shared" si="76"/>
        <v>-6065.9171871218268</v>
      </c>
      <c r="F92" s="124">
        <f t="shared" si="77"/>
        <v>-6066</v>
      </c>
      <c r="G92" s="124">
        <f t="shared" si="78"/>
        <v>0.27475400000184891</v>
      </c>
      <c r="H92" s="124">
        <f t="shared" si="44"/>
        <v>0.27475400000184891</v>
      </c>
      <c r="P92" s="34">
        <f t="shared" si="79"/>
        <v>0.248506270215749</v>
      </c>
      <c r="Q92" s="121">
        <f t="shared" si="80"/>
        <v>5234.0740000000005</v>
      </c>
      <c r="R92" s="124">
        <f t="shared" si="81"/>
        <v>6.8894331892411619E-4</v>
      </c>
      <c r="S92" s="125">
        <f t="shared" si="45"/>
        <v>0.2</v>
      </c>
      <c r="T92" s="124">
        <f t="shared" si="82"/>
        <v>1.3778866378482324E-4</v>
      </c>
      <c r="V92" s="124">
        <f t="shared" si="46"/>
        <v>2.6247729786099905E-2</v>
      </c>
      <c r="Z92" s="124">
        <f t="shared" si="83"/>
        <v>-6066</v>
      </c>
      <c r="AA92" s="124">
        <f t="shared" si="84"/>
        <v>0.26722293351173232</v>
      </c>
      <c r="AB92" s="124">
        <f t="shared" si="85"/>
        <v>0.25603733670586559</v>
      </c>
      <c r="AC92" s="124">
        <f t="shared" si="86"/>
        <v>2.6247729786099905E-2</v>
      </c>
      <c r="AD92" s="124">
        <f t="shared" si="87"/>
        <v>7.5310664901165891E-3</v>
      </c>
      <c r="AE92" s="124">
        <f t="shared" si="88"/>
        <v>1.1343392495711401E-5</v>
      </c>
      <c r="AF92" s="124">
        <f t="shared" si="89"/>
        <v>2.6247729786099905E-2</v>
      </c>
      <c r="AG92" s="125"/>
      <c r="AH92" s="124">
        <f t="shared" si="90"/>
        <v>1.8716663295983316E-2</v>
      </c>
      <c r="AI92" s="124">
        <f t="shared" si="91"/>
        <v>0.53211546325334913</v>
      </c>
      <c r="AJ92" s="124">
        <f t="shared" si="92"/>
        <v>0.14688830242669756</v>
      </c>
      <c r="AK92" s="124">
        <f t="shared" si="93"/>
        <v>0.59714548375690002</v>
      </c>
      <c r="AL92" s="124">
        <f t="shared" si="94"/>
        <v>2.2354168479147414</v>
      </c>
      <c r="AM92" s="124">
        <f t="shared" si="95"/>
        <v>2.0539397107148636</v>
      </c>
      <c r="AN92" s="124">
        <f t="shared" si="97"/>
        <v>1.3009447267076157</v>
      </c>
      <c r="AO92" s="124">
        <f t="shared" si="97"/>
        <v>1.3007758488737116</v>
      </c>
      <c r="AP92" s="124">
        <f t="shared" si="97"/>
        <v>1.2999425688991515</v>
      </c>
      <c r="AQ92" s="124">
        <f t="shared" si="97"/>
        <v>1.2958670510903509</v>
      </c>
      <c r="AR92" s="124">
        <f t="shared" si="97"/>
        <v>1.2767262541669981</v>
      </c>
      <c r="AS92" s="124">
        <f t="shared" si="97"/>
        <v>1.1994534456240702</v>
      </c>
      <c r="AT92" s="124">
        <f t="shared" si="97"/>
        <v>0.9790730754782595</v>
      </c>
      <c r="AU92" s="124">
        <f t="shared" si="96"/>
        <v>0.56981657311014011</v>
      </c>
    </row>
    <row r="93" spans="1:64" s="124" customFormat="1" ht="12.95" customHeight="1" x14ac:dyDescent="0.2">
      <c r="A93" s="124" t="s">
        <v>31</v>
      </c>
      <c r="B93" s="125"/>
      <c r="C93" s="153">
        <v>20315.62</v>
      </c>
      <c r="D93" s="153"/>
      <c r="E93" s="124">
        <f t="shared" si="76"/>
        <v>-6046.9146586154729</v>
      </c>
      <c r="F93" s="124">
        <f t="shared" si="77"/>
        <v>-6047</v>
      </c>
      <c r="G93" s="124">
        <f t="shared" si="78"/>
        <v>0.28314300000056392</v>
      </c>
      <c r="H93" s="124">
        <f t="shared" si="44"/>
        <v>0.28314300000056392</v>
      </c>
      <c r="P93" s="34">
        <f t="shared" si="79"/>
        <v>0.24695725739964333</v>
      </c>
      <c r="Q93" s="121">
        <f t="shared" si="80"/>
        <v>5297.119999999999</v>
      </c>
      <c r="R93" s="124">
        <f t="shared" si="81"/>
        <v>1.3094079675800788E-3</v>
      </c>
      <c r="S93" s="125">
        <f t="shared" si="45"/>
        <v>0.2</v>
      </c>
      <c r="T93" s="124">
        <f t="shared" si="82"/>
        <v>2.6188159351601579E-4</v>
      </c>
      <c r="V93" s="124">
        <f t="shared" si="46"/>
        <v>3.6185742600920584E-2</v>
      </c>
      <c r="Z93" s="124">
        <f t="shared" si="83"/>
        <v>-6047</v>
      </c>
      <c r="AA93" s="124">
        <f t="shared" si="84"/>
        <v>0.26528437850695158</v>
      </c>
      <c r="AB93" s="124">
        <f t="shared" si="85"/>
        <v>0.2648158788932557</v>
      </c>
      <c r="AC93" s="124">
        <f t="shared" si="86"/>
        <v>3.6185742600920584E-2</v>
      </c>
      <c r="AD93" s="124">
        <f t="shared" si="87"/>
        <v>1.7858621493612337E-2</v>
      </c>
      <c r="AE93" s="124">
        <f t="shared" si="88"/>
        <v>6.378607233042251E-5</v>
      </c>
      <c r="AF93" s="124">
        <f t="shared" si="89"/>
        <v>3.6185742600920584E-2</v>
      </c>
      <c r="AG93" s="125"/>
      <c r="AH93" s="124">
        <f t="shared" si="90"/>
        <v>1.8327121107308234E-2</v>
      </c>
      <c r="AI93" s="124">
        <f t="shared" si="91"/>
        <v>0.52043168675729357</v>
      </c>
      <c r="AJ93" s="124">
        <f t="shared" si="92"/>
        <v>0.12735524045906285</v>
      </c>
      <c r="AK93" s="124">
        <f t="shared" si="93"/>
        <v>0.58780345476310003</v>
      </c>
      <c r="AL93" s="124">
        <f t="shared" si="94"/>
        <v>2.2551365126124918</v>
      </c>
      <c r="AM93" s="124">
        <f t="shared" si="95"/>
        <v>2.1064602268413188</v>
      </c>
      <c r="AN93" s="124">
        <f t="shared" si="97"/>
        <v>1.3253597981391214</v>
      </c>
      <c r="AO93" s="124">
        <f t="shared" si="97"/>
        <v>1.3252510148823933</v>
      </c>
      <c r="AP93" s="124">
        <f t="shared" si="97"/>
        <v>1.3246618037526192</v>
      </c>
      <c r="AQ93" s="124">
        <f t="shared" si="97"/>
        <v>1.3214941217146627</v>
      </c>
      <c r="AR93" s="124">
        <f t="shared" si="97"/>
        <v>1.3050974310546706</v>
      </c>
      <c r="AS93" s="124">
        <f t="shared" si="97"/>
        <v>1.2324211335458339</v>
      </c>
      <c r="AT93" s="124">
        <f t="shared" si="97"/>
        <v>1.0112464845806644</v>
      </c>
      <c r="AU93" s="124">
        <f t="shared" si="96"/>
        <v>0.58949827505120567</v>
      </c>
    </row>
    <row r="94" spans="1:64" s="124" customFormat="1" ht="12.95" customHeight="1" x14ac:dyDescent="0.2">
      <c r="A94" s="124" t="s">
        <v>31</v>
      </c>
      <c r="B94" s="125"/>
      <c r="C94" s="153">
        <v>20325.562999999998</v>
      </c>
      <c r="D94" s="153"/>
      <c r="E94" s="124">
        <f t="shared" si="76"/>
        <v>-6043.9177652211465</v>
      </c>
      <c r="F94" s="124">
        <f t="shared" si="77"/>
        <v>-6044</v>
      </c>
      <c r="G94" s="124">
        <f t="shared" si="78"/>
        <v>0.27283600000009756</v>
      </c>
      <c r="H94" s="124">
        <f t="shared" si="44"/>
        <v>0.27283600000009756</v>
      </c>
      <c r="P94" s="34">
        <f t="shared" si="79"/>
        <v>0.24671310250495648</v>
      </c>
      <c r="Q94" s="121">
        <f t="shared" si="80"/>
        <v>5307.0629999999983</v>
      </c>
      <c r="R94" s="124">
        <f t="shared" si="81"/>
        <v>6.824057735416477E-4</v>
      </c>
      <c r="S94" s="125">
        <f t="shared" si="45"/>
        <v>0.2</v>
      </c>
      <c r="T94" s="124">
        <f t="shared" si="82"/>
        <v>1.3648115470832954E-4</v>
      </c>
      <c r="V94" s="124">
        <f t="shared" si="46"/>
        <v>2.6122897495141073E-2</v>
      </c>
      <c r="Z94" s="124">
        <f t="shared" si="83"/>
        <v>-6044</v>
      </c>
      <c r="AA94" s="124">
        <f t="shared" si="84"/>
        <v>0.26497851766913388</v>
      </c>
      <c r="AB94" s="124">
        <f t="shared" si="85"/>
        <v>0.25457058483592016</v>
      </c>
      <c r="AC94" s="124">
        <f t="shared" si="86"/>
        <v>2.6122897495141073E-2</v>
      </c>
      <c r="AD94" s="124">
        <f t="shared" si="87"/>
        <v>7.8574823309636721E-3</v>
      </c>
      <c r="AE94" s="124">
        <f t="shared" si="88"/>
        <v>1.234800571628126E-5</v>
      </c>
      <c r="AF94" s="124">
        <f t="shared" si="89"/>
        <v>2.6122897495141073E-2</v>
      </c>
      <c r="AG94" s="125"/>
      <c r="AH94" s="124">
        <f t="shared" si="90"/>
        <v>1.8265415164177411E-2</v>
      </c>
      <c r="AI94" s="124">
        <f t="shared" si="91"/>
        <v>0.51865021402956701</v>
      </c>
      <c r="AJ94" s="124">
        <f t="shared" si="92"/>
        <v>0.12434487853870857</v>
      </c>
      <c r="AK94" s="124">
        <f t="shared" si="93"/>
        <v>0.58634550569106314</v>
      </c>
      <c r="AL94" s="124">
        <f t="shared" si="94"/>
        <v>2.2581710021376287</v>
      </c>
      <c r="AM94" s="124">
        <f t="shared" si="95"/>
        <v>2.1147362081759296</v>
      </c>
      <c r="AN94" s="124">
        <f t="shared" si="97"/>
        <v>1.3291652490171373</v>
      </c>
      <c r="AO94" s="124">
        <f t="shared" si="97"/>
        <v>1.3290640987371534</v>
      </c>
      <c r="AP94" s="124">
        <f t="shared" si="97"/>
        <v>1.3285077353248789</v>
      </c>
      <c r="AQ94" s="124">
        <f t="shared" si="97"/>
        <v>1.3254696470444371</v>
      </c>
      <c r="AR94" s="124">
        <f t="shared" si="97"/>
        <v>1.3094897543386657</v>
      </c>
      <c r="AS94" s="124">
        <f t="shared" si="97"/>
        <v>1.2375601552353879</v>
      </c>
      <c r="AT94" s="124">
        <f t="shared" si="97"/>
        <v>1.0163116860064325</v>
      </c>
      <c r="AU94" s="124">
        <f t="shared" si="96"/>
        <v>0.59260591219979553</v>
      </c>
    </row>
    <row r="95" spans="1:64" s="124" customFormat="1" ht="12.95" customHeight="1" x14ac:dyDescent="0.2">
      <c r="A95" s="124" t="s">
        <v>31</v>
      </c>
      <c r="B95" s="125"/>
      <c r="C95" s="153">
        <v>20335.514999999999</v>
      </c>
      <c r="D95" s="153"/>
      <c r="E95" s="124">
        <f t="shared" si="76"/>
        <v>-6040.9181591605675</v>
      </c>
      <c r="F95" s="124">
        <f t="shared" si="77"/>
        <v>-6041</v>
      </c>
      <c r="G95" s="124">
        <f t="shared" si="78"/>
        <v>0.27152900000146474</v>
      </c>
      <c r="H95" s="124">
        <f t="shared" si="44"/>
        <v>0.27152900000146474</v>
      </c>
      <c r="P95" s="34">
        <f t="shared" si="79"/>
        <v>0.24646906381289066</v>
      </c>
      <c r="Q95" s="121">
        <f t="shared" si="80"/>
        <v>5317.0149999999994</v>
      </c>
      <c r="R95" s="124">
        <f t="shared" si="81"/>
        <v>6.280004017754047E-4</v>
      </c>
      <c r="S95" s="125">
        <f t="shared" si="45"/>
        <v>0.2</v>
      </c>
      <c r="T95" s="124">
        <f t="shared" si="82"/>
        <v>1.2560008035508095E-4</v>
      </c>
      <c r="V95" s="124">
        <f t="shared" si="46"/>
        <v>2.5059936188574078E-2</v>
      </c>
      <c r="Z95" s="124">
        <f t="shared" si="83"/>
        <v>-6041</v>
      </c>
      <c r="AA95" s="124">
        <f t="shared" si="84"/>
        <v>0.26467272292366484</v>
      </c>
      <c r="AB95" s="124">
        <f t="shared" si="85"/>
        <v>0.25332534089069059</v>
      </c>
      <c r="AC95" s="124">
        <f t="shared" si="86"/>
        <v>2.5059936188574078E-2</v>
      </c>
      <c r="AD95" s="124">
        <f t="shared" si="87"/>
        <v>6.8562770777998994E-3</v>
      </c>
      <c r="AE95" s="124">
        <f t="shared" si="88"/>
        <v>9.4017070735128656E-6</v>
      </c>
      <c r="AF95" s="124">
        <f t="shared" si="89"/>
        <v>2.5059936188574078E-2</v>
      </c>
      <c r="AG95" s="125"/>
      <c r="AH95" s="124">
        <f t="shared" si="90"/>
        <v>1.8203659110774151E-2</v>
      </c>
      <c r="AI95" s="124">
        <f t="shared" si="91"/>
        <v>0.51688533752412846</v>
      </c>
      <c r="AJ95" s="124">
        <f t="shared" si="92"/>
        <v>0.12135401495269948</v>
      </c>
      <c r="AK95" s="124">
        <f t="shared" si="93"/>
        <v>0.58489220493926486</v>
      </c>
      <c r="AL95" s="124">
        <f t="shared" si="94"/>
        <v>2.2611846946675946</v>
      </c>
      <c r="AM95" s="124">
        <f t="shared" si="95"/>
        <v>2.1230082011787048</v>
      </c>
      <c r="AN95" s="124">
        <f t="shared" si="97"/>
        <v>1.3329575620523135</v>
      </c>
      <c r="AO95" s="124">
        <f t="shared" si="97"/>
        <v>1.3328635997022686</v>
      </c>
      <c r="AP95" s="124">
        <f t="shared" si="97"/>
        <v>1.3323386553569221</v>
      </c>
      <c r="AQ95" s="124">
        <f t="shared" si="97"/>
        <v>1.3294265277958661</v>
      </c>
      <c r="AR95" s="124">
        <f t="shared" si="97"/>
        <v>1.3138587036373215</v>
      </c>
      <c r="AS95" s="124">
        <f t="shared" si="97"/>
        <v>1.2426810088593876</v>
      </c>
      <c r="AT95" s="124">
        <f t="shared" si="97"/>
        <v>1.0213727955356884</v>
      </c>
      <c r="AU95" s="124">
        <f t="shared" si="96"/>
        <v>0.5957135493483845</v>
      </c>
    </row>
    <row r="96" spans="1:64" s="124" customFormat="1" ht="12.95" customHeight="1" x14ac:dyDescent="0.2">
      <c r="A96" s="124" t="s">
        <v>31</v>
      </c>
      <c r="B96" s="125"/>
      <c r="C96" s="153">
        <v>20355.416000000001</v>
      </c>
      <c r="D96" s="153"/>
      <c r="E96" s="124">
        <f t="shared" si="76"/>
        <v>-6034.9198512614939</v>
      </c>
      <c r="F96" s="124">
        <f t="shared" si="77"/>
        <v>-6035</v>
      </c>
      <c r="G96" s="124">
        <f t="shared" si="78"/>
        <v>0.26591500000358792</v>
      </c>
      <c r="H96" s="124">
        <f t="shared" si="44"/>
        <v>0.26591500000358792</v>
      </c>
      <c r="P96" s="34">
        <f t="shared" si="79"/>
        <v>0.24598133503662212</v>
      </c>
      <c r="Q96" s="121">
        <f t="shared" si="80"/>
        <v>5336.9160000000011</v>
      </c>
      <c r="R96" s="124">
        <f t="shared" si="81"/>
        <v>3.9735099901523976E-4</v>
      </c>
      <c r="S96" s="125">
        <f t="shared" si="45"/>
        <v>0.2</v>
      </c>
      <c r="T96" s="124">
        <f t="shared" si="82"/>
        <v>7.9470199803047964E-5</v>
      </c>
      <c r="V96" s="124">
        <f t="shared" si="46"/>
        <v>1.9933664966965803E-2</v>
      </c>
      <c r="Z96" s="124">
        <f t="shared" si="83"/>
        <v>-6035</v>
      </c>
      <c r="AA96" s="124">
        <f t="shared" si="84"/>
        <v>0.2640613375655515</v>
      </c>
      <c r="AB96" s="124">
        <f t="shared" si="85"/>
        <v>0.24783499747465856</v>
      </c>
      <c r="AC96" s="124">
        <f t="shared" si="86"/>
        <v>1.9933664966965803E-2</v>
      </c>
      <c r="AD96" s="124">
        <f t="shared" si="87"/>
        <v>1.8536624380364186E-3</v>
      </c>
      <c r="AE96" s="124">
        <f t="shared" si="88"/>
        <v>6.872128868374239E-7</v>
      </c>
      <c r="AF96" s="124">
        <f t="shared" si="89"/>
        <v>1.9933664966965803E-2</v>
      </c>
      <c r="AG96" s="125"/>
      <c r="AH96" s="124">
        <f t="shared" si="90"/>
        <v>1.8080002528929363E-2</v>
      </c>
      <c r="AI96" s="124">
        <f t="shared" si="91"/>
        <v>0.51340444731793133</v>
      </c>
      <c r="AJ96" s="124">
        <f t="shared" si="92"/>
        <v>0.11542991208038925</v>
      </c>
      <c r="AK96" s="124">
        <f t="shared" si="93"/>
        <v>0.58199951598598632</v>
      </c>
      <c r="AL96" s="124">
        <f t="shared" si="94"/>
        <v>2.2671507664442063</v>
      </c>
      <c r="AM96" s="124">
        <f t="shared" si="95"/>
        <v>2.1395410200439677</v>
      </c>
      <c r="AN96" s="124">
        <f t="shared" si="97"/>
        <v>1.340503295662006</v>
      </c>
      <c r="AO96" s="124">
        <f t="shared" si="97"/>
        <v>1.3404224550200832</v>
      </c>
      <c r="AP96" s="124">
        <f t="shared" si="97"/>
        <v>1.339956234637294</v>
      </c>
      <c r="AQ96" s="124">
        <f t="shared" si="97"/>
        <v>1.3372853103487825</v>
      </c>
      <c r="AR96" s="124">
        <f t="shared" si="97"/>
        <v>1.3225271318368268</v>
      </c>
      <c r="AS96" s="124">
        <f t="shared" si="97"/>
        <v>1.2528681374246169</v>
      </c>
      <c r="AT96" s="124">
        <f t="shared" si="97"/>
        <v>1.0314826634825049</v>
      </c>
      <c r="AU96" s="124">
        <f t="shared" si="96"/>
        <v>0.60192882364556333</v>
      </c>
    </row>
    <row r="97" spans="1:47" s="124" customFormat="1" ht="12.95" customHeight="1" x14ac:dyDescent="0.2">
      <c r="A97" s="124" t="s">
        <v>31</v>
      </c>
      <c r="B97" s="125"/>
      <c r="C97" s="153">
        <v>21045.495999999999</v>
      </c>
      <c r="D97" s="153"/>
      <c r="E97" s="124">
        <f t="shared" si="76"/>
        <v>-5826.9246593117241</v>
      </c>
      <c r="F97" s="124">
        <f t="shared" si="77"/>
        <v>-5827</v>
      </c>
      <c r="G97" s="124">
        <f t="shared" si="78"/>
        <v>0.24996300000202609</v>
      </c>
      <c r="H97" s="124">
        <f t="shared" si="44"/>
        <v>0.24996300000202609</v>
      </c>
      <c r="P97" s="34">
        <f t="shared" si="79"/>
        <v>0.22936076029642749</v>
      </c>
      <c r="Q97" s="121">
        <f t="shared" si="80"/>
        <v>6026.9959999999992</v>
      </c>
      <c r="R97" s="124">
        <f t="shared" si="81"/>
        <v>4.2445228088694355E-4</v>
      </c>
      <c r="S97" s="125">
        <f t="shared" si="45"/>
        <v>0.2</v>
      </c>
      <c r="T97" s="124">
        <f t="shared" si="82"/>
        <v>8.4890456177388719E-5</v>
      </c>
      <c r="V97" s="124">
        <f t="shared" si="46"/>
        <v>2.0602239705598602E-2</v>
      </c>
      <c r="Z97" s="124">
        <f t="shared" si="83"/>
        <v>-5827</v>
      </c>
      <c r="AA97" s="124">
        <f t="shared" si="84"/>
        <v>0.24310216629536521</v>
      </c>
      <c r="AB97" s="124">
        <f t="shared" si="85"/>
        <v>0.23622159400308837</v>
      </c>
      <c r="AC97" s="124">
        <f t="shared" si="86"/>
        <v>2.0602239705598602E-2</v>
      </c>
      <c r="AD97" s="124">
        <f t="shared" si="87"/>
        <v>6.8608337066608793E-3</v>
      </c>
      <c r="AE97" s="124">
        <f t="shared" si="88"/>
        <v>9.4142078300908123E-6</v>
      </c>
      <c r="AF97" s="124">
        <f t="shared" si="89"/>
        <v>2.0602239705598602E-2</v>
      </c>
      <c r="AG97" s="125"/>
      <c r="AH97" s="124">
        <f t="shared" si="90"/>
        <v>1.3741405998937715E-2</v>
      </c>
      <c r="AI97" s="124">
        <f t="shared" si="91"/>
        <v>0.4228329086684941</v>
      </c>
      <c r="AJ97" s="124">
        <f t="shared" si="92"/>
        <v>-5.2502544540500032E-2</v>
      </c>
      <c r="AK97" s="124">
        <f t="shared" si="93"/>
        <v>0.49231780100034911</v>
      </c>
      <c r="AL97" s="124">
        <f t="shared" si="94"/>
        <v>2.4353652555571252</v>
      </c>
      <c r="AM97" s="124">
        <f t="shared" si="95"/>
        <v>2.7132542720027359</v>
      </c>
      <c r="AN97" s="124">
        <f t="shared" si="97"/>
        <v>1.575997689518011</v>
      </c>
      <c r="AO97" s="124">
        <f t="shared" si="97"/>
        <v>1.5759976895196783</v>
      </c>
      <c r="AP97" s="124">
        <f t="shared" si="97"/>
        <v>1.5759976890971661</v>
      </c>
      <c r="AQ97" s="124">
        <f t="shared" si="97"/>
        <v>1.5759977961744958</v>
      </c>
      <c r="AR97" s="124">
        <f t="shared" si="97"/>
        <v>1.5759705886768334</v>
      </c>
      <c r="AS97" s="124">
        <f t="shared" si="97"/>
        <v>1.5608714585961572</v>
      </c>
      <c r="AT97" s="124">
        <f t="shared" si="97"/>
        <v>1.370698986191524</v>
      </c>
      <c r="AU97" s="124">
        <f t="shared" si="96"/>
        <v>0.81739166594775803</v>
      </c>
    </row>
    <row r="98" spans="1:47" s="124" customFormat="1" ht="12.95" customHeight="1" x14ac:dyDescent="0.2">
      <c r="A98" s="124" t="s">
        <v>31</v>
      </c>
      <c r="B98" s="125"/>
      <c r="C98" s="153">
        <v>21888.185000000001</v>
      </c>
      <c r="D98" s="153"/>
      <c r="E98" s="124">
        <f t="shared" si="76"/>
        <v>-5572.9319913471963</v>
      </c>
      <c r="F98" s="124">
        <f t="shared" si="77"/>
        <v>-5573</v>
      </c>
      <c r="G98" s="124">
        <f t="shared" si="78"/>
        <v>0.22563700000318931</v>
      </c>
      <c r="H98" s="124">
        <f t="shared" si="44"/>
        <v>0.22563700000318931</v>
      </c>
      <c r="P98" s="34">
        <f t="shared" si="79"/>
        <v>0.20982204514796476</v>
      </c>
      <c r="Q98" s="121">
        <f t="shared" si="80"/>
        <v>6869.6850000000013</v>
      </c>
      <c r="R98" s="124">
        <f t="shared" si="81"/>
        <v>2.5011279707279056E-4</v>
      </c>
      <c r="S98" s="125">
        <f t="shared" si="45"/>
        <v>0.2</v>
      </c>
      <c r="T98" s="124">
        <f t="shared" si="82"/>
        <v>5.0022559414558117E-5</v>
      </c>
      <c r="V98" s="124">
        <f t="shared" si="46"/>
        <v>1.581495485522455E-2</v>
      </c>
      <c r="Z98" s="124">
        <f t="shared" si="83"/>
        <v>-5573</v>
      </c>
      <c r="AA98" s="124">
        <f t="shared" si="84"/>
        <v>0.21835487445035734</v>
      </c>
      <c r="AB98" s="124">
        <f t="shared" si="85"/>
        <v>0.21710417070079674</v>
      </c>
      <c r="AC98" s="124">
        <f t="shared" si="86"/>
        <v>1.581495485522455E-2</v>
      </c>
      <c r="AD98" s="124">
        <f t="shared" si="87"/>
        <v>7.282125552831975E-3</v>
      </c>
      <c r="AE98" s="124">
        <f t="shared" si="88"/>
        <v>1.060587051344168E-5</v>
      </c>
      <c r="AF98" s="124">
        <f t="shared" si="89"/>
        <v>1.581495485522455E-2</v>
      </c>
      <c r="AG98" s="125"/>
      <c r="AH98" s="124">
        <f t="shared" si="90"/>
        <v>8.5328293023925889E-3</v>
      </c>
      <c r="AI98" s="124">
        <f t="shared" si="91"/>
        <v>0.35840372613678495</v>
      </c>
      <c r="AJ98" s="124">
        <f t="shared" si="92"/>
        <v>-0.1946674976658648</v>
      </c>
      <c r="AK98" s="124">
        <f t="shared" si="93"/>
        <v>0.40478746258095571</v>
      </c>
      <c r="AL98" s="124">
        <f t="shared" si="94"/>
        <v>2.5787570117027361</v>
      </c>
      <c r="AM98" s="124">
        <f t="shared" si="95"/>
        <v>3.4591302565327413</v>
      </c>
      <c r="AN98" s="124">
        <f t="shared" si="97"/>
        <v>1.8163602906073941</v>
      </c>
      <c r="AO98" s="124">
        <f t="shared" si="97"/>
        <v>1.8163751328075304</v>
      </c>
      <c r="AP98" s="124">
        <f t="shared" si="97"/>
        <v>1.8162946451859994</v>
      </c>
      <c r="AQ98" s="124">
        <f t="shared" si="97"/>
        <v>1.8167308111965479</v>
      </c>
      <c r="AR98" s="124">
        <f t="shared" si="97"/>
        <v>1.8143580450185206</v>
      </c>
      <c r="AS98" s="124">
        <f t="shared" si="97"/>
        <v>1.8270060903423637</v>
      </c>
      <c r="AT98" s="124">
        <f t="shared" si="97"/>
        <v>1.749752961216315</v>
      </c>
      <c r="AU98" s="124">
        <f t="shared" si="96"/>
        <v>1.0805049445283217</v>
      </c>
    </row>
    <row r="99" spans="1:47" s="124" customFormat="1" ht="12.95" customHeight="1" x14ac:dyDescent="0.2">
      <c r="A99" s="124" t="s">
        <v>31</v>
      </c>
      <c r="B99" s="125"/>
      <c r="C99" s="153">
        <v>22100.514999999999</v>
      </c>
      <c r="D99" s="153"/>
      <c r="E99" s="124">
        <f t="shared" si="76"/>
        <v>-5508.9341663027171</v>
      </c>
      <c r="F99" s="124">
        <f t="shared" si="77"/>
        <v>-5509</v>
      </c>
      <c r="G99" s="124">
        <f t="shared" si="78"/>
        <v>0.21842100000139908</v>
      </c>
      <c r="H99" s="124">
        <f t="shared" si="44"/>
        <v>0.21842100000139908</v>
      </c>
      <c r="P99" s="34">
        <f t="shared" si="79"/>
        <v>0.20503029075335258</v>
      </c>
      <c r="Q99" s="121">
        <f t="shared" si="80"/>
        <v>7082.0149999999994</v>
      </c>
      <c r="R99" s="124">
        <f t="shared" si="81"/>
        <v>1.7931109416571809E-4</v>
      </c>
      <c r="S99" s="125">
        <f t="shared" si="45"/>
        <v>0.2</v>
      </c>
      <c r="T99" s="124">
        <f t="shared" si="82"/>
        <v>3.5862218833143619E-5</v>
      </c>
      <c r="V99" s="124">
        <f t="shared" si="46"/>
        <v>1.3390709248046501E-2</v>
      </c>
      <c r="Z99" s="124">
        <f t="shared" si="83"/>
        <v>-5509</v>
      </c>
      <c r="AA99" s="124">
        <f t="shared" si="84"/>
        <v>0.21228996863335853</v>
      </c>
      <c r="AB99" s="124">
        <f t="shared" si="85"/>
        <v>0.21116132212139313</v>
      </c>
      <c r="AC99" s="124">
        <f t="shared" si="86"/>
        <v>1.3390709248046501E-2</v>
      </c>
      <c r="AD99" s="124">
        <f t="shared" si="87"/>
        <v>6.1310313680405515E-3</v>
      </c>
      <c r="AE99" s="124">
        <f t="shared" si="88"/>
        <v>7.5179091271794399E-6</v>
      </c>
      <c r="AF99" s="124">
        <f t="shared" si="89"/>
        <v>1.3390709248046501E-2</v>
      </c>
      <c r="AG99" s="125"/>
      <c r="AH99" s="124">
        <f t="shared" si="90"/>
        <v>7.2596778800059396E-3</v>
      </c>
      <c r="AI99" s="124">
        <f t="shared" si="91"/>
        <v>0.34663903211637181</v>
      </c>
      <c r="AJ99" s="124">
        <f t="shared" si="92"/>
        <v>-0.22377801032280134</v>
      </c>
      <c r="AK99" s="124">
        <f t="shared" si="93"/>
        <v>0.38551019979250722</v>
      </c>
      <c r="AL99" s="124">
        <f t="shared" si="94"/>
        <v>2.6085276301849651</v>
      </c>
      <c r="AM99" s="124">
        <f t="shared" si="95"/>
        <v>3.6626197025637186</v>
      </c>
      <c r="AN99" s="124">
        <f t="shared" si="97"/>
        <v>1.8713955691137976</v>
      </c>
      <c r="AO99" s="124">
        <f t="shared" si="97"/>
        <v>1.8714177442345932</v>
      </c>
      <c r="AP99" s="124">
        <f t="shared" si="97"/>
        <v>1.8713190130544732</v>
      </c>
      <c r="AQ99" s="124">
        <f t="shared" si="97"/>
        <v>1.8717583564663585</v>
      </c>
      <c r="AR99" s="124">
        <f t="shared" si="97"/>
        <v>1.8697985194305162</v>
      </c>
      <c r="AS99" s="124">
        <f t="shared" si="97"/>
        <v>1.8784475757129284</v>
      </c>
      <c r="AT99" s="124">
        <f t="shared" si="97"/>
        <v>1.8382439928878986</v>
      </c>
      <c r="AU99" s="124">
        <f t="shared" si="96"/>
        <v>1.146801203698228</v>
      </c>
    </row>
    <row r="100" spans="1:47" s="124" customFormat="1" ht="12.95" customHeight="1" x14ac:dyDescent="0.2">
      <c r="A100" s="124" t="s">
        <v>31</v>
      </c>
      <c r="B100" s="125"/>
      <c r="C100" s="153">
        <v>22249.81</v>
      </c>
      <c r="D100" s="153"/>
      <c r="E100" s="124">
        <f t="shared" si="76"/>
        <v>-5463.9355542836156</v>
      </c>
      <c r="F100" s="124">
        <f t="shared" si="77"/>
        <v>-5464</v>
      </c>
      <c r="G100" s="124">
        <f t="shared" si="78"/>
        <v>0.21381600000313483</v>
      </c>
      <c r="H100" s="124">
        <f t="shared" si="44"/>
        <v>0.21381600000313483</v>
      </c>
      <c r="P100" s="34">
        <f t="shared" si="79"/>
        <v>0.20169275365887621</v>
      </c>
      <c r="Q100" s="121">
        <f t="shared" si="80"/>
        <v>7231.3100000000013</v>
      </c>
      <c r="R100" s="124">
        <f t="shared" si="81"/>
        <v>1.4697310192358015E-4</v>
      </c>
      <c r="S100" s="125">
        <f t="shared" si="45"/>
        <v>0.2</v>
      </c>
      <c r="T100" s="124">
        <f t="shared" si="82"/>
        <v>2.9394620384716032E-5</v>
      </c>
      <c r="V100" s="124">
        <f t="shared" si="46"/>
        <v>1.2123246344258626E-2</v>
      </c>
      <c r="Z100" s="124">
        <f t="shared" si="83"/>
        <v>-5464</v>
      </c>
      <c r="AA100" s="124">
        <f t="shared" si="84"/>
        <v>0.20806860172232935</v>
      </c>
      <c r="AB100" s="124">
        <f t="shared" si="85"/>
        <v>0.20744015193968168</v>
      </c>
      <c r="AC100" s="124">
        <f t="shared" si="86"/>
        <v>1.2123246344258626E-2</v>
      </c>
      <c r="AD100" s="124">
        <f t="shared" si="87"/>
        <v>5.7473982808054769E-3</v>
      </c>
      <c r="AE100" s="124">
        <f t="shared" si="88"/>
        <v>6.6065173996411509E-6</v>
      </c>
      <c r="AF100" s="124">
        <f t="shared" si="89"/>
        <v>1.2123246344258626E-2</v>
      </c>
      <c r="AG100" s="125"/>
      <c r="AH100" s="124">
        <f t="shared" si="90"/>
        <v>6.3758480634531411E-3</v>
      </c>
      <c r="AI100" s="124">
        <f t="shared" si="91"/>
        <v>0.33913036190567603</v>
      </c>
      <c r="AJ100" s="124">
        <f t="shared" si="92"/>
        <v>-0.24304152766182885</v>
      </c>
      <c r="AK100" s="124">
        <f t="shared" si="93"/>
        <v>0.37249159714410662</v>
      </c>
      <c r="AL100" s="124">
        <f t="shared" si="94"/>
        <v>2.6283387299899084</v>
      </c>
      <c r="AM100" s="124">
        <f t="shared" si="95"/>
        <v>3.810786429528096</v>
      </c>
      <c r="AN100" s="124">
        <f t="shared" si="97"/>
        <v>1.9090438016737576</v>
      </c>
      <c r="AO100" s="124">
        <f t="shared" si="97"/>
        <v>1.9090568003142181</v>
      </c>
      <c r="AP100" s="124">
        <f t="shared" si="97"/>
        <v>1.9090051622183544</v>
      </c>
      <c r="AQ100" s="124">
        <f t="shared" si="97"/>
        <v>1.909210253778225</v>
      </c>
      <c r="AR100" s="124">
        <f t="shared" si="97"/>
        <v>1.9083949825005071</v>
      </c>
      <c r="AS100" s="124">
        <f t="shared" si="97"/>
        <v>1.9116247252273721</v>
      </c>
      <c r="AT100" s="124">
        <f t="shared" si="97"/>
        <v>1.8986505322838876</v>
      </c>
      <c r="AU100" s="124">
        <f t="shared" si="96"/>
        <v>1.1934157609270679</v>
      </c>
    </row>
    <row r="101" spans="1:47" s="124" customFormat="1" ht="12.95" customHeight="1" x14ac:dyDescent="0.2">
      <c r="A101" s="69" t="s">
        <v>183</v>
      </c>
      <c r="B101" s="71" t="s">
        <v>134</v>
      </c>
      <c r="C101" s="69">
        <v>22249.811000000002</v>
      </c>
      <c r="D101" s="69" t="s">
        <v>176</v>
      </c>
      <c r="E101" s="124">
        <f t="shared" si="76"/>
        <v>-5463.9352528762538</v>
      </c>
      <c r="F101" s="124">
        <f t="shared" si="77"/>
        <v>-5464</v>
      </c>
      <c r="G101" s="124">
        <f t="shared" si="78"/>
        <v>0.21481600000333856</v>
      </c>
      <c r="I101" s="124">
        <f>+G101</f>
        <v>0.21481600000333856</v>
      </c>
      <c r="P101" s="34">
        <f t="shared" si="79"/>
        <v>0.20169275365887621</v>
      </c>
      <c r="Q101" s="121">
        <f t="shared" si="80"/>
        <v>7231.3110000000015</v>
      </c>
      <c r="R101" s="124">
        <f t="shared" si="81"/>
        <v>1.7221959461744449E-4</v>
      </c>
      <c r="S101" s="125">
        <f>S$16</f>
        <v>0.1</v>
      </c>
      <c r="T101" s="124">
        <f t="shared" si="82"/>
        <v>1.7221959461744449E-5</v>
      </c>
      <c r="Z101" s="124">
        <f t="shared" si="83"/>
        <v>-5464</v>
      </c>
      <c r="AA101" s="124">
        <f t="shared" si="84"/>
        <v>0.20806860172232935</v>
      </c>
      <c r="AB101" s="124">
        <f t="shared" si="85"/>
        <v>0.20844015193988541</v>
      </c>
      <c r="AC101" s="124">
        <f t="shared" si="86"/>
        <v>1.3123246344462353E-2</v>
      </c>
      <c r="AD101" s="124">
        <f t="shared" si="87"/>
        <v>6.7473982810092037E-3</v>
      </c>
      <c r="AE101" s="124">
        <f t="shared" si="88"/>
        <v>4.5527383562565962E-6</v>
      </c>
      <c r="AF101" s="124">
        <f t="shared" si="89"/>
        <v>1.3123246344462353E-2</v>
      </c>
      <c r="AG101" s="125"/>
      <c r="AH101" s="124">
        <f t="shared" si="90"/>
        <v>6.3758480634531411E-3</v>
      </c>
      <c r="AI101" s="124">
        <f t="shared" si="91"/>
        <v>0.33913036190567603</v>
      </c>
      <c r="AJ101" s="124">
        <f t="shared" si="92"/>
        <v>-0.24304152766182885</v>
      </c>
      <c r="AK101" s="124">
        <f t="shared" si="93"/>
        <v>0.37249159714410662</v>
      </c>
      <c r="AL101" s="124">
        <f t="shared" si="94"/>
        <v>2.6283387299899084</v>
      </c>
      <c r="AM101" s="124">
        <f t="shared" si="95"/>
        <v>3.810786429528096</v>
      </c>
      <c r="AN101" s="124">
        <f t="shared" ref="AN101:AT110" si="98">$AU101+$AB$7*SIN(AO101)</f>
        <v>1.9090438016737576</v>
      </c>
      <c r="AO101" s="124">
        <f t="shared" si="98"/>
        <v>1.9090568003142181</v>
      </c>
      <c r="AP101" s="124">
        <f t="shared" si="98"/>
        <v>1.9090051622183544</v>
      </c>
      <c r="AQ101" s="124">
        <f t="shared" si="98"/>
        <v>1.909210253778225</v>
      </c>
      <c r="AR101" s="124">
        <f t="shared" si="98"/>
        <v>1.9083949825005071</v>
      </c>
      <c r="AS101" s="124">
        <f t="shared" si="98"/>
        <v>1.9116247252273721</v>
      </c>
      <c r="AT101" s="124">
        <f t="shared" si="98"/>
        <v>1.8986505322838876</v>
      </c>
      <c r="AU101" s="124">
        <f t="shared" si="96"/>
        <v>1.1934157609270679</v>
      </c>
    </row>
    <row r="102" spans="1:47" s="124" customFormat="1" ht="12.95" customHeight="1" x14ac:dyDescent="0.2">
      <c r="A102" s="69" t="s">
        <v>183</v>
      </c>
      <c r="B102" s="71" t="s">
        <v>134</v>
      </c>
      <c r="C102" s="69">
        <v>22581.579000000002</v>
      </c>
      <c r="D102" s="69" t="s">
        <v>176</v>
      </c>
      <c r="E102" s="124">
        <f t="shared" si="76"/>
        <v>-5363.9379354017701</v>
      </c>
      <c r="F102" s="124">
        <f t="shared" si="77"/>
        <v>-5364</v>
      </c>
      <c r="G102" s="124">
        <f t="shared" si="78"/>
        <v>0.20591600000261678</v>
      </c>
      <c r="I102" s="124">
        <f>+G102</f>
        <v>0.20591600000261678</v>
      </c>
      <c r="P102" s="34">
        <f t="shared" si="79"/>
        <v>0.19436961222699453</v>
      </c>
      <c r="Q102" s="121">
        <f t="shared" si="80"/>
        <v>7563.0790000000015</v>
      </c>
      <c r="R102" s="124">
        <f t="shared" si="81"/>
        <v>1.3331907066503897E-4</v>
      </c>
      <c r="S102" s="125">
        <f>S$16</f>
        <v>0.1</v>
      </c>
      <c r="T102" s="124">
        <f t="shared" si="82"/>
        <v>1.3331907066503897E-5</v>
      </c>
      <c r="Z102" s="124">
        <f t="shared" si="83"/>
        <v>-5364</v>
      </c>
      <c r="AA102" s="124">
        <f t="shared" si="84"/>
        <v>0.19881638143229188</v>
      </c>
      <c r="AB102" s="124">
        <f t="shared" si="85"/>
        <v>0.20146923079731943</v>
      </c>
      <c r="AC102" s="124">
        <f t="shared" si="86"/>
        <v>1.1546387775622252E-2</v>
      </c>
      <c r="AD102" s="124">
        <f t="shared" si="87"/>
        <v>7.0996185703249004E-3</v>
      </c>
      <c r="AE102" s="124">
        <f t="shared" si="88"/>
        <v>5.0404583844102181E-6</v>
      </c>
      <c r="AF102" s="124">
        <f t="shared" si="89"/>
        <v>1.1546387775622252E-2</v>
      </c>
      <c r="AG102" s="125"/>
      <c r="AH102" s="124">
        <f t="shared" si="90"/>
        <v>4.4467692052973613E-3</v>
      </c>
      <c r="AI102" s="124">
        <f t="shared" si="91"/>
        <v>0.32435131690480223</v>
      </c>
      <c r="AJ102" s="124">
        <f t="shared" si="92"/>
        <v>-0.28278180944727643</v>
      </c>
      <c r="AK102" s="124">
        <f t="shared" si="93"/>
        <v>0.34496017962891778</v>
      </c>
      <c r="AL102" s="124">
        <f t="shared" si="94"/>
        <v>2.6695316173636114</v>
      </c>
      <c r="AM102" s="124">
        <f t="shared" si="95"/>
        <v>4.1577696592509792</v>
      </c>
      <c r="AN102" s="124">
        <f t="shared" si="98"/>
        <v>1.9899829146675061</v>
      </c>
      <c r="AO102" s="124">
        <f t="shared" si="98"/>
        <v>1.9898412916499231</v>
      </c>
      <c r="AP102" s="124">
        <f t="shared" si="98"/>
        <v>1.9902998694895688</v>
      </c>
      <c r="AQ102" s="124">
        <f t="shared" si="98"/>
        <v>1.9888132715697648</v>
      </c>
      <c r="AR102" s="124">
        <f t="shared" si="98"/>
        <v>1.9936145929524036</v>
      </c>
      <c r="AS102" s="124">
        <f t="shared" si="98"/>
        <v>1.9779158801154595</v>
      </c>
      <c r="AT102" s="124">
        <f t="shared" si="98"/>
        <v>2.0273632738703387</v>
      </c>
      <c r="AU102" s="124">
        <f t="shared" si="96"/>
        <v>1.2970036658800463</v>
      </c>
    </row>
    <row r="103" spans="1:47" s="124" customFormat="1" ht="12.95" customHeight="1" x14ac:dyDescent="0.2">
      <c r="A103" s="124" t="s">
        <v>31</v>
      </c>
      <c r="B103" s="125"/>
      <c r="C103" s="153">
        <v>22611.435000000001</v>
      </c>
      <c r="D103" s="153"/>
      <c r="E103" s="124">
        <f t="shared" si="76"/>
        <v>-5354.9391172200339</v>
      </c>
      <c r="F103" s="124">
        <f t="shared" si="77"/>
        <v>-5355</v>
      </c>
      <c r="G103" s="124">
        <f t="shared" si="78"/>
        <v>0.20199500000308035</v>
      </c>
      <c r="H103" s="124">
        <f>+G103</f>
        <v>0.20199500000308035</v>
      </c>
      <c r="P103" s="34">
        <f t="shared" si="79"/>
        <v>0.19371686254097223</v>
      </c>
      <c r="Q103" s="121">
        <f t="shared" si="80"/>
        <v>7592.9350000000013</v>
      </c>
      <c r="R103" s="124">
        <f t="shared" si="81"/>
        <v>6.8527559841557881E-5</v>
      </c>
      <c r="S103" s="125">
        <f>S$15</f>
        <v>0.2</v>
      </c>
      <c r="T103" s="124">
        <f t="shared" si="82"/>
        <v>1.3705511968311577E-5</v>
      </c>
      <c r="V103" s="124">
        <f>+G103-P103</f>
        <v>8.2781374621081205E-3</v>
      </c>
      <c r="Z103" s="124">
        <f t="shared" si="83"/>
        <v>-5355</v>
      </c>
      <c r="AA103" s="124">
        <f t="shared" si="84"/>
        <v>0.19799241462892578</v>
      </c>
      <c r="AB103" s="124">
        <f t="shared" si="85"/>
        <v>0.1977194479151268</v>
      </c>
      <c r="AC103" s="124">
        <f t="shared" si="86"/>
        <v>8.2781374621081205E-3</v>
      </c>
      <c r="AD103" s="124">
        <f t="shared" si="87"/>
        <v>4.0025853741545714E-3</v>
      </c>
      <c r="AE103" s="124">
        <f t="shared" si="88"/>
        <v>3.2041379354792182E-6</v>
      </c>
      <c r="AF103" s="124">
        <f t="shared" si="89"/>
        <v>8.2781374621081205E-3</v>
      </c>
      <c r="AG103" s="125"/>
      <c r="AH103" s="124">
        <f t="shared" si="90"/>
        <v>4.2755520879535604E-3</v>
      </c>
      <c r="AI103" s="124">
        <f t="shared" si="91"/>
        <v>0.32313553586268751</v>
      </c>
      <c r="AJ103" s="124">
        <f t="shared" si="92"/>
        <v>-0.28617234864914465</v>
      </c>
      <c r="AK103" s="124">
        <f t="shared" si="93"/>
        <v>0.34256848320591193</v>
      </c>
      <c r="AL103" s="124">
        <f t="shared" si="94"/>
        <v>2.6730682838055642</v>
      </c>
      <c r="AM103" s="124">
        <f t="shared" si="95"/>
        <v>4.1903468063352287</v>
      </c>
      <c r="AN103" s="124">
        <f t="shared" si="98"/>
        <v>1.9971005236748436</v>
      </c>
      <c r="AO103" s="124">
        <f t="shared" si="98"/>
        <v>1.9969294378671316</v>
      </c>
      <c r="AP103" s="124">
        <f t="shared" si="98"/>
        <v>1.9974747060827125</v>
      </c>
      <c r="AQ103" s="124">
        <f t="shared" si="98"/>
        <v>1.9957345907760895</v>
      </c>
      <c r="AR103" s="124">
        <f t="shared" si="98"/>
        <v>2.0012647342223806</v>
      </c>
      <c r="AS103" s="124">
        <f t="shared" si="98"/>
        <v>1.9834491385998057</v>
      </c>
      <c r="AT103" s="124">
        <f t="shared" si="98"/>
        <v>2.0385667172512147</v>
      </c>
      <c r="AU103" s="124">
        <f t="shared" si="96"/>
        <v>1.3063265773258141</v>
      </c>
    </row>
    <row r="104" spans="1:47" s="124" customFormat="1" ht="12.95" customHeight="1" x14ac:dyDescent="0.2">
      <c r="A104" s="124" t="s">
        <v>31</v>
      </c>
      <c r="B104" s="125"/>
      <c r="C104" s="153">
        <v>22621.387999999999</v>
      </c>
      <c r="D104" s="153"/>
      <c r="E104" s="124">
        <f t="shared" si="76"/>
        <v>-5351.9392097520949</v>
      </c>
      <c r="F104" s="124">
        <f t="shared" si="77"/>
        <v>-5352</v>
      </c>
      <c r="G104" s="124">
        <f t="shared" si="78"/>
        <v>0.20168800000101328</v>
      </c>
      <c r="H104" s="124">
        <f>+G104</f>
        <v>0.20168800000101328</v>
      </c>
      <c r="P104" s="34">
        <f t="shared" si="79"/>
        <v>0.19349951171754023</v>
      </c>
      <c r="Q104" s="121">
        <f t="shared" si="80"/>
        <v>7602.887999999999</v>
      </c>
      <c r="R104" s="124">
        <f t="shared" si="81"/>
        <v>6.705134036857533E-5</v>
      </c>
      <c r="S104" s="125">
        <f>S$15</f>
        <v>0.2</v>
      </c>
      <c r="T104" s="124">
        <f t="shared" si="82"/>
        <v>1.3410268073715067E-5</v>
      </c>
      <c r="V104" s="124">
        <f>+G104-P104</f>
        <v>8.1884882834730444E-3</v>
      </c>
      <c r="Z104" s="124">
        <f t="shared" si="83"/>
        <v>-5352</v>
      </c>
      <c r="AA104" s="124">
        <f t="shared" si="84"/>
        <v>0.19771807970175267</v>
      </c>
      <c r="AB104" s="124">
        <f t="shared" si="85"/>
        <v>0.19746943201680084</v>
      </c>
      <c r="AC104" s="124">
        <f t="shared" si="86"/>
        <v>8.1884882834730444E-3</v>
      </c>
      <c r="AD104" s="124">
        <f t="shared" si="87"/>
        <v>3.9699202992606042E-3</v>
      </c>
      <c r="AE104" s="124">
        <f t="shared" si="88"/>
        <v>3.1520534364962812E-6</v>
      </c>
      <c r="AF104" s="124">
        <f t="shared" si="89"/>
        <v>8.1884882834730444E-3</v>
      </c>
      <c r="AG104" s="125"/>
      <c r="AH104" s="124">
        <f t="shared" si="90"/>
        <v>4.2185679842124367E-3</v>
      </c>
      <c r="AI104" s="124">
        <f t="shared" si="91"/>
        <v>0.32273412382927802</v>
      </c>
      <c r="AJ104" s="124">
        <f t="shared" si="92"/>
        <v>-0.28729622048157699</v>
      </c>
      <c r="AK104" s="124">
        <f t="shared" si="93"/>
        <v>0.34177419661612041</v>
      </c>
      <c r="AL104" s="124">
        <f t="shared" si="94"/>
        <v>2.6742414153351581</v>
      </c>
      <c r="AM104" s="124">
        <f t="shared" si="95"/>
        <v>4.20125970831901</v>
      </c>
      <c r="AN104" s="124">
        <f t="shared" si="98"/>
        <v>1.9994673778863419</v>
      </c>
      <c r="AO104" s="124">
        <f t="shared" si="98"/>
        <v>1.9992856947767246</v>
      </c>
      <c r="AP104" s="124">
        <f t="shared" si="98"/>
        <v>1.9998617320080736</v>
      </c>
      <c r="AQ104" s="124">
        <f t="shared" si="98"/>
        <v>1.9980328646465895</v>
      </c>
      <c r="AR104" s="124">
        <f t="shared" si="98"/>
        <v>2.0038143398891743</v>
      </c>
      <c r="AS104" s="124">
        <f t="shared" si="98"/>
        <v>1.9852795183756813</v>
      </c>
      <c r="AT104" s="124">
        <f t="shared" si="98"/>
        <v>2.042287063308406</v>
      </c>
      <c r="AU104" s="124">
        <f t="shared" si="96"/>
        <v>1.3094342144744031</v>
      </c>
    </row>
    <row r="105" spans="1:47" s="124" customFormat="1" ht="12.95" customHeight="1" x14ac:dyDescent="0.2">
      <c r="A105" s="124" t="s">
        <v>31</v>
      </c>
      <c r="B105" s="125"/>
      <c r="C105" s="153">
        <v>22641.292000000001</v>
      </c>
      <c r="D105" s="153"/>
      <c r="E105" s="124">
        <f t="shared" si="76"/>
        <v>-5345.9399976309369</v>
      </c>
      <c r="F105" s="124">
        <f t="shared" si="77"/>
        <v>-5346</v>
      </c>
      <c r="G105" s="124">
        <f t="shared" si="78"/>
        <v>0.19907400000374764</v>
      </c>
      <c r="H105" s="124">
        <f>+G105</f>
        <v>0.19907400000374764</v>
      </c>
      <c r="P105" s="34">
        <f t="shared" si="79"/>
        <v>0.19306515867853938</v>
      </c>
      <c r="Q105" s="121">
        <f t="shared" si="80"/>
        <v>7622.7920000000013</v>
      </c>
      <c r="R105" s="124">
        <f t="shared" si="81"/>
        <v>3.6106174071530603E-5</v>
      </c>
      <c r="S105" s="125">
        <f>S$15</f>
        <v>0.2</v>
      </c>
      <c r="T105" s="124">
        <f t="shared" si="82"/>
        <v>7.221234814306121E-6</v>
      </c>
      <c r="V105" s="124">
        <f>+G105-P105</f>
        <v>6.008841325208264E-3</v>
      </c>
      <c r="Z105" s="124">
        <f t="shared" si="83"/>
        <v>-5346</v>
      </c>
      <c r="AA105" s="124">
        <f t="shared" si="84"/>
        <v>0.19716989079122613</v>
      </c>
      <c r="AB105" s="124">
        <f t="shared" si="85"/>
        <v>0.19496926789106089</v>
      </c>
      <c r="AC105" s="124">
        <f t="shared" si="86"/>
        <v>6.008841325208264E-3</v>
      </c>
      <c r="AD105" s="124">
        <f t="shared" si="87"/>
        <v>1.9041092125215153E-3</v>
      </c>
      <c r="AE105" s="124">
        <f t="shared" si="88"/>
        <v>7.2512637864186105E-7</v>
      </c>
      <c r="AF105" s="124">
        <f t="shared" si="89"/>
        <v>6.008841325208264E-3</v>
      </c>
      <c r="AG105" s="125"/>
      <c r="AH105" s="124">
        <f t="shared" si="90"/>
        <v>4.1047321126867599E-3</v>
      </c>
      <c r="AI105" s="124">
        <f t="shared" si="91"/>
        <v>0.32193699558583133</v>
      </c>
      <c r="AJ105" s="124">
        <f t="shared" si="92"/>
        <v>-0.28953461957307469</v>
      </c>
      <c r="AK105" s="124">
        <f t="shared" si="93"/>
        <v>0.34018999183209564</v>
      </c>
      <c r="AL105" s="124">
        <f t="shared" si="94"/>
        <v>2.6765791565066785</v>
      </c>
      <c r="AM105" s="124">
        <f t="shared" si="95"/>
        <v>4.2231674191607036</v>
      </c>
      <c r="AN105" s="124">
        <f t="shared" si="98"/>
        <v>2.004192666851849</v>
      </c>
      <c r="AO105" s="124">
        <f t="shared" si="98"/>
        <v>2.0039885697040254</v>
      </c>
      <c r="AP105" s="124">
        <f t="shared" si="98"/>
        <v>2.0046290451318223</v>
      </c>
      <c r="AQ105" s="124">
        <f t="shared" si="98"/>
        <v>2.002616190228709</v>
      </c>
      <c r="AR105" s="124">
        <f t="shared" si="98"/>
        <v>2.0089129259656993</v>
      </c>
      <c r="AS105" s="124">
        <f t="shared" si="98"/>
        <v>1.9889196572927081</v>
      </c>
      <c r="AT105" s="124">
        <f t="shared" si="98"/>
        <v>2.0497065172127327</v>
      </c>
      <c r="AU105" s="124">
        <f t="shared" si="96"/>
        <v>1.3156494887715819</v>
      </c>
    </row>
    <row r="106" spans="1:47" s="124" customFormat="1" ht="12.95" customHeight="1" x14ac:dyDescent="0.2">
      <c r="A106" s="124" t="s">
        <v>31</v>
      </c>
      <c r="B106" s="125"/>
      <c r="C106" s="153">
        <v>23079.232</v>
      </c>
      <c r="D106" s="153"/>
      <c r="E106" s="124">
        <f t="shared" si="76"/>
        <v>-5213.9416577826842</v>
      </c>
      <c r="F106" s="124">
        <f t="shared" si="77"/>
        <v>-5214</v>
      </c>
      <c r="G106" s="124">
        <f t="shared" si="78"/>
        <v>0.19356600000173785</v>
      </c>
      <c r="H106" s="124">
        <f>+G106</f>
        <v>0.19356600000173785</v>
      </c>
      <c r="P106" s="34">
        <f t="shared" si="79"/>
        <v>0.18362698887302023</v>
      </c>
      <c r="Q106" s="121">
        <f t="shared" si="80"/>
        <v>8060.732</v>
      </c>
      <c r="R106" s="124">
        <f t="shared" si="81"/>
        <v>9.8783942216772654E-5</v>
      </c>
      <c r="S106" s="125">
        <f>S$15</f>
        <v>0.2</v>
      </c>
      <c r="T106" s="124">
        <f t="shared" si="82"/>
        <v>1.9756788443354532E-5</v>
      </c>
      <c r="V106" s="124">
        <f>+G106-P106</f>
        <v>9.9390111287176175E-3</v>
      </c>
      <c r="Z106" s="124">
        <f t="shared" si="83"/>
        <v>-5214</v>
      </c>
      <c r="AA106" s="124">
        <f t="shared" si="84"/>
        <v>0.18527148239730959</v>
      </c>
      <c r="AB106" s="124">
        <f t="shared" si="85"/>
        <v>0.19192150647744849</v>
      </c>
      <c r="AC106" s="124">
        <f t="shared" si="86"/>
        <v>9.9390111287176175E-3</v>
      </c>
      <c r="AD106" s="124">
        <f t="shared" si="87"/>
        <v>8.2945176044282587E-3</v>
      </c>
      <c r="AE106" s="124">
        <f t="shared" si="88"/>
        <v>1.375980445803406E-5</v>
      </c>
      <c r="AF106" s="124">
        <f t="shared" si="89"/>
        <v>9.9390111287176175E-3</v>
      </c>
      <c r="AG106" s="125"/>
      <c r="AH106" s="124">
        <f t="shared" si="90"/>
        <v>1.6444935242893525E-3</v>
      </c>
      <c r="AI106" s="124">
        <f t="shared" si="91"/>
        <v>0.30613917926875778</v>
      </c>
      <c r="AJ106" s="124">
        <f t="shared" si="92"/>
        <v>-0.33591297670314973</v>
      </c>
      <c r="AK106" s="124">
        <f t="shared" si="93"/>
        <v>0.30668522943248705</v>
      </c>
      <c r="AL106" s="124">
        <f t="shared" si="94"/>
        <v>2.7254129229075392</v>
      </c>
      <c r="AM106" s="124">
        <f t="shared" si="95"/>
        <v>4.7360517128089183</v>
      </c>
      <c r="AN106" s="124">
        <f t="shared" si="98"/>
        <v>2.1055739307036365</v>
      </c>
      <c r="AO106" s="124">
        <f t="shared" si="98"/>
        <v>2.1043087964443696</v>
      </c>
      <c r="AP106" s="124">
        <f t="shared" si="98"/>
        <v>2.1075789770921243</v>
      </c>
      <c r="AQ106" s="124">
        <f t="shared" si="98"/>
        <v>2.0990886248723526</v>
      </c>
      <c r="AR106" s="124">
        <f t="shared" si="98"/>
        <v>2.1208868191439603</v>
      </c>
      <c r="AS106" s="124">
        <f t="shared" si="98"/>
        <v>2.0631740031559307</v>
      </c>
      <c r="AT106" s="124">
        <f t="shared" si="98"/>
        <v>2.2056896955207677</v>
      </c>
      <c r="AU106" s="124">
        <f t="shared" si="96"/>
        <v>1.4523855233095135</v>
      </c>
    </row>
    <row r="107" spans="1:47" s="124" customFormat="1" ht="12.95" customHeight="1" x14ac:dyDescent="0.2">
      <c r="A107" s="124" t="s">
        <v>31</v>
      </c>
      <c r="B107" s="125"/>
      <c r="C107" s="153">
        <v>23885.414000000001</v>
      </c>
      <c r="D107" s="153"/>
      <c r="E107" s="124">
        <f t="shared" si="76"/>
        <v>-4970.952468360515</v>
      </c>
      <c r="F107" s="124">
        <f t="shared" si="77"/>
        <v>-4971</v>
      </c>
      <c r="G107" s="124">
        <f t="shared" si="78"/>
        <v>0.15769900000304915</v>
      </c>
      <c r="H107" s="124">
        <f>+G107</f>
        <v>0.15769900000304915</v>
      </c>
      <c r="P107" s="34">
        <f t="shared" si="79"/>
        <v>0.16684045204554754</v>
      </c>
      <c r="Q107" s="121">
        <f t="shared" si="80"/>
        <v>8866.9140000000007</v>
      </c>
      <c r="R107" s="124">
        <f t="shared" si="81"/>
        <v>8.3566145445297956E-5</v>
      </c>
      <c r="S107" s="125">
        <f>S$15</f>
        <v>0.2</v>
      </c>
      <c r="T107" s="124">
        <f t="shared" si="82"/>
        <v>1.6713229089059592E-5</v>
      </c>
      <c r="V107" s="124">
        <f>+G107-P107</f>
        <v>-9.1414520424983881E-3</v>
      </c>
      <c r="Z107" s="124">
        <f t="shared" si="83"/>
        <v>-4971</v>
      </c>
      <c r="AA107" s="124">
        <f t="shared" si="84"/>
        <v>0.16416478281185784</v>
      </c>
      <c r="AB107" s="124">
        <f t="shared" si="85"/>
        <v>0.16037466923673885</v>
      </c>
      <c r="AC107" s="124">
        <f t="shared" si="86"/>
        <v>-9.1414520424983881E-3</v>
      </c>
      <c r="AD107" s="124">
        <f t="shared" si="87"/>
        <v>-6.4657828088086899E-3</v>
      </c>
      <c r="AE107" s="124">
        <f t="shared" si="88"/>
        <v>8.3612694661371989E-6</v>
      </c>
      <c r="AF107" s="124">
        <f t="shared" si="89"/>
        <v>-9.1414520424983881E-3</v>
      </c>
      <c r="AG107" s="125"/>
      <c r="AH107" s="124">
        <f t="shared" si="90"/>
        <v>-2.6756692336897103E-3</v>
      </c>
      <c r="AI107" s="124">
        <f t="shared" si="91"/>
        <v>0.28385187979108795</v>
      </c>
      <c r="AJ107" s="124">
        <f t="shared" si="92"/>
        <v>-0.41010175429338042</v>
      </c>
      <c r="AK107" s="124">
        <f t="shared" si="93"/>
        <v>0.25026094065820953</v>
      </c>
      <c r="AL107" s="124">
        <f t="shared" si="94"/>
        <v>2.8054041875659141</v>
      </c>
      <c r="AM107" s="124">
        <f t="shared" si="95"/>
        <v>5.8929068265540288</v>
      </c>
      <c r="AN107" s="124">
        <f t="shared" si="98"/>
        <v>2.2825554428028054</v>
      </c>
      <c r="AO107" s="124">
        <f t="shared" si="98"/>
        <v>2.274411204533143</v>
      </c>
      <c r="AP107" s="124">
        <f t="shared" si="98"/>
        <v>2.2908462982026476</v>
      </c>
      <c r="AQ107" s="124">
        <f t="shared" si="98"/>
        <v>2.2573465299797455</v>
      </c>
      <c r="AR107" s="124">
        <f t="shared" si="98"/>
        <v>2.324326073663582</v>
      </c>
      <c r="AS107" s="124">
        <f t="shared" si="98"/>
        <v>2.1844143104340676</v>
      </c>
      <c r="AT107" s="124">
        <f t="shared" si="98"/>
        <v>2.4559897201978544</v>
      </c>
      <c r="AU107" s="124">
        <f t="shared" si="96"/>
        <v>1.7041041323452495</v>
      </c>
    </row>
    <row r="108" spans="1:47" s="124" customFormat="1" ht="12.95" customHeight="1" x14ac:dyDescent="0.2">
      <c r="A108" s="69" t="s">
        <v>183</v>
      </c>
      <c r="B108" s="71" t="s">
        <v>134</v>
      </c>
      <c r="C108" s="69">
        <v>23885.415000000001</v>
      </c>
      <c r="D108" s="69" t="s">
        <v>176</v>
      </c>
      <c r="E108" s="124">
        <f t="shared" si="76"/>
        <v>-4970.9521669531532</v>
      </c>
      <c r="F108" s="124">
        <f t="shared" si="77"/>
        <v>-4971</v>
      </c>
      <c r="G108" s="124">
        <f t="shared" si="78"/>
        <v>0.15869900000325288</v>
      </c>
      <c r="I108" s="124">
        <f>+G108</f>
        <v>0.15869900000325288</v>
      </c>
      <c r="P108" s="34">
        <f t="shared" si="79"/>
        <v>0.16684045204554754</v>
      </c>
      <c r="Q108" s="121">
        <f t="shared" si="80"/>
        <v>8866.9150000000009</v>
      </c>
      <c r="R108" s="124">
        <f t="shared" si="81"/>
        <v>6.6283241356983907E-5</v>
      </c>
      <c r="S108" s="125">
        <f>S$16</f>
        <v>0.1</v>
      </c>
      <c r="T108" s="124">
        <f t="shared" si="82"/>
        <v>6.6283241356983911E-6</v>
      </c>
      <c r="Z108" s="124">
        <f t="shared" si="83"/>
        <v>-4971</v>
      </c>
      <c r="AA108" s="124">
        <f t="shared" si="84"/>
        <v>0.16416478281185784</v>
      </c>
      <c r="AB108" s="124">
        <f t="shared" si="85"/>
        <v>0.16137466923694258</v>
      </c>
      <c r="AC108" s="124">
        <f t="shared" si="86"/>
        <v>-8.1414520422946612E-3</v>
      </c>
      <c r="AD108" s="124">
        <f t="shared" si="87"/>
        <v>-5.4657828086049631E-3</v>
      </c>
      <c r="AE108" s="124">
        <f t="shared" si="88"/>
        <v>2.987478171084156E-6</v>
      </c>
      <c r="AF108" s="124">
        <f t="shared" si="89"/>
        <v>-8.1414520422946612E-3</v>
      </c>
      <c r="AG108" s="125"/>
      <c r="AH108" s="124">
        <f t="shared" si="90"/>
        <v>-2.6756692336897103E-3</v>
      </c>
      <c r="AI108" s="124">
        <f t="shared" si="91"/>
        <v>0.28385187979108795</v>
      </c>
      <c r="AJ108" s="124">
        <f t="shared" si="92"/>
        <v>-0.41010175429338042</v>
      </c>
      <c r="AK108" s="124">
        <f t="shared" si="93"/>
        <v>0.25026094065820953</v>
      </c>
      <c r="AL108" s="124">
        <f t="shared" si="94"/>
        <v>2.8054041875659141</v>
      </c>
      <c r="AM108" s="124">
        <f t="shared" si="95"/>
        <v>5.8929068265540288</v>
      </c>
      <c r="AN108" s="124">
        <f t="shared" si="98"/>
        <v>2.2825554428028054</v>
      </c>
      <c r="AO108" s="124">
        <f t="shared" si="98"/>
        <v>2.274411204533143</v>
      </c>
      <c r="AP108" s="124">
        <f t="shared" si="98"/>
        <v>2.2908462982026476</v>
      </c>
      <c r="AQ108" s="124">
        <f t="shared" si="98"/>
        <v>2.2573465299797455</v>
      </c>
      <c r="AR108" s="124">
        <f t="shared" si="98"/>
        <v>2.324326073663582</v>
      </c>
      <c r="AS108" s="124">
        <f t="shared" si="98"/>
        <v>2.1844143104340676</v>
      </c>
      <c r="AT108" s="124">
        <f t="shared" si="98"/>
        <v>2.4559897201978544</v>
      </c>
      <c r="AU108" s="124">
        <f t="shared" si="96"/>
        <v>1.7041041323452495</v>
      </c>
    </row>
    <row r="109" spans="1:47" s="124" customFormat="1" ht="12.95" customHeight="1" x14ac:dyDescent="0.2">
      <c r="A109" s="124" t="s">
        <v>31</v>
      </c>
      <c r="B109" s="125"/>
      <c r="C109" s="153">
        <v>24466.02</v>
      </c>
      <c r="D109" s="153"/>
      <c r="E109" s="124">
        <f t="shared" si="76"/>
        <v>-4795.9535458918317</v>
      </c>
      <c r="F109" s="124">
        <f t="shared" si="77"/>
        <v>-4796</v>
      </c>
      <c r="G109" s="124">
        <f t="shared" si="78"/>
        <v>0.15412400000423077</v>
      </c>
      <c r="H109" s="124">
        <f t="shared" ref="H109:H116" si="99">+G109</f>
        <v>0.15412400000423077</v>
      </c>
      <c r="P109" s="34">
        <f t="shared" si="79"/>
        <v>0.15522361685436181</v>
      </c>
      <c r="Q109" s="121">
        <f t="shared" si="80"/>
        <v>9447.52</v>
      </c>
      <c r="R109" s="124">
        <f t="shared" si="81"/>
        <v>1.2091572170921245E-6</v>
      </c>
      <c r="S109" s="125">
        <f t="shared" ref="S109:S116" si="100">S$15</f>
        <v>0.2</v>
      </c>
      <c r="T109" s="124">
        <f t="shared" si="82"/>
        <v>2.4183144341842489E-7</v>
      </c>
      <c r="V109" s="124">
        <f t="shared" ref="V109:V116" si="101">+G109-P109</f>
        <v>-1.0996168501310466E-3</v>
      </c>
      <c r="Z109" s="124">
        <f t="shared" si="83"/>
        <v>-4796</v>
      </c>
      <c r="AA109" s="124">
        <f t="shared" si="84"/>
        <v>0.1495961370919755</v>
      </c>
      <c r="AB109" s="124">
        <f t="shared" si="85"/>
        <v>0.15975147976661708</v>
      </c>
      <c r="AC109" s="124">
        <f t="shared" si="86"/>
        <v>-1.0996168501310466E-3</v>
      </c>
      <c r="AD109" s="124">
        <f t="shared" si="87"/>
        <v>4.5278629122552649E-3</v>
      </c>
      <c r="AE109" s="124">
        <f t="shared" si="88"/>
        <v>4.1003085104353454E-6</v>
      </c>
      <c r="AF109" s="124">
        <f t="shared" si="89"/>
        <v>-1.0996168501310466E-3</v>
      </c>
      <c r="AG109" s="125"/>
      <c r="AH109" s="124">
        <f t="shared" si="90"/>
        <v>-5.6274797623863219E-3</v>
      </c>
      <c r="AI109" s="124">
        <f t="shared" si="91"/>
        <v>0.27176175089214993</v>
      </c>
      <c r="AJ109" s="124">
        <f t="shared" si="92"/>
        <v>-0.45716311984311159</v>
      </c>
      <c r="AK109" s="124">
        <f t="shared" si="93"/>
        <v>0.21252698895486949</v>
      </c>
      <c r="AL109" s="124">
        <f t="shared" si="94"/>
        <v>2.8576414166618807</v>
      </c>
      <c r="AM109" s="124">
        <f t="shared" si="95"/>
        <v>6.9960739661129381</v>
      </c>
      <c r="AN109" s="124">
        <f t="shared" si="98"/>
        <v>2.4051587731743087</v>
      </c>
      <c r="AO109" s="124">
        <f t="shared" si="98"/>
        <v>2.3867652020746144</v>
      </c>
      <c r="AP109" s="124">
        <f t="shared" si="98"/>
        <v>2.4195529174301047</v>
      </c>
      <c r="AQ109" s="124">
        <f t="shared" si="98"/>
        <v>2.3603853347996768</v>
      </c>
      <c r="AR109" s="124">
        <f t="shared" si="98"/>
        <v>2.4649958935126564</v>
      </c>
      <c r="AS109" s="124">
        <f t="shared" si="98"/>
        <v>2.2720411491607204</v>
      </c>
      <c r="AT109" s="124">
        <f t="shared" si="98"/>
        <v>2.6067696744834401</v>
      </c>
      <c r="AU109" s="124">
        <f t="shared" si="96"/>
        <v>1.885382966012962</v>
      </c>
    </row>
    <row r="110" spans="1:47" s="124" customFormat="1" ht="12.95" customHeight="1" x14ac:dyDescent="0.2">
      <c r="A110" s="124" t="s">
        <v>31</v>
      </c>
      <c r="B110" s="125"/>
      <c r="C110" s="153">
        <v>24993.525000000001</v>
      </c>
      <c r="D110" s="153"/>
      <c r="E110" s="124">
        <f t="shared" si="76"/>
        <v>-4636.9596557204541</v>
      </c>
      <c r="F110" s="124">
        <f t="shared" si="77"/>
        <v>-4637</v>
      </c>
      <c r="G110" s="124">
        <f t="shared" si="78"/>
        <v>0.13385300000300049</v>
      </c>
      <c r="H110" s="124">
        <f t="shared" si="99"/>
        <v>0.13385300000300049</v>
      </c>
      <c r="P110" s="34">
        <f t="shared" si="79"/>
        <v>0.14501172877552346</v>
      </c>
      <c r="Q110" s="121">
        <f t="shared" si="80"/>
        <v>9975.0250000000015</v>
      </c>
      <c r="R110" s="124">
        <f t="shared" si="81"/>
        <v>1.2451722781873197E-4</v>
      </c>
      <c r="S110" s="125">
        <f t="shared" si="100"/>
        <v>0.2</v>
      </c>
      <c r="T110" s="124">
        <f t="shared" si="82"/>
        <v>2.4903445563746396E-5</v>
      </c>
      <c r="V110" s="124">
        <f t="shared" si="101"/>
        <v>-1.1158728772522969E-2</v>
      </c>
      <c r="Z110" s="124">
        <f t="shared" si="83"/>
        <v>-4637</v>
      </c>
      <c r="AA110" s="124">
        <f t="shared" si="84"/>
        <v>0.13683114156768889</v>
      </c>
      <c r="AB110" s="124">
        <f t="shared" si="85"/>
        <v>0.14203358721083506</v>
      </c>
      <c r="AC110" s="124">
        <f t="shared" si="86"/>
        <v>-1.1158728772522969E-2</v>
      </c>
      <c r="AD110" s="124">
        <f t="shared" si="87"/>
        <v>-2.9781415646883969E-3</v>
      </c>
      <c r="AE110" s="124">
        <f t="shared" si="88"/>
        <v>1.7738654358649307E-6</v>
      </c>
      <c r="AF110" s="124">
        <f t="shared" si="89"/>
        <v>-1.1158728772522969E-2</v>
      </c>
      <c r="AG110" s="125"/>
      <c r="AH110" s="124">
        <f t="shared" si="90"/>
        <v>-8.1805872078345686E-3</v>
      </c>
      <c r="AI110" s="124">
        <f t="shared" si="91"/>
        <v>0.26299619657414808</v>
      </c>
      <c r="AJ110" s="124">
        <f t="shared" si="92"/>
        <v>-0.49643021466327986</v>
      </c>
      <c r="AK110" s="124">
        <f t="shared" si="93"/>
        <v>0.17978893801821771</v>
      </c>
      <c r="AL110" s="124">
        <f t="shared" si="94"/>
        <v>2.9023201845761415</v>
      </c>
      <c r="AM110" s="124">
        <f t="shared" si="95"/>
        <v>8.3187547872939067</v>
      </c>
      <c r="AN110" s="124">
        <f t="shared" si="98"/>
        <v>2.5140895086374289</v>
      </c>
      <c r="AO110" s="124">
        <f t="shared" si="98"/>
        <v>2.483457904284732</v>
      </c>
      <c r="AP110" s="124">
        <f t="shared" si="98"/>
        <v>2.5335476050075068</v>
      </c>
      <c r="AQ110" s="124">
        <f t="shared" si="98"/>
        <v>2.4506139344577766</v>
      </c>
      <c r="AR110" s="124">
        <f t="shared" si="98"/>
        <v>2.5853848608983729</v>
      </c>
      <c r="AS110" s="124">
        <f t="shared" si="98"/>
        <v>2.358290628261436</v>
      </c>
      <c r="AT110" s="124">
        <f t="shared" si="98"/>
        <v>2.7232245885395905</v>
      </c>
      <c r="AU110" s="124">
        <f t="shared" si="96"/>
        <v>2.050087734888197</v>
      </c>
    </row>
    <row r="111" spans="1:47" s="124" customFormat="1" ht="12.95" customHeight="1" x14ac:dyDescent="0.2">
      <c r="A111" s="124" t="s">
        <v>31</v>
      </c>
      <c r="B111" s="125"/>
      <c r="C111" s="153">
        <v>25477.906999999999</v>
      </c>
      <c r="D111" s="153"/>
      <c r="E111" s="124">
        <f t="shared" si="76"/>
        <v>-4490.9633551944089</v>
      </c>
      <c r="F111" s="124">
        <f t="shared" si="77"/>
        <v>-4491</v>
      </c>
      <c r="G111" s="124">
        <f t="shared" si="78"/>
        <v>0.12157900000238442</v>
      </c>
      <c r="H111" s="124">
        <f t="shared" si="99"/>
        <v>0.12157900000238442</v>
      </c>
      <c r="P111" s="34">
        <f t="shared" si="79"/>
        <v>0.13592224731519306</v>
      </c>
      <c r="Q111" s="121">
        <f t="shared" si="80"/>
        <v>10459.406999999999</v>
      </c>
      <c r="R111" s="124">
        <f t="shared" si="81"/>
        <v>2.0572874347639237E-4</v>
      </c>
      <c r="S111" s="125">
        <f t="shared" si="100"/>
        <v>0.2</v>
      </c>
      <c r="T111" s="124">
        <f t="shared" si="82"/>
        <v>4.1145748695278476E-5</v>
      </c>
      <c r="V111" s="124">
        <f t="shared" si="101"/>
        <v>-1.4343247312808644E-2</v>
      </c>
      <c r="Z111" s="124">
        <f t="shared" si="83"/>
        <v>-4491</v>
      </c>
      <c r="AA111" s="124">
        <f t="shared" si="84"/>
        <v>0.12553129791979553</v>
      </c>
      <c r="AB111" s="124">
        <f t="shared" si="85"/>
        <v>0.13196994939778195</v>
      </c>
      <c r="AC111" s="124">
        <f t="shared" si="86"/>
        <v>-1.4343247312808644E-2</v>
      </c>
      <c r="AD111" s="124">
        <f t="shared" si="87"/>
        <v>-3.9522979174111128E-3</v>
      </c>
      <c r="AE111" s="124">
        <f t="shared" si="88"/>
        <v>3.1241317655944437E-6</v>
      </c>
      <c r="AF111" s="124">
        <f t="shared" si="89"/>
        <v>-1.4343247312808644E-2</v>
      </c>
      <c r="AG111" s="125"/>
      <c r="AH111" s="124">
        <f t="shared" si="90"/>
        <v>-1.0390949395397529E-2</v>
      </c>
      <c r="AI111" s="124">
        <f t="shared" si="91"/>
        <v>0.25655029136483021</v>
      </c>
      <c r="AJ111" s="124">
        <f t="shared" si="92"/>
        <v>-0.52987853663374895</v>
      </c>
      <c r="AK111" s="124">
        <f t="shared" si="93"/>
        <v>0.15093442028964574</v>
      </c>
      <c r="AL111" s="124">
        <f t="shared" si="94"/>
        <v>2.9412958966060261</v>
      </c>
      <c r="AM111" s="124">
        <f t="shared" si="95"/>
        <v>9.9517789989080132</v>
      </c>
      <c r="AN111" s="124">
        <f t="shared" ref="AN111:AT120" si="102">$AU111+$AB$7*SIN(AO111)</f>
        <v>2.61188485420301</v>
      </c>
      <c r="AO111" s="124">
        <f t="shared" si="102"/>
        <v>2.5697359734671457</v>
      </c>
      <c r="AP111" s="124">
        <f t="shared" si="102"/>
        <v>2.6345043114881084</v>
      </c>
      <c r="AQ111" s="124">
        <f t="shared" si="102"/>
        <v>2.5338558270424731</v>
      </c>
      <c r="AR111" s="124">
        <f t="shared" si="102"/>
        <v>2.6878447986552443</v>
      </c>
      <c r="AS111" s="124">
        <f t="shared" si="102"/>
        <v>2.4453702173271599</v>
      </c>
      <c r="AT111" s="124">
        <f t="shared" si="102"/>
        <v>2.8140720535754418</v>
      </c>
      <c r="AU111" s="124">
        <f t="shared" si="96"/>
        <v>2.2013260761195443</v>
      </c>
    </row>
    <row r="112" spans="1:47" s="124" customFormat="1" ht="12.95" customHeight="1" x14ac:dyDescent="0.2">
      <c r="A112" s="124" t="s">
        <v>31</v>
      </c>
      <c r="B112" s="125"/>
      <c r="C112" s="153">
        <v>25836.214</v>
      </c>
      <c r="D112" s="153"/>
      <c r="E112" s="124">
        <f t="shared" si="76"/>
        <v>-4382.9669877559281</v>
      </c>
      <c r="F112" s="124">
        <f t="shared" si="77"/>
        <v>-4383</v>
      </c>
      <c r="G112" s="124">
        <f t="shared" si="78"/>
        <v>0.10952700000052573</v>
      </c>
      <c r="H112" s="124">
        <f t="shared" si="99"/>
        <v>0.10952700000052573</v>
      </c>
      <c r="P112" s="34">
        <f t="shared" si="79"/>
        <v>0.12937561409791765</v>
      </c>
      <c r="Q112" s="121">
        <f t="shared" si="80"/>
        <v>10817.714</v>
      </c>
      <c r="R112" s="124">
        <f t="shared" si="81"/>
        <v>3.9396748158718507E-4</v>
      </c>
      <c r="S112" s="125">
        <f t="shared" si="100"/>
        <v>0.2</v>
      </c>
      <c r="T112" s="124">
        <f t="shared" si="82"/>
        <v>7.8793496317437021E-5</v>
      </c>
      <c r="V112" s="124">
        <f t="shared" si="101"/>
        <v>-1.9848614097391915E-2</v>
      </c>
      <c r="Z112" s="124">
        <f t="shared" si="83"/>
        <v>-4383</v>
      </c>
      <c r="AA112" s="124">
        <f t="shared" si="84"/>
        <v>0.11744982416299402</v>
      </c>
      <c r="AB112" s="124">
        <f t="shared" si="85"/>
        <v>0.12145278993544936</v>
      </c>
      <c r="AC112" s="124">
        <f t="shared" si="86"/>
        <v>-1.9848614097391915E-2</v>
      </c>
      <c r="AD112" s="124">
        <f t="shared" si="87"/>
        <v>-7.9228241624682838E-3</v>
      </c>
      <c r="AE112" s="124">
        <f t="shared" si="88"/>
        <v>1.2554228541878253E-5</v>
      </c>
      <c r="AF112" s="124">
        <f t="shared" si="89"/>
        <v>-1.9848614097391915E-2</v>
      </c>
      <c r="AG112" s="125"/>
      <c r="AH112" s="124">
        <f t="shared" si="90"/>
        <v>-1.1925789934923624E-2</v>
      </c>
      <c r="AI112" s="124">
        <f t="shared" si="91"/>
        <v>0.25267105962027925</v>
      </c>
      <c r="AJ112" s="124">
        <f t="shared" si="92"/>
        <v>-0.55306216828060739</v>
      </c>
      <c r="AK112" s="124">
        <f t="shared" si="93"/>
        <v>0.13037685135335197</v>
      </c>
      <c r="AL112" s="124">
        <f t="shared" si="94"/>
        <v>2.9688737882383247</v>
      </c>
      <c r="AM112" s="124">
        <f t="shared" si="95"/>
        <v>11.550710192516764</v>
      </c>
      <c r="AN112" s="124">
        <f t="shared" si="102"/>
        <v>2.6824699454224059</v>
      </c>
      <c r="AO112" s="124">
        <f t="shared" si="102"/>
        <v>2.6332084668303897</v>
      </c>
      <c r="AP112" s="124">
        <f t="shared" si="102"/>
        <v>2.7061294124168733</v>
      </c>
      <c r="AQ112" s="124">
        <f t="shared" si="102"/>
        <v>2.5971351878614826</v>
      </c>
      <c r="AR112" s="124">
        <f t="shared" si="102"/>
        <v>2.7579734716000752</v>
      </c>
      <c r="AS112" s="124">
        <f t="shared" si="102"/>
        <v>2.5151157221107643</v>
      </c>
      <c r="AT112" s="124">
        <f t="shared" si="102"/>
        <v>2.872183610597641</v>
      </c>
      <c r="AU112" s="124">
        <f t="shared" si="96"/>
        <v>2.3132010134687606</v>
      </c>
    </row>
    <row r="113" spans="1:47" s="124" customFormat="1" ht="12.95" customHeight="1" x14ac:dyDescent="0.2">
      <c r="A113" s="124" t="s">
        <v>31</v>
      </c>
      <c r="B113" s="125"/>
      <c r="C113" s="153">
        <v>26211.119999999999</v>
      </c>
      <c r="D113" s="153"/>
      <c r="E113" s="124">
        <f t="shared" si="76"/>
        <v>-4269.9675595256931</v>
      </c>
      <c r="F113" s="124">
        <f t="shared" si="77"/>
        <v>-4270</v>
      </c>
      <c r="G113" s="124">
        <f t="shared" si="78"/>
        <v>0.10763000000224565</v>
      </c>
      <c r="H113" s="124">
        <f t="shared" si="99"/>
        <v>0.10763000000224565</v>
      </c>
      <c r="P113" s="34">
        <f t="shared" si="79"/>
        <v>0.12268711423477266</v>
      </c>
      <c r="Q113" s="121">
        <f t="shared" si="80"/>
        <v>11192.619999999999</v>
      </c>
      <c r="R113" s="124">
        <f t="shared" si="81"/>
        <v>2.267166890113674E-4</v>
      </c>
      <c r="S113" s="125">
        <f t="shared" si="100"/>
        <v>0.2</v>
      </c>
      <c r="T113" s="124">
        <f t="shared" si="82"/>
        <v>4.5343337802273481E-5</v>
      </c>
      <c r="V113" s="124">
        <f t="shared" si="101"/>
        <v>-1.5057114232527008E-2</v>
      </c>
      <c r="Z113" s="124">
        <f t="shared" si="83"/>
        <v>-4270</v>
      </c>
      <c r="AA113" s="124">
        <f t="shared" si="84"/>
        <v>0.10925995621957441</v>
      </c>
      <c r="AB113" s="124">
        <f t="shared" si="85"/>
        <v>0.12105715801744391</v>
      </c>
      <c r="AC113" s="124">
        <f t="shared" si="86"/>
        <v>-1.5057114232527008E-2</v>
      </c>
      <c r="AD113" s="124">
        <f t="shared" si="87"/>
        <v>-1.6299562173287541E-3</v>
      </c>
      <c r="AE113" s="124">
        <f t="shared" si="88"/>
        <v>5.313514540817322E-7</v>
      </c>
      <c r="AF113" s="124">
        <f t="shared" si="89"/>
        <v>-1.5057114232527008E-2</v>
      </c>
      <c r="AG113" s="125"/>
      <c r="AH113" s="124">
        <f t="shared" si="90"/>
        <v>-1.3427158015198247E-2</v>
      </c>
      <c r="AI113" s="124">
        <f t="shared" si="91"/>
        <v>0.24934936243325867</v>
      </c>
      <c r="AJ113" s="124">
        <f t="shared" si="92"/>
        <v>-0.57590572324895217</v>
      </c>
      <c r="AK113" s="124">
        <f t="shared" si="93"/>
        <v>0.10964619837703012</v>
      </c>
      <c r="AL113" s="124">
        <f t="shared" si="94"/>
        <v>2.9965501731350725</v>
      </c>
      <c r="AM113" s="124">
        <f t="shared" si="95"/>
        <v>13.764881458020566</v>
      </c>
      <c r="AN113" s="124">
        <f t="shared" si="102"/>
        <v>2.7543232219640337</v>
      </c>
      <c r="AO113" s="124">
        <f t="shared" si="102"/>
        <v>2.7002179120062113</v>
      </c>
      <c r="AP113" s="124">
        <f t="shared" si="102"/>
        <v>2.7777565688956862</v>
      </c>
      <c r="AQ113" s="124">
        <f t="shared" si="102"/>
        <v>2.6657670965538771</v>
      </c>
      <c r="AR113" s="124">
        <f t="shared" si="102"/>
        <v>2.8259272038345649</v>
      </c>
      <c r="AS113" s="124">
        <f t="shared" si="102"/>
        <v>2.5929020637382298</v>
      </c>
      <c r="AT113" s="124">
        <f t="shared" si="102"/>
        <v>2.9255159783451976</v>
      </c>
      <c r="AU113" s="124">
        <f t="shared" si="96"/>
        <v>2.4302553460656258</v>
      </c>
    </row>
    <row r="114" spans="1:47" s="124" customFormat="1" ht="12.95" customHeight="1" x14ac:dyDescent="0.2">
      <c r="A114" s="124" t="s">
        <v>31</v>
      </c>
      <c r="B114" s="125"/>
      <c r="C114" s="153">
        <v>26416.815999999999</v>
      </c>
      <c r="D114" s="153"/>
      <c r="E114" s="124">
        <f t="shared" si="76"/>
        <v>-4207.9692709166911</v>
      </c>
      <c r="F114" s="124">
        <f t="shared" si="77"/>
        <v>-4208</v>
      </c>
      <c r="G114" s="124">
        <f t="shared" si="78"/>
        <v>0.10195200000089244</v>
      </c>
      <c r="H114" s="124">
        <f t="shared" si="99"/>
        <v>0.10195200000089244</v>
      </c>
      <c r="P114" s="34">
        <f t="shared" si="79"/>
        <v>0.11908736220737101</v>
      </c>
      <c r="Q114" s="121">
        <f t="shared" si="80"/>
        <v>11398.315999999999</v>
      </c>
      <c r="R114" s="124">
        <f t="shared" si="81"/>
        <v>2.9362063794721418E-4</v>
      </c>
      <c r="S114" s="125">
        <f t="shared" si="100"/>
        <v>0.2</v>
      </c>
      <c r="T114" s="124">
        <f t="shared" si="82"/>
        <v>5.8724127589442838E-5</v>
      </c>
      <c r="V114" s="124">
        <f t="shared" si="101"/>
        <v>-1.7135362206478572E-2</v>
      </c>
      <c r="Z114" s="124">
        <f t="shared" si="83"/>
        <v>-4208</v>
      </c>
      <c r="AA114" s="124">
        <f t="shared" si="84"/>
        <v>0.10488514468150398</v>
      </c>
      <c r="AB114" s="124">
        <f t="shared" si="85"/>
        <v>0.11615421752675947</v>
      </c>
      <c r="AC114" s="124">
        <f t="shared" si="86"/>
        <v>-1.7135362206478572E-2</v>
      </c>
      <c r="AD114" s="124">
        <f t="shared" si="87"/>
        <v>-2.933144680611538E-3</v>
      </c>
      <c r="AE114" s="124">
        <f t="shared" si="88"/>
        <v>1.7206675434799524E-6</v>
      </c>
      <c r="AF114" s="124">
        <f t="shared" si="89"/>
        <v>-1.7135362206478572E-2</v>
      </c>
      <c r="AG114" s="125"/>
      <c r="AH114" s="124">
        <f t="shared" si="90"/>
        <v>-1.4202217525867041E-2</v>
      </c>
      <c r="AI114" s="124">
        <f t="shared" si="91"/>
        <v>0.24782245040668638</v>
      </c>
      <c r="AJ114" s="124">
        <f t="shared" si="92"/>
        <v>-0.58782998512673823</v>
      </c>
      <c r="AK114" s="124">
        <f t="shared" si="93"/>
        <v>9.8628608353197492E-2</v>
      </c>
      <c r="AL114" s="124">
        <f t="shared" si="94"/>
        <v>3.0112123850056132</v>
      </c>
      <c r="AM114" s="124">
        <f t="shared" si="95"/>
        <v>15.318008235487961</v>
      </c>
      <c r="AN114" s="124">
        <f t="shared" si="102"/>
        <v>2.7927547278219969</v>
      </c>
      <c r="AO114" s="124">
        <f t="shared" si="102"/>
        <v>2.7375020086069397</v>
      </c>
      <c r="AP114" s="124">
        <f t="shared" si="102"/>
        <v>2.8154945049399105</v>
      </c>
      <c r="AQ114" s="124">
        <f t="shared" si="102"/>
        <v>2.7046645658765147</v>
      </c>
      <c r="AR114" s="124">
        <f t="shared" si="102"/>
        <v>2.8608562656363952</v>
      </c>
      <c r="AS114" s="124">
        <f t="shared" si="102"/>
        <v>2.6375680853627967</v>
      </c>
      <c r="AT114" s="124">
        <f t="shared" si="102"/>
        <v>2.951838559054905</v>
      </c>
      <c r="AU114" s="124">
        <f t="shared" si="96"/>
        <v>2.4944798471364722</v>
      </c>
    </row>
    <row r="115" spans="1:47" s="124" customFormat="1" ht="12.95" customHeight="1" x14ac:dyDescent="0.2">
      <c r="A115" s="124" t="s">
        <v>31</v>
      </c>
      <c r="B115" s="125"/>
      <c r="C115" s="153">
        <v>26579.383999999998</v>
      </c>
      <c r="D115" s="153"/>
      <c r="E115" s="124">
        <f t="shared" si="76"/>
        <v>-4158.970078989827</v>
      </c>
      <c r="F115" s="124">
        <f t="shared" si="77"/>
        <v>-4159</v>
      </c>
      <c r="G115" s="124">
        <f t="shared" si="78"/>
        <v>9.9270999999134801E-2</v>
      </c>
      <c r="H115" s="124">
        <f t="shared" si="99"/>
        <v>9.9270999999134801E-2</v>
      </c>
      <c r="P115" s="34">
        <f t="shared" si="79"/>
        <v>0.11627750945405205</v>
      </c>
      <c r="Q115" s="121">
        <f t="shared" si="80"/>
        <v>11560.883999999998</v>
      </c>
      <c r="R115" s="124">
        <f t="shared" si="81"/>
        <v>2.8922136384018968E-4</v>
      </c>
      <c r="S115" s="125">
        <f t="shared" si="100"/>
        <v>0.2</v>
      </c>
      <c r="T115" s="124">
        <f t="shared" si="82"/>
        <v>5.7844272768037938E-5</v>
      </c>
      <c r="V115" s="124">
        <f t="shared" si="101"/>
        <v>-1.7006509454917246E-2</v>
      </c>
      <c r="Z115" s="124">
        <f t="shared" si="83"/>
        <v>-4159</v>
      </c>
      <c r="AA115" s="124">
        <f t="shared" si="84"/>
        <v>0.10148792957023378</v>
      </c>
      <c r="AB115" s="124">
        <f t="shared" si="85"/>
        <v>0.11406057988295307</v>
      </c>
      <c r="AC115" s="124">
        <f t="shared" si="86"/>
        <v>-1.7006509454917246E-2</v>
      </c>
      <c r="AD115" s="124">
        <f t="shared" si="87"/>
        <v>-2.21692957109898E-3</v>
      </c>
      <c r="AE115" s="124">
        <f t="shared" si="88"/>
        <v>9.8295534464262162E-7</v>
      </c>
      <c r="AF115" s="124">
        <f t="shared" si="89"/>
        <v>-1.7006509454917246E-2</v>
      </c>
      <c r="AG115" s="125"/>
      <c r="AH115" s="124">
        <f t="shared" si="90"/>
        <v>-1.4789579883818261E-2</v>
      </c>
      <c r="AI115" s="124">
        <f t="shared" si="91"/>
        <v>0.24675375783643749</v>
      </c>
      <c r="AJ115" s="124">
        <f t="shared" si="92"/>
        <v>-0.59695368647933156</v>
      </c>
      <c r="AK115" s="124">
        <f t="shared" si="93"/>
        <v>9.0104201702040032E-2</v>
      </c>
      <c r="AL115" s="124">
        <f t="shared" si="94"/>
        <v>3.0225371901431193</v>
      </c>
      <c r="AM115" s="124">
        <f t="shared" si="95"/>
        <v>16.779045804975105</v>
      </c>
      <c r="AN115" s="124">
        <f t="shared" si="102"/>
        <v>2.8225935616691249</v>
      </c>
      <c r="AO115" s="124">
        <f t="shared" si="102"/>
        <v>2.7673074781737301</v>
      </c>
      <c r="AP115" s="124">
        <f t="shared" si="102"/>
        <v>2.8445122515112407</v>
      </c>
      <c r="AQ115" s="124">
        <f t="shared" si="102"/>
        <v>2.7360687013652529</v>
      </c>
      <c r="AR115" s="124">
        <f t="shared" si="102"/>
        <v>2.8873100702559475</v>
      </c>
      <c r="AS115" s="124">
        <f t="shared" si="102"/>
        <v>2.6738014313084504</v>
      </c>
      <c r="AT115" s="124">
        <f t="shared" si="102"/>
        <v>2.9712997062642565</v>
      </c>
      <c r="AU115" s="124">
        <f t="shared" si="96"/>
        <v>2.5452379205634319</v>
      </c>
    </row>
    <row r="116" spans="1:47" s="124" customFormat="1" ht="12.95" customHeight="1" x14ac:dyDescent="0.2">
      <c r="A116" s="124" t="s">
        <v>31</v>
      </c>
      <c r="B116" s="125"/>
      <c r="C116" s="153">
        <v>26798.35</v>
      </c>
      <c r="D116" s="153"/>
      <c r="E116" s="124">
        <f t="shared" si="76"/>
        <v>-4092.972114695146</v>
      </c>
      <c r="F116" s="124">
        <f t="shared" si="77"/>
        <v>-4093</v>
      </c>
      <c r="G116" s="124">
        <f t="shared" si="78"/>
        <v>9.2517000000952976E-2</v>
      </c>
      <c r="H116" s="124">
        <f t="shared" si="99"/>
        <v>9.2517000000952976E-2</v>
      </c>
      <c r="P116" s="34">
        <f t="shared" si="79"/>
        <v>0.1125418085990075</v>
      </c>
      <c r="Q116" s="121">
        <f t="shared" si="80"/>
        <v>11779.849999999999</v>
      </c>
      <c r="R116" s="124">
        <f t="shared" si="81"/>
        <v>4.0099295938871856E-4</v>
      </c>
      <c r="S116" s="125">
        <f t="shared" si="100"/>
        <v>0.2</v>
      </c>
      <c r="T116" s="124">
        <f t="shared" si="82"/>
        <v>8.0198591877743723E-5</v>
      </c>
      <c r="V116" s="124">
        <f t="shared" si="101"/>
        <v>-2.0024808598054528E-2</v>
      </c>
      <c r="Z116" s="124">
        <f t="shared" si="83"/>
        <v>-4093</v>
      </c>
      <c r="AA116" s="124">
        <f t="shared" si="84"/>
        <v>9.6996490761202425E-2</v>
      </c>
      <c r="AB116" s="124">
        <f t="shared" si="85"/>
        <v>0.10806231783875805</v>
      </c>
      <c r="AC116" s="124">
        <f t="shared" si="86"/>
        <v>-2.0024808598054528E-2</v>
      </c>
      <c r="AD116" s="124">
        <f t="shared" si="87"/>
        <v>-4.4794907602494494E-3</v>
      </c>
      <c r="AE116" s="124">
        <f t="shared" si="88"/>
        <v>4.0131674942320387E-6</v>
      </c>
      <c r="AF116" s="124">
        <f t="shared" si="89"/>
        <v>-2.0024808598054528E-2</v>
      </c>
      <c r="AG116" s="125"/>
      <c r="AH116" s="124">
        <f t="shared" si="90"/>
        <v>-1.5545317837805082E-2</v>
      </c>
      <c r="AI116" s="124">
        <f t="shared" si="91"/>
        <v>0.24549554952072039</v>
      </c>
      <c r="AJ116" s="124">
        <f t="shared" si="92"/>
        <v>-0.6088340284992555</v>
      </c>
      <c r="AK116" s="124">
        <f t="shared" si="93"/>
        <v>7.8877770663543761E-2</v>
      </c>
      <c r="AL116" s="124">
        <f t="shared" si="94"/>
        <v>3.0374285427190992</v>
      </c>
      <c r="AM116" s="124">
        <f t="shared" si="95"/>
        <v>19.183107270478498</v>
      </c>
      <c r="AN116" s="124">
        <f t="shared" si="102"/>
        <v>2.86201605478304</v>
      </c>
      <c r="AO116" s="124">
        <f t="shared" si="102"/>
        <v>2.8079874391226149</v>
      </c>
      <c r="AP116" s="124">
        <f t="shared" si="102"/>
        <v>2.8824709785831706</v>
      </c>
      <c r="AQ116" s="124">
        <f t="shared" si="102"/>
        <v>2.7793041995379624</v>
      </c>
      <c r="AR116" s="124">
        <f t="shared" si="102"/>
        <v>2.9213958244056184</v>
      </c>
      <c r="AS116" s="124">
        <f t="shared" si="102"/>
        <v>2.7238203174284754</v>
      </c>
      <c r="AT116" s="124">
        <f t="shared" si="102"/>
        <v>2.9957932128956544</v>
      </c>
      <c r="AU116" s="124">
        <f t="shared" si="96"/>
        <v>2.6136059378323973</v>
      </c>
    </row>
    <row r="117" spans="1:47" s="124" customFormat="1" ht="12.95" customHeight="1" x14ac:dyDescent="0.2">
      <c r="A117" s="69" t="s">
        <v>183</v>
      </c>
      <c r="B117" s="71" t="s">
        <v>134</v>
      </c>
      <c r="C117" s="69">
        <v>26798.350999999999</v>
      </c>
      <c r="D117" s="69" t="s">
        <v>176</v>
      </c>
      <c r="E117" s="124">
        <f t="shared" si="76"/>
        <v>-4092.9718132877842</v>
      </c>
      <c r="F117" s="124">
        <f t="shared" si="77"/>
        <v>-4093</v>
      </c>
      <c r="G117" s="124">
        <f t="shared" si="78"/>
        <v>9.3517000001156703E-2</v>
      </c>
      <c r="I117" s="124">
        <f>+G117</f>
        <v>9.3517000001156703E-2</v>
      </c>
      <c r="P117" s="34">
        <f t="shared" si="79"/>
        <v>0.1125418085990075</v>
      </c>
      <c r="Q117" s="121">
        <f t="shared" si="80"/>
        <v>11779.850999999999</v>
      </c>
      <c r="R117" s="124">
        <f t="shared" si="81"/>
        <v>3.6194334218485775E-4</v>
      </c>
      <c r="S117" s="125">
        <f>S$16</f>
        <v>0.1</v>
      </c>
      <c r="T117" s="124">
        <f t="shared" si="82"/>
        <v>3.6194334218485779E-5</v>
      </c>
      <c r="Z117" s="124">
        <f t="shared" si="83"/>
        <v>-4093</v>
      </c>
      <c r="AA117" s="124">
        <f t="shared" si="84"/>
        <v>9.6996490761202425E-2</v>
      </c>
      <c r="AB117" s="124">
        <f t="shared" si="85"/>
        <v>0.10906231783896178</v>
      </c>
      <c r="AC117" s="124">
        <f t="shared" si="86"/>
        <v>-1.9024808597850801E-2</v>
      </c>
      <c r="AD117" s="124">
        <f t="shared" si="87"/>
        <v>-3.4794907600457226E-3</v>
      </c>
      <c r="AE117" s="124">
        <f t="shared" si="88"/>
        <v>1.2106855949243562E-6</v>
      </c>
      <c r="AF117" s="124">
        <f t="shared" si="89"/>
        <v>-1.9024808597850801E-2</v>
      </c>
      <c r="AG117" s="125"/>
      <c r="AH117" s="124">
        <f t="shared" si="90"/>
        <v>-1.5545317837805082E-2</v>
      </c>
      <c r="AI117" s="124">
        <f t="shared" si="91"/>
        <v>0.24549554952072039</v>
      </c>
      <c r="AJ117" s="124">
        <f t="shared" si="92"/>
        <v>-0.6088340284992555</v>
      </c>
      <c r="AK117" s="124">
        <f t="shared" si="93"/>
        <v>7.8877770663543761E-2</v>
      </c>
      <c r="AL117" s="124">
        <f t="shared" si="94"/>
        <v>3.0374285427190992</v>
      </c>
      <c r="AM117" s="124">
        <f t="shared" si="95"/>
        <v>19.183107270478498</v>
      </c>
      <c r="AN117" s="124">
        <f t="shared" si="102"/>
        <v>2.86201605478304</v>
      </c>
      <c r="AO117" s="124">
        <f t="shared" si="102"/>
        <v>2.8079874391226149</v>
      </c>
      <c r="AP117" s="124">
        <f t="shared" si="102"/>
        <v>2.8824709785831706</v>
      </c>
      <c r="AQ117" s="124">
        <f t="shared" si="102"/>
        <v>2.7793041995379624</v>
      </c>
      <c r="AR117" s="124">
        <f t="shared" si="102"/>
        <v>2.9213958244056184</v>
      </c>
      <c r="AS117" s="124">
        <f t="shared" si="102"/>
        <v>2.7238203174284754</v>
      </c>
      <c r="AT117" s="124">
        <f t="shared" si="102"/>
        <v>2.9957932128956544</v>
      </c>
      <c r="AU117" s="124">
        <f t="shared" si="96"/>
        <v>2.6136059378323973</v>
      </c>
    </row>
    <row r="118" spans="1:47" s="124" customFormat="1" ht="12.95" customHeight="1" x14ac:dyDescent="0.2">
      <c r="A118" s="124" t="s">
        <v>31</v>
      </c>
      <c r="B118" s="125"/>
      <c r="C118" s="153">
        <v>27004.053</v>
      </c>
      <c r="D118" s="153"/>
      <c r="E118" s="124">
        <f t="shared" si="76"/>
        <v>-4030.9717162346137</v>
      </c>
      <c r="F118" s="124">
        <f t="shared" si="77"/>
        <v>-4031</v>
      </c>
      <c r="G118" s="124">
        <f t="shared" si="78"/>
        <v>9.3839000001025852E-2</v>
      </c>
      <c r="H118" s="124">
        <f>+G118</f>
        <v>9.3839000001025852E-2</v>
      </c>
      <c r="P118" s="34">
        <f t="shared" si="79"/>
        <v>0.10908374630086937</v>
      </c>
      <c r="Q118" s="121">
        <f t="shared" si="80"/>
        <v>11985.553</v>
      </c>
      <c r="R118" s="124">
        <f t="shared" si="81"/>
        <v>2.3240228974659254E-4</v>
      </c>
      <c r="S118" s="125">
        <f>S$15</f>
        <v>0.2</v>
      </c>
      <c r="T118" s="124">
        <f t="shared" si="82"/>
        <v>4.648045794931851E-5</v>
      </c>
      <c r="V118" s="124">
        <f>+G118-P118</f>
        <v>-1.5244746299843515E-2</v>
      </c>
      <c r="Z118" s="124">
        <f t="shared" si="83"/>
        <v>-4031</v>
      </c>
      <c r="AA118" s="124">
        <f t="shared" si="84"/>
        <v>9.2865252688705296E-2</v>
      </c>
      <c r="AB118" s="124">
        <f t="shared" si="85"/>
        <v>0.11005749361318992</v>
      </c>
      <c r="AC118" s="124">
        <f t="shared" si="86"/>
        <v>-1.5244746299843515E-2</v>
      </c>
      <c r="AD118" s="124">
        <f t="shared" si="87"/>
        <v>9.7374731232055534E-4</v>
      </c>
      <c r="AE118" s="124">
        <f t="shared" si="88"/>
        <v>1.8963676565030104E-7</v>
      </c>
      <c r="AF118" s="124">
        <f t="shared" si="89"/>
        <v>-1.5244746299843515E-2</v>
      </c>
      <c r="AG118" s="125"/>
      <c r="AH118" s="124">
        <f t="shared" si="90"/>
        <v>-1.6218493612164077E-2</v>
      </c>
      <c r="AI118" s="124">
        <f t="shared" si="91"/>
        <v>0.2444911893682904</v>
      </c>
      <c r="AJ118" s="124">
        <f t="shared" si="92"/>
        <v>-0.61958261341823906</v>
      </c>
      <c r="AK118" s="124">
        <f t="shared" si="93"/>
        <v>6.8593771989516494E-2</v>
      </c>
      <c r="AL118" s="124">
        <f t="shared" si="94"/>
        <v>3.0510494028016657</v>
      </c>
      <c r="AM118" s="124">
        <f t="shared" si="95"/>
        <v>22.073798424131052</v>
      </c>
      <c r="AN118" s="124">
        <f t="shared" si="102"/>
        <v>2.8982412747358426</v>
      </c>
      <c r="AO118" s="124">
        <f t="shared" si="102"/>
        <v>2.84679813064656</v>
      </c>
      <c r="AP118" s="124">
        <f t="shared" si="102"/>
        <v>2.9169772614098002</v>
      </c>
      <c r="AQ118" s="124">
        <f t="shared" si="102"/>
        <v>2.8208822478595934</v>
      </c>
      <c r="AR118" s="124">
        <f t="shared" si="102"/>
        <v>2.9518874571996152</v>
      </c>
      <c r="AS118" s="124">
        <f t="shared" si="102"/>
        <v>2.7719748472253984</v>
      </c>
      <c r="AT118" s="124">
        <f t="shared" si="102"/>
        <v>3.0171717163365583</v>
      </c>
      <c r="AU118" s="124">
        <f t="shared" si="96"/>
        <v>2.6778304389032437</v>
      </c>
    </row>
    <row r="119" spans="1:47" s="124" customFormat="1" ht="12.95" customHeight="1" x14ac:dyDescent="0.2">
      <c r="A119" s="69" t="s">
        <v>183</v>
      </c>
      <c r="B119" s="71" t="s">
        <v>134</v>
      </c>
      <c r="C119" s="69">
        <v>27004.054</v>
      </c>
      <c r="D119" s="69" t="s">
        <v>176</v>
      </c>
      <c r="E119" s="124">
        <f t="shared" si="76"/>
        <v>-4030.9714148272524</v>
      </c>
      <c r="F119" s="124">
        <f t="shared" si="77"/>
        <v>-4031</v>
      </c>
      <c r="G119" s="124">
        <f t="shared" si="78"/>
        <v>9.4839000001229579E-2</v>
      </c>
      <c r="I119" s="124">
        <f>+G119</f>
        <v>9.4839000001229579E-2</v>
      </c>
      <c r="P119" s="34">
        <f t="shared" si="79"/>
        <v>0.10908374630086937</v>
      </c>
      <c r="Q119" s="121">
        <f t="shared" si="80"/>
        <v>11985.554</v>
      </c>
      <c r="R119" s="124">
        <f t="shared" si="81"/>
        <v>2.0291279714110142E-4</v>
      </c>
      <c r="S119" s="125">
        <f>S$16</f>
        <v>0.1</v>
      </c>
      <c r="T119" s="124">
        <f t="shared" si="82"/>
        <v>2.0291279714110143E-5</v>
      </c>
      <c r="Z119" s="124">
        <f t="shared" si="83"/>
        <v>-4031</v>
      </c>
      <c r="AA119" s="124">
        <f t="shared" si="84"/>
        <v>9.2865252688705296E-2</v>
      </c>
      <c r="AB119" s="124">
        <f t="shared" si="85"/>
        <v>0.11105749361339365</v>
      </c>
      <c r="AC119" s="124">
        <f t="shared" si="86"/>
        <v>-1.4244746299639788E-2</v>
      </c>
      <c r="AD119" s="124">
        <f t="shared" si="87"/>
        <v>1.9737473125242821E-3</v>
      </c>
      <c r="AE119" s="124">
        <f t="shared" si="88"/>
        <v>3.8956784536968264E-7</v>
      </c>
      <c r="AF119" s="124">
        <f t="shared" si="89"/>
        <v>-1.4244746299639788E-2</v>
      </c>
      <c r="AG119" s="125"/>
      <c r="AH119" s="124">
        <f t="shared" si="90"/>
        <v>-1.6218493612164077E-2</v>
      </c>
      <c r="AI119" s="124">
        <f t="shared" si="91"/>
        <v>0.2444911893682904</v>
      </c>
      <c r="AJ119" s="124">
        <f t="shared" si="92"/>
        <v>-0.61958261341823906</v>
      </c>
      <c r="AK119" s="124">
        <f t="shared" si="93"/>
        <v>6.8593771989516494E-2</v>
      </c>
      <c r="AL119" s="124">
        <f t="shared" si="94"/>
        <v>3.0510494028016657</v>
      </c>
      <c r="AM119" s="124">
        <f t="shared" si="95"/>
        <v>22.073798424131052</v>
      </c>
      <c r="AN119" s="124">
        <f t="shared" si="102"/>
        <v>2.8982412747358426</v>
      </c>
      <c r="AO119" s="124">
        <f t="shared" si="102"/>
        <v>2.84679813064656</v>
      </c>
      <c r="AP119" s="124">
        <f t="shared" si="102"/>
        <v>2.9169772614098002</v>
      </c>
      <c r="AQ119" s="124">
        <f t="shared" si="102"/>
        <v>2.8208822478595934</v>
      </c>
      <c r="AR119" s="124">
        <f t="shared" si="102"/>
        <v>2.9518874571996152</v>
      </c>
      <c r="AS119" s="124">
        <f t="shared" si="102"/>
        <v>2.7719748472253984</v>
      </c>
      <c r="AT119" s="124">
        <f t="shared" si="102"/>
        <v>3.0171717163365583</v>
      </c>
      <c r="AU119" s="124">
        <f t="shared" si="96"/>
        <v>2.6778304389032437</v>
      </c>
    </row>
    <row r="120" spans="1:47" s="124" customFormat="1" ht="12.95" customHeight="1" x14ac:dyDescent="0.2">
      <c r="A120" s="69" t="s">
        <v>447</v>
      </c>
      <c r="B120" s="71" t="s">
        <v>134</v>
      </c>
      <c r="C120" s="69">
        <v>27176.566999999999</v>
      </c>
      <c r="D120" s="69" t="s">
        <v>176</v>
      </c>
      <c r="E120" s="124">
        <f t="shared" si="76"/>
        <v>-3978.9747266913396</v>
      </c>
      <c r="F120" s="124">
        <f t="shared" si="77"/>
        <v>-3979</v>
      </c>
      <c r="G120" s="124">
        <f t="shared" si="78"/>
        <v>8.3850999999413034E-2</v>
      </c>
      <c r="H120" s="124">
        <f>+G120</f>
        <v>8.3850999999413034E-2</v>
      </c>
      <c r="P120" s="34">
        <f t="shared" si="79"/>
        <v>0.1062217053828334</v>
      </c>
      <c r="Q120" s="121">
        <f t="shared" si="80"/>
        <v>12158.066999999999</v>
      </c>
      <c r="R120" s="124">
        <f t="shared" si="81"/>
        <v>5.0044845935179306E-4</v>
      </c>
      <c r="S120" s="125">
        <f>S$15</f>
        <v>0.2</v>
      </c>
      <c r="T120" s="124">
        <f t="shared" si="82"/>
        <v>1.0008969187035862E-4</v>
      </c>
      <c r="Z120" s="124">
        <f t="shared" si="83"/>
        <v>-3979</v>
      </c>
      <c r="AA120" s="124">
        <f t="shared" si="84"/>
        <v>8.9465506095362773E-2</v>
      </c>
      <c r="AB120" s="124">
        <f t="shared" si="85"/>
        <v>0.10060719928688366</v>
      </c>
      <c r="AC120" s="124">
        <f t="shared" si="86"/>
        <v>-2.237070538342037E-2</v>
      </c>
      <c r="AD120" s="124">
        <f t="shared" si="87"/>
        <v>-5.6145060959497395E-3</v>
      </c>
      <c r="AE120" s="124">
        <f t="shared" si="88"/>
        <v>6.3045357402913573E-6</v>
      </c>
      <c r="AF120" s="124">
        <f t="shared" si="89"/>
        <v>-2.237070538342037E-2</v>
      </c>
      <c r="AG120" s="125"/>
      <c r="AH120" s="124">
        <f t="shared" si="90"/>
        <v>-1.6756199287470637E-2</v>
      </c>
      <c r="AI120" s="124">
        <f t="shared" si="91"/>
        <v>0.24377259701491227</v>
      </c>
      <c r="AJ120" s="124">
        <f t="shared" si="92"/>
        <v>-0.62830560957405124</v>
      </c>
      <c r="AK120" s="124">
        <f t="shared" si="93"/>
        <v>6.0156325289365653E-2</v>
      </c>
      <c r="AL120" s="124">
        <f t="shared" si="94"/>
        <v>3.0622118781257961</v>
      </c>
      <c r="AM120" s="124">
        <f t="shared" si="95"/>
        <v>25.181785641227705</v>
      </c>
      <c r="AN120" s="124">
        <f t="shared" si="102"/>
        <v>2.9280325982193398</v>
      </c>
      <c r="AO120" s="124">
        <f t="shared" si="102"/>
        <v>2.8798040384344676</v>
      </c>
      <c r="AP120" s="124">
        <f t="shared" si="102"/>
        <v>2.9450963529055763</v>
      </c>
      <c r="AQ120" s="124">
        <f t="shared" si="102"/>
        <v>2.8564421284889887</v>
      </c>
      <c r="AR120" s="124">
        <f t="shared" si="102"/>
        <v>2.9764035775934459</v>
      </c>
      <c r="AS120" s="124">
        <f t="shared" si="102"/>
        <v>2.8131484841298655</v>
      </c>
      <c r="AT120" s="124">
        <f t="shared" si="102"/>
        <v>3.0340156690682272</v>
      </c>
      <c r="AU120" s="124">
        <f t="shared" si="96"/>
        <v>2.7316961494787924</v>
      </c>
    </row>
    <row r="121" spans="1:47" s="124" customFormat="1" ht="12.95" customHeight="1" x14ac:dyDescent="0.2">
      <c r="A121" s="124" t="s">
        <v>31</v>
      </c>
      <c r="B121" s="125"/>
      <c r="C121" s="153">
        <v>27176.567999999999</v>
      </c>
      <c r="D121" s="153"/>
      <c r="E121" s="124">
        <f t="shared" si="76"/>
        <v>-3978.9744252839782</v>
      </c>
      <c r="F121" s="124">
        <f t="shared" si="77"/>
        <v>-3979</v>
      </c>
      <c r="G121" s="124">
        <f t="shared" si="78"/>
        <v>8.4850999999616761E-2</v>
      </c>
      <c r="H121" s="124">
        <f>+G121</f>
        <v>8.4850999999616761E-2</v>
      </c>
      <c r="P121" s="34">
        <f t="shared" si="79"/>
        <v>0.1062217053828334</v>
      </c>
      <c r="Q121" s="121">
        <f t="shared" si="80"/>
        <v>12158.067999999999</v>
      </c>
      <c r="R121" s="124">
        <f t="shared" si="81"/>
        <v>4.567070485762448E-4</v>
      </c>
      <c r="S121" s="125">
        <f>S$15</f>
        <v>0.2</v>
      </c>
      <c r="T121" s="124">
        <f t="shared" si="82"/>
        <v>9.134140971524897E-5</v>
      </c>
      <c r="V121" s="124">
        <f>+G121-P121</f>
        <v>-2.1370705383216643E-2</v>
      </c>
      <c r="Z121" s="124">
        <f t="shared" si="83"/>
        <v>-3979</v>
      </c>
      <c r="AA121" s="124">
        <f t="shared" si="84"/>
        <v>8.9465506095362773E-2</v>
      </c>
      <c r="AB121" s="124">
        <f t="shared" si="85"/>
        <v>0.10160719928708739</v>
      </c>
      <c r="AC121" s="124">
        <f t="shared" si="86"/>
        <v>-2.1370705383216643E-2</v>
      </c>
      <c r="AD121" s="124">
        <f t="shared" si="87"/>
        <v>-4.6145060957460127E-3</v>
      </c>
      <c r="AE121" s="124">
        <f t="shared" si="88"/>
        <v>4.2587333015354214E-6</v>
      </c>
      <c r="AF121" s="124">
        <f t="shared" si="89"/>
        <v>-2.1370705383216643E-2</v>
      </c>
      <c r="AG121" s="125"/>
      <c r="AH121" s="124">
        <f t="shared" si="90"/>
        <v>-1.6756199287470637E-2</v>
      </c>
      <c r="AI121" s="124">
        <f t="shared" si="91"/>
        <v>0.24377259701491227</v>
      </c>
      <c r="AJ121" s="124">
        <f t="shared" si="92"/>
        <v>-0.62830560957405124</v>
      </c>
      <c r="AK121" s="124">
        <f t="shared" si="93"/>
        <v>6.0156325289365653E-2</v>
      </c>
      <c r="AL121" s="124">
        <f t="shared" si="94"/>
        <v>3.0622118781257961</v>
      </c>
      <c r="AM121" s="124">
        <f t="shared" si="95"/>
        <v>25.181785641227705</v>
      </c>
      <c r="AN121" s="124">
        <f t="shared" ref="AN121:AT130" si="103">$AU121+$AB$7*SIN(AO121)</f>
        <v>2.9280325982193398</v>
      </c>
      <c r="AO121" s="124">
        <f t="shared" si="103"/>
        <v>2.8798040384344676</v>
      </c>
      <c r="AP121" s="124">
        <f t="shared" si="103"/>
        <v>2.9450963529055763</v>
      </c>
      <c r="AQ121" s="124">
        <f t="shared" si="103"/>
        <v>2.8564421284889887</v>
      </c>
      <c r="AR121" s="124">
        <f t="shared" si="103"/>
        <v>2.9764035775934459</v>
      </c>
      <c r="AS121" s="124">
        <f t="shared" si="103"/>
        <v>2.8131484841298655</v>
      </c>
      <c r="AT121" s="124">
        <f t="shared" si="103"/>
        <v>3.0340156690682272</v>
      </c>
      <c r="AU121" s="124">
        <f t="shared" si="96"/>
        <v>2.7316961494787924</v>
      </c>
    </row>
    <row r="122" spans="1:47" s="124" customFormat="1" ht="12.95" customHeight="1" x14ac:dyDescent="0.2">
      <c r="A122" s="124" t="s">
        <v>31</v>
      </c>
      <c r="B122" s="125"/>
      <c r="C122" s="153">
        <v>27282.732</v>
      </c>
      <c r="D122" s="153"/>
      <c r="E122" s="124">
        <f t="shared" si="76"/>
        <v>-3946.9758141690991</v>
      </c>
      <c r="F122" s="124">
        <f t="shared" si="77"/>
        <v>-3947</v>
      </c>
      <c r="G122" s="124">
        <f t="shared" si="78"/>
        <v>8.0243000000336906E-2</v>
      </c>
      <c r="H122" s="124">
        <f>+G122</f>
        <v>8.0243000000336906E-2</v>
      </c>
      <c r="P122" s="34">
        <f t="shared" si="79"/>
        <v>0.10447780235801588</v>
      </c>
      <c r="Q122" s="121">
        <f t="shared" si="80"/>
        <v>12264.232</v>
      </c>
      <c r="R122" s="124">
        <f t="shared" si="81"/>
        <v>5.8732564531576218E-4</v>
      </c>
      <c r="S122" s="125">
        <f>S$15</f>
        <v>0.2</v>
      </c>
      <c r="T122" s="124">
        <f t="shared" si="82"/>
        <v>1.1746512906315245E-4</v>
      </c>
      <c r="V122" s="124">
        <f>+G122-P122</f>
        <v>-2.423480235767897E-2</v>
      </c>
      <c r="Z122" s="124">
        <f t="shared" si="83"/>
        <v>-3947</v>
      </c>
      <c r="AA122" s="124">
        <f t="shared" si="84"/>
        <v>8.7402577792683386E-2</v>
      </c>
      <c r="AB122" s="124">
        <f t="shared" si="85"/>
        <v>9.7318224565669395E-2</v>
      </c>
      <c r="AC122" s="124">
        <f t="shared" si="86"/>
        <v>-2.423480235767897E-2</v>
      </c>
      <c r="AD122" s="124">
        <f t="shared" si="87"/>
        <v>-7.1595777923464804E-3</v>
      </c>
      <c r="AE122" s="124">
        <f t="shared" si="88"/>
        <v>1.0251910832932181E-5</v>
      </c>
      <c r="AF122" s="124">
        <f t="shared" si="89"/>
        <v>-2.423480235767897E-2</v>
      </c>
      <c r="AG122" s="125"/>
      <c r="AH122" s="124">
        <f t="shared" si="90"/>
        <v>-1.7075224565332486E-2</v>
      </c>
      <c r="AI122" s="124">
        <f t="shared" si="91"/>
        <v>0.24338336459018017</v>
      </c>
      <c r="AJ122" s="124">
        <f t="shared" si="92"/>
        <v>-0.63354826610483683</v>
      </c>
      <c r="AK122" s="124">
        <f t="shared" si="93"/>
        <v>5.5044850068049551E-2</v>
      </c>
      <c r="AL122" s="124">
        <f t="shared" si="94"/>
        <v>3.068969290841574</v>
      </c>
      <c r="AM122" s="124">
        <f t="shared" si="95"/>
        <v>27.527242220703428</v>
      </c>
      <c r="AN122" s="124">
        <f t="shared" si="103"/>
        <v>2.946107967206729</v>
      </c>
      <c r="AO122" s="124">
        <f t="shared" si="103"/>
        <v>2.9003186871358393</v>
      </c>
      <c r="AP122" s="124">
        <f t="shared" si="103"/>
        <v>2.962048637112026</v>
      </c>
      <c r="AQ122" s="124">
        <f t="shared" si="103"/>
        <v>2.8786194262843838</v>
      </c>
      <c r="AR122" s="124">
        <f t="shared" si="103"/>
        <v>2.9910474405379248</v>
      </c>
      <c r="AS122" s="124">
        <f t="shared" si="103"/>
        <v>2.8388087468329255</v>
      </c>
      <c r="AT122" s="124">
        <f t="shared" si="103"/>
        <v>3.0439383337098374</v>
      </c>
      <c r="AU122" s="124">
        <f t="shared" si="96"/>
        <v>2.7648442790637455</v>
      </c>
    </row>
    <row r="123" spans="1:47" s="124" customFormat="1" ht="12.95" customHeight="1" x14ac:dyDescent="0.2">
      <c r="A123" s="69" t="s">
        <v>183</v>
      </c>
      <c r="B123" s="71" t="s">
        <v>134</v>
      </c>
      <c r="C123" s="69">
        <v>27282.733</v>
      </c>
      <c r="D123" s="69" t="s">
        <v>176</v>
      </c>
      <c r="E123" s="124">
        <f t="shared" si="76"/>
        <v>-3946.9755127617377</v>
      </c>
      <c r="F123" s="124">
        <f t="shared" si="77"/>
        <v>-3947</v>
      </c>
      <c r="G123" s="124">
        <f t="shared" si="78"/>
        <v>8.1243000000540633E-2</v>
      </c>
      <c r="I123" s="124">
        <f>+G123</f>
        <v>8.1243000000540633E-2</v>
      </c>
      <c r="P123" s="34">
        <f t="shared" si="79"/>
        <v>0.10447780235801588</v>
      </c>
      <c r="Q123" s="121">
        <f t="shared" si="80"/>
        <v>12264.233</v>
      </c>
      <c r="R123" s="124">
        <f t="shared" si="81"/>
        <v>5.3985604059093709E-4</v>
      </c>
      <c r="S123" s="125">
        <f>S$16</f>
        <v>0.1</v>
      </c>
      <c r="T123" s="124">
        <f t="shared" si="82"/>
        <v>5.3985604059093712E-5</v>
      </c>
      <c r="Z123" s="124">
        <f t="shared" si="83"/>
        <v>-3947</v>
      </c>
      <c r="AA123" s="124">
        <f t="shared" si="84"/>
        <v>8.7402577792683386E-2</v>
      </c>
      <c r="AB123" s="124">
        <f t="shared" si="85"/>
        <v>9.8318224565873122E-2</v>
      </c>
      <c r="AC123" s="124">
        <f t="shared" si="86"/>
        <v>-2.3234802357475243E-2</v>
      </c>
      <c r="AD123" s="124">
        <f t="shared" si="87"/>
        <v>-6.1595777921427536E-3</v>
      </c>
      <c r="AE123" s="124">
        <f t="shared" si="88"/>
        <v>3.7940398577458202E-6</v>
      </c>
      <c r="AF123" s="124">
        <f t="shared" si="89"/>
        <v>-2.3234802357475243E-2</v>
      </c>
      <c r="AG123" s="125"/>
      <c r="AH123" s="124">
        <f t="shared" si="90"/>
        <v>-1.7075224565332486E-2</v>
      </c>
      <c r="AI123" s="124">
        <f t="shared" si="91"/>
        <v>0.24338336459018017</v>
      </c>
      <c r="AJ123" s="124">
        <f t="shared" si="92"/>
        <v>-0.63354826610483683</v>
      </c>
      <c r="AK123" s="124">
        <f t="shared" si="93"/>
        <v>5.5044850068049551E-2</v>
      </c>
      <c r="AL123" s="124">
        <f t="shared" si="94"/>
        <v>3.068969290841574</v>
      </c>
      <c r="AM123" s="124">
        <f t="shared" si="95"/>
        <v>27.527242220703428</v>
      </c>
      <c r="AN123" s="124">
        <f t="shared" si="103"/>
        <v>2.946107967206729</v>
      </c>
      <c r="AO123" s="124">
        <f t="shared" si="103"/>
        <v>2.9003186871358393</v>
      </c>
      <c r="AP123" s="124">
        <f t="shared" si="103"/>
        <v>2.962048637112026</v>
      </c>
      <c r="AQ123" s="124">
        <f t="shared" si="103"/>
        <v>2.8786194262843838</v>
      </c>
      <c r="AR123" s="124">
        <f t="shared" si="103"/>
        <v>2.9910474405379248</v>
      </c>
      <c r="AS123" s="124">
        <f t="shared" si="103"/>
        <v>2.8388087468329255</v>
      </c>
      <c r="AT123" s="124">
        <f t="shared" si="103"/>
        <v>3.0439383337098374</v>
      </c>
      <c r="AU123" s="124">
        <f t="shared" si="96"/>
        <v>2.7648442790637455</v>
      </c>
    </row>
    <row r="124" spans="1:47" s="124" customFormat="1" ht="12.95" customHeight="1" x14ac:dyDescent="0.2">
      <c r="A124" s="124" t="s">
        <v>31</v>
      </c>
      <c r="B124" s="125"/>
      <c r="C124" s="153">
        <v>27445.296999999999</v>
      </c>
      <c r="D124" s="153"/>
      <c r="E124" s="124">
        <f t="shared" si="76"/>
        <v>-3897.9775264643195</v>
      </c>
      <c r="F124" s="124">
        <f t="shared" si="77"/>
        <v>-3898</v>
      </c>
      <c r="G124" s="124">
        <f t="shared" si="78"/>
        <v>7.4562000001606066E-2</v>
      </c>
      <c r="H124" s="124">
        <f>+G124</f>
        <v>7.4562000001606066E-2</v>
      </c>
      <c r="P124" s="34">
        <f t="shared" si="79"/>
        <v>0.1018330735292049</v>
      </c>
      <c r="Q124" s="121">
        <f t="shared" si="80"/>
        <v>12426.796999999999</v>
      </c>
      <c r="R124" s="124">
        <f t="shared" si="81"/>
        <v>7.4371145134770182E-4</v>
      </c>
      <c r="S124" s="125">
        <f>S$15</f>
        <v>0.2</v>
      </c>
      <c r="T124" s="124">
        <f t="shared" si="82"/>
        <v>1.4874229026954038E-4</v>
      </c>
      <c r="V124" s="124">
        <f>+G124-P124</f>
        <v>-2.7271073527598833E-2</v>
      </c>
      <c r="Z124" s="124">
        <f t="shared" si="83"/>
        <v>-3898</v>
      </c>
      <c r="AA124" s="124">
        <f t="shared" si="84"/>
        <v>8.4286307875144087E-2</v>
      </c>
      <c r="AB124" s="124">
        <f t="shared" si="85"/>
        <v>9.2108765655666877E-2</v>
      </c>
      <c r="AC124" s="124">
        <f t="shared" si="86"/>
        <v>-2.7271073527598833E-2</v>
      </c>
      <c r="AD124" s="124">
        <f t="shared" si="87"/>
        <v>-9.7243078735380212E-3</v>
      </c>
      <c r="AE124" s="124">
        <f t="shared" si="88"/>
        <v>1.8912432723870711E-5</v>
      </c>
      <c r="AF124" s="124">
        <f t="shared" si="89"/>
        <v>-2.7271073527598833E-2</v>
      </c>
      <c r="AG124" s="125"/>
      <c r="AH124" s="124">
        <f t="shared" si="90"/>
        <v>-1.7546765654060808E-2</v>
      </c>
      <c r="AI124" s="124">
        <f t="shared" si="91"/>
        <v>0.24286157797367991</v>
      </c>
      <c r="AJ124" s="124">
        <f t="shared" si="92"/>
        <v>-0.64140204482127672</v>
      </c>
      <c r="AK124" s="124">
        <f t="shared" si="93"/>
        <v>4.7329466396572421E-2</v>
      </c>
      <c r="AL124" s="124">
        <f t="shared" si="94"/>
        <v>3.0791629041673585</v>
      </c>
      <c r="AM124" s="124">
        <f t="shared" si="95"/>
        <v>32.025603135719649</v>
      </c>
      <c r="AN124" s="124">
        <f t="shared" si="103"/>
        <v>2.9734263166941663</v>
      </c>
      <c r="AO124" s="124">
        <f t="shared" si="103"/>
        <v>2.9320200357127959</v>
      </c>
      <c r="AP124" s="124">
        <f t="shared" si="103"/>
        <v>2.9875232786652042</v>
      </c>
      <c r="AQ124" s="124">
        <f t="shared" si="103"/>
        <v>2.9129821943497829</v>
      </c>
      <c r="AR124" s="124">
        <f t="shared" si="103"/>
        <v>3.0128724068637767</v>
      </c>
      <c r="AS124" s="124">
        <f t="shared" si="103"/>
        <v>2.8785297418037286</v>
      </c>
      <c r="AT124" s="124">
        <f t="shared" si="103"/>
        <v>3.0585470093256819</v>
      </c>
      <c r="AU124" s="124">
        <f t="shared" si="96"/>
        <v>2.8156023524907043</v>
      </c>
    </row>
    <row r="125" spans="1:47" s="124" customFormat="1" ht="12.95" customHeight="1" x14ac:dyDescent="0.2">
      <c r="A125" s="69" t="s">
        <v>183</v>
      </c>
      <c r="B125" s="71" t="s">
        <v>134</v>
      </c>
      <c r="C125" s="69">
        <v>27445.297999999999</v>
      </c>
      <c r="D125" s="69" t="s">
        <v>176</v>
      </c>
      <c r="E125" s="124">
        <f t="shared" si="76"/>
        <v>-3897.9772250569581</v>
      </c>
      <c r="F125" s="124">
        <f t="shared" si="77"/>
        <v>-3898</v>
      </c>
      <c r="G125" s="124">
        <f t="shared" si="78"/>
        <v>7.5562000001809793E-2</v>
      </c>
      <c r="I125" s="124">
        <f>+G125</f>
        <v>7.5562000001809793E-2</v>
      </c>
      <c r="P125" s="34">
        <f t="shared" si="79"/>
        <v>0.1018330735292049</v>
      </c>
      <c r="Q125" s="121">
        <f t="shared" si="80"/>
        <v>12426.797999999999</v>
      </c>
      <c r="R125" s="124">
        <f t="shared" si="81"/>
        <v>6.9016930428179987E-4</v>
      </c>
      <c r="S125" s="125">
        <f>S$16</f>
        <v>0.1</v>
      </c>
      <c r="T125" s="124">
        <f t="shared" si="82"/>
        <v>6.9016930428179995E-5</v>
      </c>
      <c r="Z125" s="124">
        <f t="shared" si="83"/>
        <v>-3898</v>
      </c>
      <c r="AA125" s="124">
        <f t="shared" si="84"/>
        <v>8.4286307875144087E-2</v>
      </c>
      <c r="AB125" s="124">
        <f t="shared" si="85"/>
        <v>9.3108765655870604E-2</v>
      </c>
      <c r="AC125" s="124">
        <f t="shared" si="86"/>
        <v>-2.6271073527395106E-2</v>
      </c>
      <c r="AD125" s="124">
        <f t="shared" si="87"/>
        <v>-8.7243078733342944E-3</v>
      </c>
      <c r="AE125" s="124">
        <f t="shared" si="88"/>
        <v>7.611354786872276E-6</v>
      </c>
      <c r="AF125" s="124">
        <f t="shared" si="89"/>
        <v>-2.6271073527395106E-2</v>
      </c>
      <c r="AG125" s="125"/>
      <c r="AH125" s="124">
        <f t="shared" si="90"/>
        <v>-1.7546765654060808E-2</v>
      </c>
      <c r="AI125" s="124">
        <f t="shared" si="91"/>
        <v>0.24286157797367991</v>
      </c>
      <c r="AJ125" s="124">
        <f t="shared" si="92"/>
        <v>-0.64140204482127672</v>
      </c>
      <c r="AK125" s="124">
        <f t="shared" si="93"/>
        <v>4.7329466396572421E-2</v>
      </c>
      <c r="AL125" s="124">
        <f t="shared" si="94"/>
        <v>3.0791629041673585</v>
      </c>
      <c r="AM125" s="124">
        <f t="shared" si="95"/>
        <v>32.025603135719649</v>
      </c>
      <c r="AN125" s="124">
        <f t="shared" si="103"/>
        <v>2.9734263166941663</v>
      </c>
      <c r="AO125" s="124">
        <f t="shared" si="103"/>
        <v>2.9320200357127959</v>
      </c>
      <c r="AP125" s="124">
        <f t="shared" si="103"/>
        <v>2.9875232786652042</v>
      </c>
      <c r="AQ125" s="124">
        <f t="shared" si="103"/>
        <v>2.9129821943497829</v>
      </c>
      <c r="AR125" s="124">
        <f t="shared" si="103"/>
        <v>3.0128724068637767</v>
      </c>
      <c r="AS125" s="124">
        <f t="shared" si="103"/>
        <v>2.8785297418037286</v>
      </c>
      <c r="AT125" s="124">
        <f t="shared" si="103"/>
        <v>3.0585470093256819</v>
      </c>
      <c r="AU125" s="124">
        <f t="shared" si="96"/>
        <v>2.8156023524907043</v>
      </c>
    </row>
    <row r="126" spans="1:47" s="124" customFormat="1" ht="12.95" customHeight="1" x14ac:dyDescent="0.2">
      <c r="A126" s="69" t="s">
        <v>183</v>
      </c>
      <c r="B126" s="71" t="s">
        <v>134</v>
      </c>
      <c r="C126" s="69">
        <v>27694.132000000001</v>
      </c>
      <c r="D126" s="69" t="s">
        <v>176</v>
      </c>
      <c r="E126" s="124">
        <f t="shared" si="76"/>
        <v>-3822.9768256922034</v>
      </c>
      <c r="F126" s="124">
        <f t="shared" si="77"/>
        <v>-3823</v>
      </c>
      <c r="G126" s="124">
        <f t="shared" si="78"/>
        <v>7.6887000002898276E-2</v>
      </c>
      <c r="I126" s="124">
        <f>+G126</f>
        <v>7.6887000002898276E-2</v>
      </c>
      <c r="P126" s="34">
        <f t="shared" si="79"/>
        <v>9.7845057220266568E-2</v>
      </c>
      <c r="Q126" s="121">
        <f t="shared" si="80"/>
        <v>12675.632000000001</v>
      </c>
      <c r="R126" s="124">
        <f t="shared" si="81"/>
        <v>4.3924016232648318E-4</v>
      </c>
      <c r="S126" s="125">
        <f>S$16</f>
        <v>0.1</v>
      </c>
      <c r="T126" s="124">
        <f t="shared" si="82"/>
        <v>4.3924016232648318E-5</v>
      </c>
      <c r="Z126" s="124">
        <f t="shared" si="83"/>
        <v>-3823</v>
      </c>
      <c r="AA126" s="124">
        <f t="shared" si="84"/>
        <v>7.9614462639729239E-2</v>
      </c>
      <c r="AB126" s="124">
        <f t="shared" si="85"/>
        <v>9.5117594583435605E-2</v>
      </c>
      <c r="AC126" s="124">
        <f t="shared" si="86"/>
        <v>-2.0958057217368292E-2</v>
      </c>
      <c r="AD126" s="124">
        <f t="shared" si="87"/>
        <v>-2.7274626368309629E-3</v>
      </c>
      <c r="AE126" s="124">
        <f t="shared" si="88"/>
        <v>7.4390524353089087E-7</v>
      </c>
      <c r="AF126" s="124">
        <f t="shared" si="89"/>
        <v>-2.0958057217368292E-2</v>
      </c>
      <c r="AG126" s="125"/>
      <c r="AH126" s="124">
        <f t="shared" si="90"/>
        <v>-1.8230594580537333E-2</v>
      </c>
      <c r="AI126" s="124">
        <f t="shared" si="91"/>
        <v>0.24222678322790214</v>
      </c>
      <c r="AJ126" s="124">
        <f t="shared" si="92"/>
        <v>-0.65304991519352662</v>
      </c>
      <c r="AK126" s="124">
        <f t="shared" si="93"/>
        <v>3.5755005813975456E-2</v>
      </c>
      <c r="AL126" s="124">
        <f t="shared" si="94"/>
        <v>3.0944433140266971</v>
      </c>
      <c r="AM126" s="124">
        <f t="shared" si="95"/>
        <v>42.410551128901773</v>
      </c>
      <c r="AN126" s="124">
        <f t="shared" si="103"/>
        <v>3.0144760473943659</v>
      </c>
      <c r="AO126" s="124">
        <f t="shared" si="103"/>
        <v>2.9811635178291129</v>
      </c>
      <c r="AP126" s="124">
        <f t="shared" si="103"/>
        <v>3.0255024518248579</v>
      </c>
      <c r="AQ126" s="124">
        <f t="shared" si="103"/>
        <v>2.9664214368722654</v>
      </c>
      <c r="AR126" s="124">
        <f t="shared" si="103"/>
        <v>3.0450459691471194</v>
      </c>
      <c r="AS126" s="124">
        <f t="shared" si="103"/>
        <v>2.9401951372012731</v>
      </c>
      <c r="AT126" s="124">
        <f t="shared" si="103"/>
        <v>3.0797276659903248</v>
      </c>
      <c r="AU126" s="124">
        <f t="shared" si="96"/>
        <v>2.8932932812054375</v>
      </c>
    </row>
    <row r="127" spans="1:47" s="124" customFormat="1" ht="12.95" customHeight="1" x14ac:dyDescent="0.2">
      <c r="A127" s="124" t="s">
        <v>31</v>
      </c>
      <c r="B127" s="125"/>
      <c r="C127" s="153">
        <v>27694.134999999998</v>
      </c>
      <c r="D127" s="153"/>
      <c r="E127" s="124">
        <f t="shared" si="76"/>
        <v>-3822.9759214701203</v>
      </c>
      <c r="F127" s="124">
        <f t="shared" si="77"/>
        <v>-3823</v>
      </c>
      <c r="G127" s="124">
        <f t="shared" si="78"/>
        <v>7.9886999999871477E-2</v>
      </c>
      <c r="H127" s="124">
        <f>+G127</f>
        <v>7.9886999999871477E-2</v>
      </c>
      <c r="P127" s="34">
        <f t="shared" si="79"/>
        <v>9.7845057220266568E-2</v>
      </c>
      <c r="Q127" s="121">
        <f t="shared" si="80"/>
        <v>12675.634999999998</v>
      </c>
      <c r="R127" s="124">
        <f t="shared" si="81"/>
        <v>3.2249181913098423E-4</v>
      </c>
      <c r="S127" s="125">
        <f>S$15</f>
        <v>0.2</v>
      </c>
      <c r="T127" s="124">
        <f t="shared" si="82"/>
        <v>6.4498363826196849E-5</v>
      </c>
      <c r="V127" s="124">
        <f>+G127-P127</f>
        <v>-1.7958057220395091E-2</v>
      </c>
      <c r="Z127" s="124">
        <f t="shared" si="83"/>
        <v>-3823</v>
      </c>
      <c r="AA127" s="124">
        <f t="shared" si="84"/>
        <v>7.9614462639729239E-2</v>
      </c>
      <c r="AB127" s="124">
        <f t="shared" si="85"/>
        <v>9.8117594580408807E-2</v>
      </c>
      <c r="AC127" s="124">
        <f t="shared" si="86"/>
        <v>-1.7958057220395091E-2</v>
      </c>
      <c r="AD127" s="124">
        <f t="shared" si="87"/>
        <v>2.7253736014223873E-4</v>
      </c>
      <c r="AE127" s="124">
        <f t="shared" si="88"/>
        <v>1.4855322534660067E-8</v>
      </c>
      <c r="AF127" s="124">
        <f t="shared" si="89"/>
        <v>-1.7958057220395091E-2</v>
      </c>
      <c r="AG127" s="125"/>
      <c r="AH127" s="124">
        <f t="shared" si="90"/>
        <v>-1.8230594580537333E-2</v>
      </c>
      <c r="AI127" s="124">
        <f t="shared" si="91"/>
        <v>0.24222678322790214</v>
      </c>
      <c r="AJ127" s="124">
        <f t="shared" si="92"/>
        <v>-0.65304991519352662</v>
      </c>
      <c r="AK127" s="124">
        <f t="shared" si="93"/>
        <v>3.5755005813975456E-2</v>
      </c>
      <c r="AL127" s="124">
        <f t="shared" si="94"/>
        <v>3.0944433140266971</v>
      </c>
      <c r="AM127" s="124">
        <f t="shared" si="95"/>
        <v>42.410551128901773</v>
      </c>
      <c r="AN127" s="124">
        <f t="shared" si="103"/>
        <v>3.0144760473943659</v>
      </c>
      <c r="AO127" s="124">
        <f t="shared" si="103"/>
        <v>2.9811635178291129</v>
      </c>
      <c r="AP127" s="124">
        <f t="shared" si="103"/>
        <v>3.0255024518248579</v>
      </c>
      <c r="AQ127" s="124">
        <f t="shared" si="103"/>
        <v>2.9664214368722654</v>
      </c>
      <c r="AR127" s="124">
        <f t="shared" si="103"/>
        <v>3.0450459691471194</v>
      </c>
      <c r="AS127" s="124">
        <f t="shared" si="103"/>
        <v>2.9401951372012731</v>
      </c>
      <c r="AT127" s="124">
        <f t="shared" si="103"/>
        <v>3.0797276659903248</v>
      </c>
      <c r="AU127" s="124">
        <f t="shared" si="96"/>
        <v>2.8932932812054375</v>
      </c>
    </row>
    <row r="128" spans="1:47" s="124" customFormat="1" ht="12.95" customHeight="1" x14ac:dyDescent="0.2">
      <c r="A128" s="69" t="s">
        <v>466</v>
      </c>
      <c r="B128" s="71" t="s">
        <v>134</v>
      </c>
      <c r="C128" s="69">
        <v>28414.063999999998</v>
      </c>
      <c r="D128" s="69" t="s">
        <v>176</v>
      </c>
      <c r="E128" s="124">
        <f t="shared" si="76"/>
        <v>-3605.9840211901428</v>
      </c>
      <c r="F128" s="124">
        <f t="shared" si="77"/>
        <v>-3606</v>
      </c>
      <c r="G128" s="124">
        <f t="shared" si="78"/>
        <v>5.3014000000985106E-2</v>
      </c>
      <c r="I128" s="124">
        <f>+G128</f>
        <v>5.3014000000985106E-2</v>
      </c>
      <c r="P128" s="34">
        <f t="shared" si="79"/>
        <v>8.6715455748628947E-2</v>
      </c>
      <c r="Q128" s="121">
        <f t="shared" si="80"/>
        <v>13395.563999999998</v>
      </c>
      <c r="R128" s="124">
        <f t="shared" si="81"/>
        <v>1.1357881195103961E-3</v>
      </c>
      <c r="S128" s="125">
        <f>S$16</f>
        <v>0.1</v>
      </c>
      <c r="T128" s="124">
        <f t="shared" si="82"/>
        <v>1.1357881195103962E-4</v>
      </c>
      <c r="Z128" s="124">
        <f t="shared" si="83"/>
        <v>-3606</v>
      </c>
      <c r="AA128" s="124">
        <f t="shared" si="84"/>
        <v>6.6733190567817263E-2</v>
      </c>
      <c r="AB128" s="124">
        <f t="shared" si="85"/>
        <v>7.2996265181796791E-2</v>
      </c>
      <c r="AC128" s="124">
        <f t="shared" si="86"/>
        <v>-3.3701455747643841E-2</v>
      </c>
      <c r="AD128" s="124">
        <f t="shared" si="87"/>
        <v>-1.3719190566832157E-2</v>
      </c>
      <c r="AE128" s="124">
        <f t="shared" si="88"/>
        <v>1.8821618980905646E-5</v>
      </c>
      <c r="AF128" s="124">
        <f t="shared" si="89"/>
        <v>-3.3701455747643841E-2</v>
      </c>
      <c r="AG128" s="125"/>
      <c r="AH128" s="124">
        <f t="shared" si="90"/>
        <v>-1.9982265180811688E-2</v>
      </c>
      <c r="AI128" s="124">
        <f t="shared" si="91"/>
        <v>0.24139109369733536</v>
      </c>
      <c r="AJ128" s="124">
        <f t="shared" si="92"/>
        <v>-0.68481034160144572</v>
      </c>
      <c r="AK128" s="124">
        <f t="shared" si="93"/>
        <v>3.346008990608813E-3</v>
      </c>
      <c r="AL128" s="124">
        <f t="shared" si="94"/>
        <v>3.137181965467311</v>
      </c>
      <c r="AM128" s="124">
        <f t="shared" si="95"/>
        <v>453.44325014567579</v>
      </c>
      <c r="AN128" s="124">
        <f t="shared" si="103"/>
        <v>3.1296875415517271</v>
      </c>
      <c r="AO128" s="124">
        <f t="shared" si="103"/>
        <v>3.1262898451660157</v>
      </c>
      <c r="AP128" s="124">
        <f t="shared" si="103"/>
        <v>3.1307690386877582</v>
      </c>
      <c r="AQ128" s="124">
        <f t="shared" si="103"/>
        <v>3.124864044050399</v>
      </c>
      <c r="AR128" s="124">
        <f t="shared" si="103"/>
        <v>3.132648606789691</v>
      </c>
      <c r="AS128" s="124">
        <f t="shared" si="103"/>
        <v>3.1223860165475448</v>
      </c>
      <c r="AT128" s="124">
        <f t="shared" si="103"/>
        <v>3.1359152052998511</v>
      </c>
      <c r="AU128" s="124">
        <f t="shared" si="96"/>
        <v>3.1180790349534</v>
      </c>
    </row>
    <row r="129" spans="1:47" s="124" customFormat="1" ht="12.95" customHeight="1" x14ac:dyDescent="0.2">
      <c r="A129" s="124" t="s">
        <v>31</v>
      </c>
      <c r="B129" s="125"/>
      <c r="C129" s="153">
        <v>28838.731</v>
      </c>
      <c r="D129" s="153"/>
      <c r="E129" s="124">
        <f t="shared" si="76"/>
        <v>-3477.9862612496527</v>
      </c>
      <c r="F129" s="124">
        <f t="shared" si="77"/>
        <v>-3478</v>
      </c>
      <c r="G129" s="124">
        <f t="shared" si="78"/>
        <v>4.5582000002468703E-2</v>
      </c>
      <c r="H129" s="124">
        <f>+G129</f>
        <v>4.5582000002468703E-2</v>
      </c>
      <c r="P129" s="34">
        <f t="shared" si="79"/>
        <v>8.0435613298579775E-2</v>
      </c>
      <c r="Q129" s="121">
        <f t="shared" si="80"/>
        <v>13820.231</v>
      </c>
      <c r="R129" s="124">
        <f t="shared" si="81"/>
        <v>1.2147743597948504E-3</v>
      </c>
      <c r="S129" s="125">
        <f>S$15</f>
        <v>0.2</v>
      </c>
      <c r="T129" s="124">
        <f t="shared" si="82"/>
        <v>2.4295487195897009E-4</v>
      </c>
      <c r="V129" s="124">
        <f>+G129-P129</f>
        <v>-3.4853613296111072E-2</v>
      </c>
      <c r="Z129" s="124">
        <f t="shared" si="83"/>
        <v>-3478</v>
      </c>
      <c r="AA129" s="124">
        <f t="shared" si="84"/>
        <v>5.9552000888713805E-2</v>
      </c>
      <c r="AB129" s="124">
        <f t="shared" si="85"/>
        <v>6.6465612412334674E-2</v>
      </c>
      <c r="AC129" s="124">
        <f t="shared" si="86"/>
        <v>-3.4853613296111072E-2</v>
      </c>
      <c r="AD129" s="124">
        <f t="shared" si="87"/>
        <v>-1.3970000886245101E-2</v>
      </c>
      <c r="AE129" s="124">
        <f t="shared" si="88"/>
        <v>3.9032184952337782E-5</v>
      </c>
      <c r="AF129" s="124">
        <f t="shared" si="89"/>
        <v>-3.4853613296111072E-2</v>
      </c>
      <c r="AG129" s="125"/>
      <c r="AH129" s="124">
        <f t="shared" si="90"/>
        <v>-2.0883612409865974E-2</v>
      </c>
      <c r="AI129" s="124">
        <f t="shared" si="91"/>
        <v>0.2415432487213216</v>
      </c>
      <c r="AJ129" s="124">
        <f t="shared" si="92"/>
        <v>-0.70275514491428259</v>
      </c>
      <c r="AK129" s="124">
        <f t="shared" si="93"/>
        <v>-1.5557150692952472E-2</v>
      </c>
      <c r="AL129" s="124">
        <f t="shared" si="94"/>
        <v>-3.1210839436919695</v>
      </c>
      <c r="AM129" s="124">
        <f t="shared" si="95"/>
        <v>-97.516124040734567</v>
      </c>
      <c r="AN129" s="124">
        <f t="shared" si="103"/>
        <v>3.1969371261409516</v>
      </c>
      <c r="AO129" s="124">
        <f t="shared" si="103"/>
        <v>3.212484173602788</v>
      </c>
      <c r="AP129" s="124">
        <f t="shared" si="103"/>
        <v>3.1919521386537655</v>
      </c>
      <c r="AQ129" s="124">
        <f t="shared" si="103"/>
        <v>3.2190734675726844</v>
      </c>
      <c r="AR129" s="124">
        <f t="shared" si="103"/>
        <v>3.1832569707333849</v>
      </c>
      <c r="AS129" s="124">
        <f t="shared" si="103"/>
        <v>3.2305752258600107</v>
      </c>
      <c r="AT129" s="124">
        <f t="shared" si="103"/>
        <v>3.1680865201612463</v>
      </c>
      <c r="AU129" s="124">
        <f t="shared" si="96"/>
        <v>3.2506715532932118</v>
      </c>
    </row>
    <row r="130" spans="1:47" s="124" customFormat="1" ht="12.95" customHeight="1" x14ac:dyDescent="0.2">
      <c r="A130" s="69" t="s">
        <v>183</v>
      </c>
      <c r="B130" s="71" t="s">
        <v>134</v>
      </c>
      <c r="C130" s="69">
        <v>28838.732</v>
      </c>
      <c r="D130" s="69" t="s">
        <v>176</v>
      </c>
      <c r="E130" s="124">
        <f t="shared" si="76"/>
        <v>-3477.9859598422909</v>
      </c>
      <c r="F130" s="124">
        <f t="shared" si="77"/>
        <v>-3478</v>
      </c>
      <c r="G130" s="124">
        <f t="shared" si="78"/>
        <v>4.658200000267243E-2</v>
      </c>
      <c r="I130" s="124">
        <f>+G130</f>
        <v>4.658200000267243E-2</v>
      </c>
      <c r="P130" s="34">
        <f t="shared" si="79"/>
        <v>8.0435613298579775E-2</v>
      </c>
      <c r="Q130" s="121">
        <f t="shared" si="80"/>
        <v>13820.232</v>
      </c>
      <c r="R130" s="124">
        <f t="shared" si="81"/>
        <v>1.1460671331888345E-3</v>
      </c>
      <c r="S130" s="125">
        <f>S$16</f>
        <v>0.1</v>
      </c>
      <c r="T130" s="124">
        <f t="shared" si="82"/>
        <v>1.1460671331888346E-4</v>
      </c>
      <c r="Z130" s="124">
        <f t="shared" si="83"/>
        <v>-3478</v>
      </c>
      <c r="AA130" s="124">
        <f t="shared" si="84"/>
        <v>5.9552000888713805E-2</v>
      </c>
      <c r="AB130" s="124">
        <f t="shared" si="85"/>
        <v>6.74656124125384E-2</v>
      </c>
      <c r="AC130" s="124">
        <f t="shared" si="86"/>
        <v>-3.3853613295907345E-2</v>
      </c>
      <c r="AD130" s="124">
        <f t="shared" si="87"/>
        <v>-1.2970000886041375E-2</v>
      </c>
      <c r="AE130" s="124">
        <f t="shared" si="88"/>
        <v>1.6822092298391402E-5</v>
      </c>
      <c r="AF130" s="124">
        <f t="shared" si="89"/>
        <v>-3.3853613295907345E-2</v>
      </c>
      <c r="AG130" s="125"/>
      <c r="AH130" s="124">
        <f t="shared" si="90"/>
        <v>-2.0883612409865974E-2</v>
      </c>
      <c r="AI130" s="124">
        <f t="shared" si="91"/>
        <v>0.2415432487213216</v>
      </c>
      <c r="AJ130" s="124">
        <f t="shared" si="92"/>
        <v>-0.70275514491428259</v>
      </c>
      <c r="AK130" s="124">
        <f t="shared" si="93"/>
        <v>-1.5557150692952472E-2</v>
      </c>
      <c r="AL130" s="124">
        <f t="shared" si="94"/>
        <v>-3.1210839436919695</v>
      </c>
      <c r="AM130" s="124">
        <f t="shared" si="95"/>
        <v>-97.516124040734567</v>
      </c>
      <c r="AN130" s="124">
        <f t="shared" si="103"/>
        <v>3.1969371261409516</v>
      </c>
      <c r="AO130" s="124">
        <f t="shared" si="103"/>
        <v>3.212484173602788</v>
      </c>
      <c r="AP130" s="124">
        <f t="shared" si="103"/>
        <v>3.1919521386537655</v>
      </c>
      <c r="AQ130" s="124">
        <f t="shared" si="103"/>
        <v>3.2190734675726844</v>
      </c>
      <c r="AR130" s="124">
        <f t="shared" si="103"/>
        <v>3.1832569707333849</v>
      </c>
      <c r="AS130" s="124">
        <f t="shared" si="103"/>
        <v>3.2305752258600107</v>
      </c>
      <c r="AT130" s="124">
        <f t="shared" si="103"/>
        <v>3.1680865201612463</v>
      </c>
      <c r="AU130" s="124">
        <f t="shared" si="96"/>
        <v>3.2506715532932118</v>
      </c>
    </row>
    <row r="131" spans="1:47" s="124" customFormat="1" ht="12.95" customHeight="1" x14ac:dyDescent="0.2">
      <c r="A131" s="124" t="s">
        <v>31</v>
      </c>
      <c r="B131" s="125"/>
      <c r="C131" s="153">
        <v>30550.68</v>
      </c>
      <c r="D131" s="153"/>
      <c r="E131" s="124">
        <f t="shared" si="76"/>
        <v>-2961.9922303210374</v>
      </c>
      <c r="F131" s="124">
        <f t="shared" si="77"/>
        <v>-2962</v>
      </c>
      <c r="G131" s="124">
        <f t="shared" si="78"/>
        <v>2.5778000002901535E-2</v>
      </c>
      <c r="H131" s="124">
        <f>+G131</f>
        <v>2.5778000002901535E-2</v>
      </c>
      <c r="P131" s="34">
        <f t="shared" si="79"/>
        <v>5.7265253743177501E-2</v>
      </c>
      <c r="Q131" s="121">
        <f t="shared" si="80"/>
        <v>15532.18</v>
      </c>
      <c r="R131" s="124">
        <f t="shared" si="81"/>
        <v>9.9144714810452269E-4</v>
      </c>
      <c r="S131" s="125">
        <f>S$15</f>
        <v>0.2</v>
      </c>
      <c r="T131" s="124">
        <f t="shared" si="82"/>
        <v>1.9828942962090454E-4</v>
      </c>
      <c r="V131" s="124">
        <f>+G131-P131</f>
        <v>-3.1487253740275965E-2</v>
      </c>
      <c r="Z131" s="124">
        <f t="shared" si="83"/>
        <v>-2962</v>
      </c>
      <c r="AA131" s="124">
        <f t="shared" si="84"/>
        <v>3.3610300021396408E-2</v>
      </c>
      <c r="AB131" s="124">
        <f t="shared" si="85"/>
        <v>4.9432953724682635E-2</v>
      </c>
      <c r="AC131" s="124">
        <f t="shared" si="86"/>
        <v>-3.1487253740275965E-2</v>
      </c>
      <c r="AD131" s="124">
        <f t="shared" si="87"/>
        <v>-7.8323000184948727E-3</v>
      </c>
      <c r="AE131" s="124">
        <f t="shared" si="88"/>
        <v>1.2268984715942957E-5</v>
      </c>
      <c r="AF131" s="124">
        <f t="shared" si="89"/>
        <v>-3.1487253740275965E-2</v>
      </c>
      <c r="AG131" s="125"/>
      <c r="AH131" s="124">
        <f t="shared" si="90"/>
        <v>-2.3654953721781096E-2</v>
      </c>
      <c r="AI131" s="124">
        <f t="shared" si="91"/>
        <v>0.24774448333106602</v>
      </c>
      <c r="AJ131" s="124">
        <f t="shared" si="92"/>
        <v>-0.77602676955094363</v>
      </c>
      <c r="AK131" s="124">
        <f t="shared" si="93"/>
        <v>-9.803216889901728E-2</v>
      </c>
      <c r="AL131" s="124">
        <f t="shared" si="94"/>
        <v>-3.0120052942234534</v>
      </c>
      <c r="AM131" s="124">
        <f t="shared" si="95"/>
        <v>-15.412000153143229</v>
      </c>
      <c r="AN131" s="124">
        <f t="shared" ref="AN131:AT140" si="104">$AU131+$AB$7*SIN(AO131)</f>
        <v>3.4883456528898082</v>
      </c>
      <c r="AO131" s="124">
        <f t="shared" si="104"/>
        <v>3.5436263457667843</v>
      </c>
      <c r="AP131" s="124">
        <f t="shared" si="104"/>
        <v>3.4656551956224324</v>
      </c>
      <c r="AQ131" s="124">
        <f t="shared" si="104"/>
        <v>3.5763617737431339</v>
      </c>
      <c r="AR131" s="124">
        <f t="shared" si="104"/>
        <v>3.420461911683244</v>
      </c>
      <c r="AS131" s="124">
        <f t="shared" si="104"/>
        <v>3.6431302317884295</v>
      </c>
      <c r="AT131" s="124">
        <f t="shared" si="104"/>
        <v>3.3299599153330162</v>
      </c>
      <c r="AU131" s="124">
        <f t="shared" si="96"/>
        <v>3.7851851428505787</v>
      </c>
    </row>
    <row r="132" spans="1:47" s="124" customFormat="1" ht="12.95" customHeight="1" x14ac:dyDescent="0.2">
      <c r="A132" s="124" t="s">
        <v>31</v>
      </c>
      <c r="B132" s="125"/>
      <c r="C132" s="153">
        <v>30573.911</v>
      </c>
      <c r="D132" s="153"/>
      <c r="E132" s="124">
        <f t="shared" si="76"/>
        <v>-2954.9902359085272</v>
      </c>
      <c r="F132" s="124">
        <f t="shared" si="77"/>
        <v>-2955</v>
      </c>
      <c r="G132" s="124">
        <f t="shared" si="78"/>
        <v>3.2395000001997687E-2</v>
      </c>
      <c r="H132" s="124">
        <f>+G132</f>
        <v>3.2395000001997687E-2</v>
      </c>
      <c r="P132" s="34">
        <f t="shared" si="79"/>
        <v>5.6974561482042337E-2</v>
      </c>
      <c r="Q132" s="121">
        <f t="shared" si="80"/>
        <v>15555.411</v>
      </c>
      <c r="R132" s="124">
        <f t="shared" si="81"/>
        <v>6.0415484255129477E-4</v>
      </c>
      <c r="S132" s="125">
        <f>S$15</f>
        <v>0.2</v>
      </c>
      <c r="T132" s="124">
        <f t="shared" si="82"/>
        <v>1.2083096851025896E-4</v>
      </c>
      <c r="V132" s="124">
        <f>+G132-P132</f>
        <v>-2.457956148004465E-2</v>
      </c>
      <c r="Z132" s="124">
        <f t="shared" si="83"/>
        <v>-2955</v>
      </c>
      <c r="AA132" s="124">
        <f t="shared" si="84"/>
        <v>3.3293292648211244E-2</v>
      </c>
      <c r="AB132" s="124">
        <f t="shared" si="85"/>
        <v>5.607626883582878E-2</v>
      </c>
      <c r="AC132" s="124">
        <f t="shared" si="86"/>
        <v>-2.457956148004465E-2</v>
      </c>
      <c r="AD132" s="124">
        <f t="shared" si="87"/>
        <v>-8.9829264621355681E-4</v>
      </c>
      <c r="AE132" s="124">
        <f t="shared" si="88"/>
        <v>1.6138593564827088E-7</v>
      </c>
      <c r="AF132" s="124">
        <f t="shared" si="89"/>
        <v>-2.457956148004465E-2</v>
      </c>
      <c r="AG132" s="125"/>
      <c r="AH132" s="124">
        <f t="shared" si="90"/>
        <v>-2.3681268833831093E-2</v>
      </c>
      <c r="AI132" s="124">
        <f t="shared" si="91"/>
        <v>0.24790571726996391</v>
      </c>
      <c r="AJ132" s="124">
        <f t="shared" si="92"/>
        <v>-0.77705658349744733</v>
      </c>
      <c r="AK132" s="124">
        <f t="shared" si="93"/>
        <v>-9.9261565485755057E-2</v>
      </c>
      <c r="AL132" s="124">
        <f t="shared" si="94"/>
        <v>-3.0103708388414137</v>
      </c>
      <c r="AM132" s="124">
        <f t="shared" si="95"/>
        <v>-15.219491660772984</v>
      </c>
      <c r="AN132" s="124">
        <f t="shared" si="104"/>
        <v>3.4926426752745989</v>
      </c>
      <c r="AO132" s="124">
        <f t="shared" si="104"/>
        <v>3.5478616653945618</v>
      </c>
      <c r="AP132" s="124">
        <f t="shared" si="104"/>
        <v>3.4698518910730081</v>
      </c>
      <c r="AQ132" s="124">
        <f t="shared" si="104"/>
        <v>3.5808057338972379</v>
      </c>
      <c r="AR132" s="124">
        <f t="shared" si="104"/>
        <v>3.424313158782835</v>
      </c>
      <c r="AS132" s="124">
        <f t="shared" si="104"/>
        <v>3.6482486290905776</v>
      </c>
      <c r="AT132" s="124">
        <f t="shared" si="104"/>
        <v>3.3328227020899992</v>
      </c>
      <c r="AU132" s="124">
        <f t="shared" si="96"/>
        <v>3.7924362961972871</v>
      </c>
    </row>
    <row r="133" spans="1:47" s="124" customFormat="1" ht="12.95" customHeight="1" x14ac:dyDescent="0.2">
      <c r="A133" s="124" t="s">
        <v>31</v>
      </c>
      <c r="B133" s="125"/>
      <c r="C133" s="153">
        <v>30580.563999999998</v>
      </c>
      <c r="D133" s="153"/>
      <c r="E133" s="124">
        <f t="shared" si="76"/>
        <v>-2952.984972733183</v>
      </c>
      <c r="F133" s="124">
        <f t="shared" si="77"/>
        <v>-2953</v>
      </c>
      <c r="G133" s="124">
        <f t="shared" si="78"/>
        <v>4.9856999998155516E-2</v>
      </c>
      <c r="H133" s="124">
        <f>+G133</f>
        <v>4.9856999998155516E-2</v>
      </c>
      <c r="P133" s="34">
        <f t="shared" si="79"/>
        <v>5.6891622752910487E-2</v>
      </c>
      <c r="Q133" s="121">
        <f t="shared" si="80"/>
        <v>15562.063999999998</v>
      </c>
      <c r="R133" s="124">
        <f t="shared" si="81"/>
        <v>4.9485917301716415E-5</v>
      </c>
      <c r="S133" s="125">
        <f>S$15</f>
        <v>0.2</v>
      </c>
      <c r="T133" s="124">
        <f t="shared" si="82"/>
        <v>9.8971834603432834E-6</v>
      </c>
      <c r="V133" s="124">
        <f>+G133-P133</f>
        <v>-7.0346227547549711E-3</v>
      </c>
      <c r="Z133" s="124">
        <f t="shared" si="83"/>
        <v>-2953</v>
      </c>
      <c r="AA133" s="124">
        <f t="shared" si="84"/>
        <v>3.3202904883032576E-2</v>
      </c>
      <c r="AB133" s="124">
        <f t="shared" si="85"/>
        <v>7.3545717868033433E-2</v>
      </c>
      <c r="AC133" s="124">
        <f t="shared" si="86"/>
        <v>-7.0346227547549711E-3</v>
      </c>
      <c r="AD133" s="124">
        <f t="shared" si="87"/>
        <v>1.665409511512294E-2</v>
      </c>
      <c r="AE133" s="124">
        <f t="shared" si="88"/>
        <v>5.5471776820712355E-5</v>
      </c>
      <c r="AF133" s="124">
        <f t="shared" si="89"/>
        <v>-7.0346227547549711E-3</v>
      </c>
      <c r="AG133" s="125"/>
      <c r="AH133" s="124">
        <f t="shared" si="90"/>
        <v>-2.3688717869877911E-2</v>
      </c>
      <c r="AI133" s="124">
        <f t="shared" si="91"/>
        <v>0.2479522399497629</v>
      </c>
      <c r="AJ133" s="124">
        <f t="shared" si="92"/>
        <v>-0.7773509829716676</v>
      </c>
      <c r="AK133" s="124">
        <f t="shared" si="93"/>
        <v>-9.9613428318230002E-2</v>
      </c>
      <c r="AL133" s="124">
        <f t="shared" si="94"/>
        <v>-3.0099029803333086</v>
      </c>
      <c r="AM133" s="124">
        <f t="shared" si="95"/>
        <v>-15.165265074904141</v>
      </c>
      <c r="AN133" s="124">
        <f t="shared" si="104"/>
        <v>3.4938721703514592</v>
      </c>
      <c r="AO133" s="124">
        <f t="shared" si="104"/>
        <v>3.5490706239504091</v>
      </c>
      <c r="AP133" s="124">
        <f t="shared" si="104"/>
        <v>3.4710536239530203</v>
      </c>
      <c r="AQ133" s="124">
        <f t="shared" si="104"/>
        <v>3.5820732369345563</v>
      </c>
      <c r="AR133" s="124">
        <f t="shared" si="104"/>
        <v>3.4254173249449424</v>
      </c>
      <c r="AS133" s="124">
        <f t="shared" si="104"/>
        <v>3.649707946761731</v>
      </c>
      <c r="AT133" s="124">
        <f t="shared" si="104"/>
        <v>3.3336450697614302</v>
      </c>
      <c r="AU133" s="124">
        <f t="shared" si="96"/>
        <v>3.794508054296347</v>
      </c>
    </row>
    <row r="134" spans="1:47" s="124" customFormat="1" ht="12.95" customHeight="1" x14ac:dyDescent="0.2">
      <c r="A134" s="69" t="s">
        <v>486</v>
      </c>
      <c r="B134" s="71" t="s">
        <v>134</v>
      </c>
      <c r="C134" s="69">
        <v>31761.652999999998</v>
      </c>
      <c r="D134" s="69" t="s">
        <v>176</v>
      </c>
      <c r="E134" s="124">
        <f t="shared" si="76"/>
        <v>-2596.996053673417</v>
      </c>
      <c r="F134" s="124">
        <f t="shared" si="77"/>
        <v>-2597</v>
      </c>
      <c r="G134" s="124">
        <f t="shared" si="78"/>
        <v>1.3093000001390465E-2</v>
      </c>
      <c r="I134" s="124">
        <f>+G134</f>
        <v>1.3093000001390465E-2</v>
      </c>
      <c r="P134" s="34">
        <f t="shared" si="79"/>
        <v>4.2951295170063089E-2</v>
      </c>
      <c r="Q134" s="121">
        <f t="shared" si="80"/>
        <v>16743.152999999998</v>
      </c>
      <c r="R134" s="124">
        <f t="shared" si="81"/>
        <v>8.9151779037957893E-4</v>
      </c>
      <c r="S134" s="125">
        <f>S$16</f>
        <v>0.1</v>
      </c>
      <c r="T134" s="124">
        <f t="shared" si="82"/>
        <v>8.9151779037957896E-5</v>
      </c>
      <c r="Z134" s="124">
        <f t="shared" si="83"/>
        <v>-2597</v>
      </c>
      <c r="AA134" s="124">
        <f t="shared" si="84"/>
        <v>1.8508585882944666E-2</v>
      </c>
      <c r="AB134" s="124">
        <f t="shared" si="85"/>
        <v>3.7535709288508884E-2</v>
      </c>
      <c r="AC134" s="124">
        <f t="shared" si="86"/>
        <v>-2.9858295168672624E-2</v>
      </c>
      <c r="AD134" s="124">
        <f t="shared" si="87"/>
        <v>-5.4155858815542017E-3</v>
      </c>
      <c r="AE134" s="124">
        <f t="shared" si="88"/>
        <v>2.9328570440489203E-6</v>
      </c>
      <c r="AF134" s="124">
        <f t="shared" si="89"/>
        <v>-2.9858295168672624E-2</v>
      </c>
      <c r="AG134" s="125"/>
      <c r="AH134" s="124">
        <f t="shared" si="90"/>
        <v>-2.4442709287118423E-2</v>
      </c>
      <c r="AI134" s="124">
        <f t="shared" si="91"/>
        <v>0.25984093984174617</v>
      </c>
      <c r="AJ134" s="124">
        <f t="shared" si="92"/>
        <v>-0.83038286860063215</v>
      </c>
      <c r="AK134" s="124">
        <f t="shared" si="93"/>
        <v>-0.16632268084521903</v>
      </c>
      <c r="AL134" s="124">
        <f t="shared" si="94"/>
        <v>-2.9205522759416951</v>
      </c>
      <c r="AM134" s="124">
        <f t="shared" si="95"/>
        <v>-9.0112505279343527</v>
      </c>
      <c r="AN134" s="124">
        <f t="shared" si="104"/>
        <v>3.7236515579976706</v>
      </c>
      <c r="AO134" s="124">
        <f t="shared" si="104"/>
        <v>3.7597259708508695</v>
      </c>
      <c r="AP134" s="124">
        <f t="shared" si="104"/>
        <v>3.7025085643086855</v>
      </c>
      <c r="AQ134" s="124">
        <f t="shared" si="104"/>
        <v>3.7943577878635608</v>
      </c>
      <c r="AR134" s="124">
        <f t="shared" si="104"/>
        <v>3.6494552071453077</v>
      </c>
      <c r="AS134" s="124">
        <f t="shared" si="104"/>
        <v>3.8857059578746385</v>
      </c>
      <c r="AT134" s="124">
        <f t="shared" si="104"/>
        <v>3.5161885659768224</v>
      </c>
      <c r="AU134" s="124">
        <f t="shared" si="96"/>
        <v>4.1632809959289485</v>
      </c>
    </row>
    <row r="135" spans="1:47" s="124" customFormat="1" ht="12.95" customHeight="1" x14ac:dyDescent="0.2">
      <c r="A135" s="124" t="s">
        <v>31</v>
      </c>
      <c r="B135" s="125"/>
      <c r="C135" s="153">
        <v>31980.600999999999</v>
      </c>
      <c r="D135" s="153"/>
      <c r="E135" s="124">
        <f t="shared" si="76"/>
        <v>-2531.0035147112412</v>
      </c>
      <c r="F135" s="124">
        <f t="shared" si="77"/>
        <v>-2531</v>
      </c>
      <c r="G135" s="124">
        <f t="shared" si="78"/>
        <v>-1.1661000000458444E-2</v>
      </c>
      <c r="H135" s="124">
        <f t="shared" ref="H135:H142" si="105">+G135</f>
        <v>-1.1661000000458444E-2</v>
      </c>
      <c r="P135" s="34">
        <f t="shared" si="79"/>
        <v>4.0546656604906653E-2</v>
      </c>
      <c r="Q135" s="121">
        <f t="shared" si="80"/>
        <v>16962.100999999999</v>
      </c>
      <c r="R135" s="124">
        <f t="shared" si="81"/>
        <v>2.7256394082237219E-3</v>
      </c>
      <c r="S135" s="125">
        <f t="shared" ref="S135:S142" si="106">S$15</f>
        <v>0.2</v>
      </c>
      <c r="T135" s="124">
        <f t="shared" si="82"/>
        <v>5.4512788164474437E-4</v>
      </c>
      <c r="V135" s="124">
        <f t="shared" ref="V135:V142" si="107">+G135-P135</f>
        <v>-5.2207656605365096E-2</v>
      </c>
      <c r="Z135" s="124">
        <f t="shared" si="83"/>
        <v>-2531</v>
      </c>
      <c r="AA135" s="124">
        <f t="shared" si="84"/>
        <v>1.6106354250639852E-2</v>
      </c>
      <c r="AB135" s="124">
        <f t="shared" si="85"/>
        <v>1.2779302353808357E-2</v>
      </c>
      <c r="AC135" s="124">
        <f t="shared" si="86"/>
        <v>-5.2207656605365096E-2</v>
      </c>
      <c r="AD135" s="124">
        <f t="shared" si="87"/>
        <v>-2.7767354251098296E-2</v>
      </c>
      <c r="AE135" s="124">
        <f t="shared" si="88"/>
        <v>1.5420519242119733E-4</v>
      </c>
      <c r="AF135" s="124">
        <f t="shared" si="89"/>
        <v>-5.2207656605365096E-2</v>
      </c>
      <c r="AG135" s="125"/>
      <c r="AH135" s="124">
        <f t="shared" si="90"/>
        <v>-2.44403023542668E-2</v>
      </c>
      <c r="AI135" s="124">
        <f t="shared" si="91"/>
        <v>0.26292748800266608</v>
      </c>
      <c r="AJ135" s="124">
        <f t="shared" si="92"/>
        <v>-0.84019575260636725</v>
      </c>
      <c r="AK135" s="124">
        <f t="shared" si="93"/>
        <v>-0.17950704876363568</v>
      </c>
      <c r="AL135" s="124">
        <f t="shared" si="94"/>
        <v>-2.9027026467976649</v>
      </c>
      <c r="AM135" s="124">
        <f t="shared" si="95"/>
        <v>-8.3322009231094505</v>
      </c>
      <c r="AN135" s="124">
        <f t="shared" si="104"/>
        <v>3.7681481760609463</v>
      </c>
      <c r="AO135" s="124">
        <f t="shared" si="104"/>
        <v>3.7988930105746936</v>
      </c>
      <c r="AP135" s="124">
        <f t="shared" si="104"/>
        <v>3.7486516596004629</v>
      </c>
      <c r="AQ135" s="124">
        <f t="shared" si="104"/>
        <v>3.8317804731172291</v>
      </c>
      <c r="AR135" s="124">
        <f t="shared" si="104"/>
        <v>3.6967799795082206</v>
      </c>
      <c r="AS135" s="124">
        <f t="shared" si="104"/>
        <v>3.9240986116323571</v>
      </c>
      <c r="AT135" s="124">
        <f t="shared" si="104"/>
        <v>3.5590196241686609</v>
      </c>
      <c r="AU135" s="124">
        <f t="shared" si="96"/>
        <v>4.2316490131979148</v>
      </c>
    </row>
    <row r="136" spans="1:47" s="124" customFormat="1" ht="12.95" customHeight="1" x14ac:dyDescent="0.2">
      <c r="A136" s="124" t="s">
        <v>34</v>
      </c>
      <c r="B136" s="125"/>
      <c r="C136" s="153">
        <v>31980.618999999999</v>
      </c>
      <c r="D136" s="153"/>
      <c r="E136" s="124">
        <f t="shared" si="76"/>
        <v>-2530.998089378736</v>
      </c>
      <c r="F136" s="124">
        <f t="shared" si="77"/>
        <v>-2531</v>
      </c>
      <c r="G136" s="124">
        <f t="shared" si="78"/>
        <v>6.3389999995706603E-3</v>
      </c>
      <c r="H136" s="124">
        <f t="shared" si="105"/>
        <v>6.3389999995706603E-3</v>
      </c>
      <c r="P136" s="34">
        <f t="shared" si="79"/>
        <v>4.0546656604906653E-2</v>
      </c>
      <c r="Q136" s="121">
        <f t="shared" si="80"/>
        <v>16962.118999999999</v>
      </c>
      <c r="R136" s="124">
        <f t="shared" si="81"/>
        <v>1.1701637704285871E-3</v>
      </c>
      <c r="S136" s="125">
        <f t="shared" si="106"/>
        <v>0.2</v>
      </c>
      <c r="T136" s="124">
        <f t="shared" si="82"/>
        <v>2.3403275408571744E-4</v>
      </c>
      <c r="V136" s="124">
        <f t="shared" si="107"/>
        <v>-3.4207656605335993E-2</v>
      </c>
      <c r="W136" s="124" t="s">
        <v>37</v>
      </c>
      <c r="Z136" s="124">
        <f t="shared" si="83"/>
        <v>-2531</v>
      </c>
      <c r="AA136" s="124">
        <f t="shared" si="84"/>
        <v>1.6106354250639852E-2</v>
      </c>
      <c r="AB136" s="124">
        <f t="shared" si="85"/>
        <v>3.0779302353837461E-2</v>
      </c>
      <c r="AC136" s="124">
        <f t="shared" si="86"/>
        <v>-3.4207656605335993E-2</v>
      </c>
      <c r="AD136" s="124">
        <f t="shared" si="87"/>
        <v>-9.7673542510691921E-3</v>
      </c>
      <c r="AE136" s="124">
        <f t="shared" si="88"/>
        <v>1.9080241813175888E-5</v>
      </c>
      <c r="AF136" s="124">
        <f t="shared" si="89"/>
        <v>-3.4207656605335993E-2</v>
      </c>
      <c r="AG136" s="125"/>
      <c r="AH136" s="124">
        <f t="shared" si="90"/>
        <v>-2.44403023542668E-2</v>
      </c>
      <c r="AI136" s="124">
        <f t="shared" si="91"/>
        <v>0.26292748800266608</v>
      </c>
      <c r="AJ136" s="124">
        <f t="shared" si="92"/>
        <v>-0.84019575260636725</v>
      </c>
      <c r="AK136" s="124">
        <f t="shared" si="93"/>
        <v>-0.17950704876363568</v>
      </c>
      <c r="AL136" s="124">
        <f t="shared" si="94"/>
        <v>-2.9027026467976649</v>
      </c>
      <c r="AM136" s="124">
        <f t="shared" si="95"/>
        <v>-8.3322009231094505</v>
      </c>
      <c r="AN136" s="124">
        <f t="shared" si="104"/>
        <v>3.7681481760609463</v>
      </c>
      <c r="AO136" s="124">
        <f t="shared" si="104"/>
        <v>3.7988930105746936</v>
      </c>
      <c r="AP136" s="124">
        <f t="shared" si="104"/>
        <v>3.7486516596004629</v>
      </c>
      <c r="AQ136" s="124">
        <f t="shared" si="104"/>
        <v>3.8317804731172291</v>
      </c>
      <c r="AR136" s="124">
        <f t="shared" si="104"/>
        <v>3.6967799795082206</v>
      </c>
      <c r="AS136" s="124">
        <f t="shared" si="104"/>
        <v>3.9240986116323571</v>
      </c>
      <c r="AT136" s="124">
        <f t="shared" si="104"/>
        <v>3.5590196241686609</v>
      </c>
      <c r="AU136" s="124">
        <f t="shared" si="96"/>
        <v>4.2316490131979148</v>
      </c>
    </row>
    <row r="137" spans="1:47" s="124" customFormat="1" ht="12.95" customHeight="1" x14ac:dyDescent="0.2">
      <c r="A137" s="124" t="s">
        <v>31</v>
      </c>
      <c r="B137" s="125"/>
      <c r="C137" s="153">
        <v>32053.61</v>
      </c>
      <c r="D137" s="153"/>
      <c r="E137" s="124">
        <f t="shared" si="76"/>
        <v>-2508.9980646633317</v>
      </c>
      <c r="F137" s="124">
        <f t="shared" si="77"/>
        <v>-2509</v>
      </c>
      <c r="G137" s="124">
        <f t="shared" si="78"/>
        <v>6.4210000018647406E-3</v>
      </c>
      <c r="H137" s="124">
        <f t="shared" si="105"/>
        <v>6.4210000018647406E-3</v>
      </c>
      <c r="P137" s="34">
        <f t="shared" si="79"/>
        <v>3.9757608653984908E-2</v>
      </c>
      <c r="Q137" s="121">
        <f t="shared" si="80"/>
        <v>17035.11</v>
      </c>
      <c r="R137" s="124">
        <f t="shared" si="81"/>
        <v>1.1113294764246132E-3</v>
      </c>
      <c r="S137" s="125">
        <f t="shared" si="106"/>
        <v>0.2</v>
      </c>
      <c r="T137" s="124">
        <f t="shared" si="82"/>
        <v>2.2226589528492264E-4</v>
      </c>
      <c r="V137" s="124">
        <f t="shared" si="107"/>
        <v>-3.3336608652120167E-2</v>
      </c>
      <c r="Z137" s="124">
        <f t="shared" si="83"/>
        <v>-2509</v>
      </c>
      <c r="AA137" s="124">
        <f t="shared" si="84"/>
        <v>1.5328957850976637E-2</v>
      </c>
      <c r="AB137" s="124">
        <f t="shared" si="85"/>
        <v>3.0849650804873011E-2</v>
      </c>
      <c r="AC137" s="124">
        <f t="shared" si="86"/>
        <v>-3.3336608652120167E-2</v>
      </c>
      <c r="AD137" s="124">
        <f t="shared" si="87"/>
        <v>-8.9079578491118964E-3</v>
      </c>
      <c r="AE137" s="124">
        <f t="shared" si="88"/>
        <v>1.5870342608310851E-5</v>
      </c>
      <c r="AF137" s="124">
        <f t="shared" si="89"/>
        <v>-3.3336608652120167E-2</v>
      </c>
      <c r="AG137" s="125"/>
      <c r="AH137" s="124">
        <f t="shared" si="90"/>
        <v>-2.4428650803008271E-2</v>
      </c>
      <c r="AI137" s="124">
        <f t="shared" si="91"/>
        <v>0.26402472969585788</v>
      </c>
      <c r="AJ137" s="124">
        <f t="shared" si="92"/>
        <v>-0.84345457386552158</v>
      </c>
      <c r="AK137" s="124">
        <f t="shared" si="93"/>
        <v>-0.18395398880871039</v>
      </c>
      <c r="AL137" s="124">
        <f t="shared" si="94"/>
        <v>-2.8966649247503549</v>
      </c>
      <c r="AM137" s="124">
        <f t="shared" si="95"/>
        <v>-8.1248118912714578</v>
      </c>
      <c r="AN137" s="124">
        <f t="shared" si="104"/>
        <v>3.7830787230679386</v>
      </c>
      <c r="AO137" s="124">
        <f t="shared" si="104"/>
        <v>3.8120460438582295</v>
      </c>
      <c r="AP137" s="124">
        <f t="shared" si="104"/>
        <v>3.7642020149316968</v>
      </c>
      <c r="AQ137" s="124">
        <f t="shared" si="104"/>
        <v>3.8442192287544512</v>
      </c>
      <c r="AR137" s="124">
        <f t="shared" si="104"/>
        <v>3.712916983059448</v>
      </c>
      <c r="AS137" s="124">
        <f t="shared" si="104"/>
        <v>3.9365414790699464</v>
      </c>
      <c r="AT137" s="124">
        <f t="shared" si="104"/>
        <v>3.5739895627241971</v>
      </c>
      <c r="AU137" s="124">
        <f t="shared" si="96"/>
        <v>4.2544383522875693</v>
      </c>
    </row>
    <row r="138" spans="1:47" s="124" customFormat="1" ht="12.95" customHeight="1" x14ac:dyDescent="0.2">
      <c r="A138" s="124" t="s">
        <v>31</v>
      </c>
      <c r="B138" s="125"/>
      <c r="C138" s="153">
        <v>32358.84</v>
      </c>
      <c r="D138" s="153"/>
      <c r="E138" s="124">
        <f t="shared" si="76"/>
        <v>-2416.9994957454837</v>
      </c>
      <c r="F138" s="124">
        <f t="shared" si="77"/>
        <v>-2417</v>
      </c>
      <c r="G138" s="124">
        <f t="shared" si="78"/>
        <v>1.6730000024836045E-3</v>
      </c>
      <c r="H138" s="124">
        <f t="shared" si="105"/>
        <v>1.6730000024836045E-3</v>
      </c>
      <c r="P138" s="34">
        <f t="shared" si="79"/>
        <v>3.6525660980357477E-2</v>
      </c>
      <c r="Q138" s="121">
        <f t="shared" si="80"/>
        <v>17340.34</v>
      </c>
      <c r="R138" s="124">
        <f t="shared" si="81"/>
        <v>1.2147079772386123E-3</v>
      </c>
      <c r="S138" s="125">
        <f t="shared" si="106"/>
        <v>0.2</v>
      </c>
      <c r="T138" s="124">
        <f t="shared" si="82"/>
        <v>2.4294159544772248E-4</v>
      </c>
      <c r="V138" s="124">
        <f t="shared" si="107"/>
        <v>-3.4852660977873873E-2</v>
      </c>
      <c r="Z138" s="124">
        <f t="shared" si="83"/>
        <v>-2417</v>
      </c>
      <c r="AA138" s="124">
        <f t="shared" si="84"/>
        <v>1.2205902046753002E-2</v>
      </c>
      <c r="AB138" s="124">
        <f t="shared" si="85"/>
        <v>2.599275893608808E-2</v>
      </c>
      <c r="AC138" s="124">
        <f t="shared" si="86"/>
        <v>-3.4852660977873873E-2</v>
      </c>
      <c r="AD138" s="124">
        <f t="shared" si="87"/>
        <v>-1.0532902044269397E-2</v>
      </c>
      <c r="AE138" s="124">
        <f t="shared" si="88"/>
        <v>2.2188405094834893E-5</v>
      </c>
      <c r="AF138" s="124">
        <f t="shared" si="89"/>
        <v>-3.4852660977873873E-2</v>
      </c>
      <c r="AG138" s="125"/>
      <c r="AH138" s="124">
        <f t="shared" si="90"/>
        <v>-2.4319758933604475E-2</v>
      </c>
      <c r="AI138" s="124">
        <f t="shared" si="91"/>
        <v>0.26900201034298965</v>
      </c>
      <c r="AJ138" s="124">
        <f t="shared" si="92"/>
        <v>-0.85699872960646484</v>
      </c>
      <c r="AK138" s="124">
        <f t="shared" si="93"/>
        <v>-0.20283147589883499</v>
      </c>
      <c r="AL138" s="124">
        <f t="shared" si="94"/>
        <v>-2.8709296973800673</v>
      </c>
      <c r="AM138" s="124">
        <f t="shared" si="95"/>
        <v>-7.3440981902417288</v>
      </c>
      <c r="AN138" s="124">
        <f t="shared" si="104"/>
        <v>3.8460042906047578</v>
      </c>
      <c r="AO138" s="124">
        <f t="shared" si="104"/>
        <v>3.867772488302327</v>
      </c>
      <c r="AP138" s="124">
        <f t="shared" si="104"/>
        <v>3.8300199802538124</v>
      </c>
      <c r="AQ138" s="124">
        <f t="shared" si="104"/>
        <v>3.8963177470015804</v>
      </c>
      <c r="AR138" s="124">
        <f t="shared" si="104"/>
        <v>3.7822161362328224</v>
      </c>
      <c r="AS138" s="124">
        <f t="shared" si="104"/>
        <v>3.986791322198902</v>
      </c>
      <c r="AT138" s="124">
        <f t="shared" si="104"/>
        <v>3.6404632678253979</v>
      </c>
      <c r="AU138" s="124">
        <f t="shared" si="96"/>
        <v>4.349739224844309</v>
      </c>
    </row>
    <row r="139" spans="1:47" s="124" customFormat="1" ht="12.95" customHeight="1" x14ac:dyDescent="0.2">
      <c r="A139" s="124" t="s">
        <v>31</v>
      </c>
      <c r="B139" s="125"/>
      <c r="C139" s="153">
        <v>32431.834999999999</v>
      </c>
      <c r="D139" s="153"/>
      <c r="E139" s="124">
        <f t="shared" si="76"/>
        <v>-2394.9982654006349</v>
      </c>
      <c r="F139" s="124">
        <f t="shared" si="77"/>
        <v>-2395</v>
      </c>
      <c r="G139" s="124">
        <f t="shared" si="78"/>
        <v>5.7550000019546133E-3</v>
      </c>
      <c r="H139" s="124">
        <f t="shared" si="105"/>
        <v>5.7550000019546133E-3</v>
      </c>
      <c r="P139" s="34">
        <f t="shared" si="79"/>
        <v>3.5768994826500873E-2</v>
      </c>
      <c r="Q139" s="121">
        <f t="shared" si="80"/>
        <v>17413.334999999999</v>
      </c>
      <c r="R139" s="124">
        <f t="shared" si="81"/>
        <v>9.0083988532788963E-4</v>
      </c>
      <c r="S139" s="125">
        <f t="shared" si="106"/>
        <v>0.2</v>
      </c>
      <c r="T139" s="124">
        <f t="shared" si="82"/>
        <v>1.8016797706557793E-4</v>
      </c>
      <c r="V139" s="124">
        <f t="shared" si="107"/>
        <v>-3.001399482454626E-2</v>
      </c>
      <c r="Z139" s="124">
        <f t="shared" si="83"/>
        <v>-2395</v>
      </c>
      <c r="AA139" s="124">
        <f t="shared" si="84"/>
        <v>1.1489883639500355E-2</v>
      </c>
      <c r="AB139" s="124">
        <f t="shared" si="85"/>
        <v>3.0034111188955132E-2</v>
      </c>
      <c r="AC139" s="124">
        <f t="shared" si="86"/>
        <v>-3.001399482454626E-2</v>
      </c>
      <c r="AD139" s="124">
        <f t="shared" si="87"/>
        <v>-5.7348836375457415E-3</v>
      </c>
      <c r="AE139" s="124">
        <f t="shared" si="88"/>
        <v>6.5777780672379766E-6</v>
      </c>
      <c r="AF139" s="124">
        <f t="shared" si="89"/>
        <v>-3.001399482454626E-2</v>
      </c>
      <c r="AG139" s="125"/>
      <c r="AH139" s="124">
        <f t="shared" si="90"/>
        <v>-2.4279111187000518E-2</v>
      </c>
      <c r="AI139" s="124">
        <f t="shared" si="91"/>
        <v>0.27028894457877728</v>
      </c>
      <c r="AJ139" s="124">
        <f t="shared" si="92"/>
        <v>-0.86021492714478964</v>
      </c>
      <c r="AK139" s="124">
        <f t="shared" si="93"/>
        <v>-0.20741370276318669</v>
      </c>
      <c r="AL139" s="124">
        <f t="shared" si="94"/>
        <v>-2.8646557417978582</v>
      </c>
      <c r="AM139" s="124">
        <f t="shared" si="95"/>
        <v>-7.1756461651725871</v>
      </c>
      <c r="AN139" s="124">
        <f t="shared" si="104"/>
        <v>3.8611640570486894</v>
      </c>
      <c r="AO139" s="124">
        <f t="shared" si="104"/>
        <v>3.8813047945491057</v>
      </c>
      <c r="AP139" s="124">
        <f t="shared" si="104"/>
        <v>3.8459260606723547</v>
      </c>
      <c r="AQ139" s="124">
        <f t="shared" si="104"/>
        <v>3.9088475446861297</v>
      </c>
      <c r="AR139" s="124">
        <f t="shared" si="104"/>
        <v>3.7991930715946878</v>
      </c>
      <c r="AS139" s="124">
        <f t="shared" si="104"/>
        <v>3.9984139148625335</v>
      </c>
      <c r="AT139" s="124">
        <f t="shared" si="104"/>
        <v>3.6573042154137498</v>
      </c>
      <c r="AU139" s="124">
        <f t="shared" si="96"/>
        <v>4.3725285639339644</v>
      </c>
    </row>
    <row r="140" spans="1:47" s="124" customFormat="1" ht="12.95" customHeight="1" x14ac:dyDescent="0.2">
      <c r="A140" s="124" t="s">
        <v>31</v>
      </c>
      <c r="B140" s="125"/>
      <c r="C140" s="153">
        <v>32617.636999999999</v>
      </c>
      <c r="D140" s="153"/>
      <c r="E140" s="124">
        <f t="shared" si="76"/>
        <v>-2338.9961748391765</v>
      </c>
      <c r="F140" s="124">
        <f t="shared" si="77"/>
        <v>-2339</v>
      </c>
      <c r="G140" s="124">
        <f t="shared" si="78"/>
        <v>1.2690999999904307E-2</v>
      </c>
      <c r="H140" s="124">
        <f t="shared" si="105"/>
        <v>1.2690999999904307E-2</v>
      </c>
      <c r="P140" s="34">
        <f t="shared" si="79"/>
        <v>3.3871134028482429E-2</v>
      </c>
      <c r="Q140" s="121">
        <f t="shared" si="80"/>
        <v>17599.136999999999</v>
      </c>
      <c r="R140" s="124">
        <f t="shared" si="81"/>
        <v>4.4859807746853292E-4</v>
      </c>
      <c r="S140" s="125">
        <f t="shared" si="106"/>
        <v>0.2</v>
      </c>
      <c r="T140" s="124">
        <f t="shared" si="82"/>
        <v>8.9719615493706592E-5</v>
      </c>
      <c r="V140" s="124">
        <f t="shared" si="107"/>
        <v>-2.1180134028578122E-2</v>
      </c>
      <c r="Z140" s="124">
        <f t="shared" si="83"/>
        <v>-2339</v>
      </c>
      <c r="AA140" s="124">
        <f t="shared" si="84"/>
        <v>9.7213794714543049E-3</v>
      </c>
      <c r="AB140" s="124">
        <f t="shared" si="85"/>
        <v>3.6840754556932434E-2</v>
      </c>
      <c r="AC140" s="124">
        <f t="shared" si="86"/>
        <v>-2.1180134028578122E-2</v>
      </c>
      <c r="AD140" s="124">
        <f t="shared" si="87"/>
        <v>2.9696205284500017E-3</v>
      </c>
      <c r="AE140" s="124">
        <f t="shared" si="88"/>
        <v>1.7637292165983337E-6</v>
      </c>
      <c r="AF140" s="124">
        <f t="shared" si="89"/>
        <v>-2.1180134028578122E-2</v>
      </c>
      <c r="AG140" s="125"/>
      <c r="AH140" s="124">
        <f t="shared" si="90"/>
        <v>-2.4149754557028124E-2</v>
      </c>
      <c r="AI140" s="124">
        <f t="shared" si="91"/>
        <v>0.27374254226307781</v>
      </c>
      <c r="AJ140" s="124">
        <f t="shared" si="92"/>
        <v>-0.86835781444423832</v>
      </c>
      <c r="AK140" s="124">
        <f t="shared" si="93"/>
        <v>-0.21920030469730861</v>
      </c>
      <c r="AL140" s="124">
        <f t="shared" si="94"/>
        <v>-2.8484653580643768</v>
      </c>
      <c r="AM140" s="124">
        <f t="shared" si="95"/>
        <v>-6.774049631012387</v>
      </c>
      <c r="AN140" s="124">
        <f t="shared" si="104"/>
        <v>3.8999463832804424</v>
      </c>
      <c r="AO140" s="124">
        <f t="shared" si="104"/>
        <v>3.9161783200507125</v>
      </c>
      <c r="AP140" s="124">
        <f t="shared" si="104"/>
        <v>3.8866626176810586</v>
      </c>
      <c r="AQ140" s="124">
        <f t="shared" si="104"/>
        <v>3.940982022843273</v>
      </c>
      <c r="AR140" s="124">
        <f t="shared" si="104"/>
        <v>3.8430442609880613</v>
      </c>
      <c r="AS140" s="124">
        <f t="shared" si="104"/>
        <v>4.0274027918900694</v>
      </c>
      <c r="AT140" s="124">
        <f t="shared" si="104"/>
        <v>3.7018548310459631</v>
      </c>
      <c r="AU140" s="124">
        <f t="shared" si="96"/>
        <v>4.430537790707632</v>
      </c>
    </row>
    <row r="141" spans="1:47" s="124" customFormat="1" ht="12.95" customHeight="1" x14ac:dyDescent="0.2">
      <c r="A141" s="124" t="s">
        <v>31</v>
      </c>
      <c r="B141" s="125"/>
      <c r="C141" s="153">
        <v>32786.837</v>
      </c>
      <c r="D141" s="153"/>
      <c r="E141" s="124">
        <f t="shared" si="76"/>
        <v>-2287.9980492915565</v>
      </c>
      <c r="F141" s="124">
        <f t="shared" si="77"/>
        <v>-2288</v>
      </c>
      <c r="G141" s="124">
        <f t="shared" si="78"/>
        <v>6.4720000009401701E-3</v>
      </c>
      <c r="H141" s="124">
        <f t="shared" si="105"/>
        <v>6.4720000009401701E-3</v>
      </c>
      <c r="P141" s="34">
        <f t="shared" si="79"/>
        <v>3.2177953848710701E-2</v>
      </c>
      <c r="Q141" s="121">
        <f t="shared" si="80"/>
        <v>17768.337</v>
      </c>
      <c r="R141" s="124">
        <f t="shared" si="81"/>
        <v>6.6079606322370856E-4</v>
      </c>
      <c r="S141" s="125">
        <f t="shared" si="106"/>
        <v>0.2</v>
      </c>
      <c r="T141" s="124">
        <f t="shared" si="82"/>
        <v>1.3215921264474171E-4</v>
      </c>
      <c r="V141" s="124">
        <f t="shared" si="107"/>
        <v>-2.5705953847770531E-2</v>
      </c>
      <c r="Z141" s="124">
        <f t="shared" si="83"/>
        <v>-2288</v>
      </c>
      <c r="AA141" s="124">
        <f t="shared" si="84"/>
        <v>8.1787748580505991E-3</v>
      </c>
      <c r="AB141" s="124">
        <f t="shared" si="85"/>
        <v>3.0471178991600272E-2</v>
      </c>
      <c r="AC141" s="124">
        <f t="shared" si="86"/>
        <v>-2.5705953847770531E-2</v>
      </c>
      <c r="AD141" s="124">
        <f t="shared" si="87"/>
        <v>-1.706774857110429E-3</v>
      </c>
      <c r="AE141" s="124">
        <f t="shared" si="88"/>
        <v>5.8261608257286515E-7</v>
      </c>
      <c r="AF141" s="124">
        <f t="shared" si="89"/>
        <v>-2.5705953847770531E-2</v>
      </c>
      <c r="AG141" s="125"/>
      <c r="AH141" s="124">
        <f t="shared" si="90"/>
        <v>-2.3999178990660102E-2</v>
      </c>
      <c r="AI141" s="124">
        <f t="shared" si="91"/>
        <v>0.27712033982063311</v>
      </c>
      <c r="AJ141" s="124">
        <f t="shared" si="92"/>
        <v>-0.87571615748026865</v>
      </c>
      <c r="AK141" s="124">
        <f t="shared" si="93"/>
        <v>-0.23009490519534201</v>
      </c>
      <c r="AL141" s="124">
        <f t="shared" si="94"/>
        <v>-2.8334296583844538</v>
      </c>
      <c r="AM141" s="124">
        <f t="shared" si="95"/>
        <v>-6.4386299398385916</v>
      </c>
      <c r="AN141" s="124">
        <f t="shared" ref="AN141:AT150" si="108">$AU141+$AB$7*SIN(AO141)</f>
        <v>3.9355157902933224</v>
      </c>
      <c r="AO141" s="124">
        <f t="shared" si="108"/>
        <v>3.9485306224920773</v>
      </c>
      <c r="AP141" s="124">
        <f t="shared" si="108"/>
        <v>3.9240390676323065</v>
      </c>
      <c r="AQ141" s="124">
        <f t="shared" si="108"/>
        <v>3.9706590919777058</v>
      </c>
      <c r="AR141" s="124">
        <f t="shared" si="108"/>
        <v>3.8837059209249487</v>
      </c>
      <c r="AS141" s="124">
        <f t="shared" si="108"/>
        <v>4.0531649290966536</v>
      </c>
      <c r="AT141" s="124">
        <f t="shared" si="108"/>
        <v>3.7445595385356332</v>
      </c>
      <c r="AU141" s="124">
        <f t="shared" si="96"/>
        <v>4.4833676222336507</v>
      </c>
    </row>
    <row r="142" spans="1:47" s="124" customFormat="1" ht="12.95" customHeight="1" x14ac:dyDescent="0.2">
      <c r="A142" s="124" t="s">
        <v>31</v>
      </c>
      <c r="B142" s="125"/>
      <c r="C142" s="153">
        <v>32806.749000000003</v>
      </c>
      <c r="D142" s="153"/>
      <c r="E142" s="124">
        <f t="shared" si="76"/>
        <v>-2281.9964259115072</v>
      </c>
      <c r="F142" s="124">
        <f t="shared" si="77"/>
        <v>-2282</v>
      </c>
      <c r="G142" s="124">
        <f t="shared" si="78"/>
        <v>1.1858000005304348E-2</v>
      </c>
      <c r="H142" s="124">
        <f t="shared" si="105"/>
        <v>1.1858000005304348E-2</v>
      </c>
      <c r="P142" s="34">
        <f t="shared" si="79"/>
        <v>3.1980964030302164E-2</v>
      </c>
      <c r="Q142" s="121">
        <f t="shared" si="80"/>
        <v>17788.249000000003</v>
      </c>
      <c r="R142" s="124">
        <f t="shared" si="81"/>
        <v>4.049336811513563E-4</v>
      </c>
      <c r="S142" s="125">
        <f t="shared" si="106"/>
        <v>0.2</v>
      </c>
      <c r="T142" s="124">
        <f t="shared" si="82"/>
        <v>8.098673623027126E-5</v>
      </c>
      <c r="V142" s="124">
        <f t="shared" si="107"/>
        <v>-2.0122964024997816E-2</v>
      </c>
      <c r="Z142" s="124">
        <f t="shared" si="83"/>
        <v>-2282</v>
      </c>
      <c r="AA142" s="124">
        <f t="shared" si="84"/>
        <v>8.0015779770215879E-3</v>
      </c>
      <c r="AB142" s="124">
        <f t="shared" si="85"/>
        <v>3.5837386058584927E-2</v>
      </c>
      <c r="AC142" s="124">
        <f t="shared" si="86"/>
        <v>-2.0122964024997816E-2</v>
      </c>
      <c r="AD142" s="124">
        <f t="shared" si="87"/>
        <v>3.8564220282827598E-3</v>
      </c>
      <c r="AE142" s="124">
        <f t="shared" si="88"/>
        <v>2.9743981720449033E-6</v>
      </c>
      <c r="AF142" s="124">
        <f t="shared" si="89"/>
        <v>-2.0122964024997816E-2</v>
      </c>
      <c r="AG142" s="125"/>
      <c r="AH142" s="124">
        <f t="shared" si="90"/>
        <v>-2.3979386053280576E-2</v>
      </c>
      <c r="AI142" s="124">
        <f t="shared" si="91"/>
        <v>0.27753294347661195</v>
      </c>
      <c r="AJ142" s="124">
        <f t="shared" si="92"/>
        <v>-0.87657813104656124</v>
      </c>
      <c r="AK142" s="124">
        <f t="shared" si="93"/>
        <v>-0.23138716631723974</v>
      </c>
      <c r="AL142" s="124">
        <f t="shared" si="94"/>
        <v>-2.8316414912095804</v>
      </c>
      <c r="AM142" s="124">
        <f t="shared" si="95"/>
        <v>-6.4008880246558508</v>
      </c>
      <c r="AN142" s="124">
        <f t="shared" si="108"/>
        <v>3.9397168266101072</v>
      </c>
      <c r="AO142" s="124">
        <f t="shared" si="108"/>
        <v>3.9523768645881989</v>
      </c>
      <c r="AP142" s="124">
        <f t="shared" si="108"/>
        <v>3.9284521369691929</v>
      </c>
      <c r="AQ142" s="124">
        <f t="shared" si="108"/>
        <v>3.9741824111066038</v>
      </c>
      <c r="AR142" s="124">
        <f t="shared" si="108"/>
        <v>3.8885311394596527</v>
      </c>
      <c r="AS142" s="124">
        <f t="shared" si="108"/>
        <v>4.0561623160603038</v>
      </c>
      <c r="AT142" s="124">
        <f t="shared" si="108"/>
        <v>3.7497186670131653</v>
      </c>
      <c r="AU142" s="124">
        <f t="shared" si="96"/>
        <v>4.4895828965308295</v>
      </c>
    </row>
    <row r="143" spans="1:47" s="124" customFormat="1" ht="12.95" customHeight="1" x14ac:dyDescent="0.2">
      <c r="A143" s="69" t="s">
        <v>510</v>
      </c>
      <c r="B143" s="71" t="s">
        <v>134</v>
      </c>
      <c r="C143" s="69">
        <v>32823.332000000002</v>
      </c>
      <c r="D143" s="69" t="s">
        <v>176</v>
      </c>
      <c r="E143" s="124">
        <f t="shared" si="76"/>
        <v>-2276.9981876375346</v>
      </c>
      <c r="F143" s="124">
        <f t="shared" si="77"/>
        <v>-2277</v>
      </c>
      <c r="G143" s="124">
        <f t="shared" si="78"/>
        <v>6.0130000056233257E-3</v>
      </c>
      <c r="I143" s="124">
        <f>+G143</f>
        <v>6.0130000056233257E-3</v>
      </c>
      <c r="P143" s="34">
        <f t="shared" si="79"/>
        <v>3.1817160911859356E-2</v>
      </c>
      <c r="Q143" s="121">
        <f t="shared" si="80"/>
        <v>17804.832000000002</v>
      </c>
      <c r="R143" s="124">
        <f t="shared" si="81"/>
        <v>6.6585472007491984E-4</v>
      </c>
      <c r="S143" s="125">
        <f>S$16</f>
        <v>0.1</v>
      </c>
      <c r="T143" s="124">
        <f t="shared" si="82"/>
        <v>6.6585472007491984E-5</v>
      </c>
      <c r="Z143" s="124">
        <f t="shared" si="83"/>
        <v>-2277</v>
      </c>
      <c r="AA143" s="124">
        <f t="shared" si="84"/>
        <v>7.8546054915789691E-3</v>
      </c>
      <c r="AB143" s="124">
        <f t="shared" si="85"/>
        <v>2.9975555425903713E-2</v>
      </c>
      <c r="AC143" s="124">
        <f t="shared" si="86"/>
        <v>-2.580416090623603E-2</v>
      </c>
      <c r="AD143" s="124">
        <f t="shared" si="87"/>
        <v>-1.8416054859556434E-3</v>
      </c>
      <c r="AE143" s="124">
        <f t="shared" si="88"/>
        <v>3.3915107659019218E-7</v>
      </c>
      <c r="AF143" s="124">
        <f t="shared" si="89"/>
        <v>-2.580416090623603E-2</v>
      </c>
      <c r="AG143" s="125"/>
      <c r="AH143" s="124">
        <f t="shared" si="90"/>
        <v>-2.3962555420280387E-2</v>
      </c>
      <c r="AI143" s="124">
        <f t="shared" si="91"/>
        <v>0.27787928903589187</v>
      </c>
      <c r="AJ143" s="124">
        <f t="shared" si="92"/>
        <v>-0.87729583837489888</v>
      </c>
      <c r="AK143" s="124">
        <f t="shared" si="93"/>
        <v>-0.23246579811787638</v>
      </c>
      <c r="AL143" s="124">
        <f t="shared" si="94"/>
        <v>-2.8301481494764427</v>
      </c>
      <c r="AM143" s="124">
        <f t="shared" si="95"/>
        <v>-6.3696982883862976</v>
      </c>
      <c r="AN143" s="124">
        <f t="shared" si="108"/>
        <v>3.9432204188188145</v>
      </c>
      <c r="AO143" s="124">
        <f t="shared" si="108"/>
        <v>3.9555887551170015</v>
      </c>
      <c r="AP143" s="124">
        <f t="shared" si="108"/>
        <v>3.9321321330134622</v>
      </c>
      <c r="AQ143" s="124">
        <f t="shared" si="108"/>
        <v>3.9771241736170504</v>
      </c>
      <c r="AR143" s="124">
        <f t="shared" si="108"/>
        <v>3.8925584673458147</v>
      </c>
      <c r="AS143" s="124">
        <f t="shared" si="108"/>
        <v>4.0586553961094953</v>
      </c>
      <c r="AT143" s="124">
        <f t="shared" si="108"/>
        <v>3.7540397714435043</v>
      </c>
      <c r="AU143" s="124">
        <f t="shared" si="96"/>
        <v>4.4947622917784784</v>
      </c>
    </row>
    <row r="144" spans="1:47" s="124" customFormat="1" ht="12.95" customHeight="1" x14ac:dyDescent="0.2">
      <c r="A144" s="124" t="s">
        <v>31</v>
      </c>
      <c r="B144" s="125"/>
      <c r="C144" s="153">
        <v>32823.334000000003</v>
      </c>
      <c r="D144" s="153"/>
      <c r="E144" s="124">
        <f t="shared" si="76"/>
        <v>-2276.9975848228119</v>
      </c>
      <c r="F144" s="124">
        <f t="shared" si="77"/>
        <v>-2277</v>
      </c>
      <c r="G144" s="124">
        <f t="shared" si="78"/>
        <v>8.0130000060307793E-3</v>
      </c>
      <c r="H144" s="124">
        <f>+G144</f>
        <v>8.0130000060307793E-3</v>
      </c>
      <c r="P144" s="34">
        <f t="shared" si="79"/>
        <v>3.1817160911859356E-2</v>
      </c>
      <c r="Q144" s="121">
        <f t="shared" si="80"/>
        <v>17804.834000000003</v>
      </c>
      <c r="R144" s="124">
        <f t="shared" si="81"/>
        <v>5.6663807643057753E-4</v>
      </c>
      <c r="S144" s="125">
        <f>S$15</f>
        <v>0.2</v>
      </c>
      <c r="T144" s="124">
        <f t="shared" si="82"/>
        <v>1.1332761528611551E-4</v>
      </c>
      <c r="V144" s="124">
        <f>+G144-P144</f>
        <v>-2.3804160905828577E-2</v>
      </c>
      <c r="Z144" s="124">
        <f t="shared" si="83"/>
        <v>-2277</v>
      </c>
      <c r="AA144" s="124">
        <f t="shared" si="84"/>
        <v>7.8546054915789691E-3</v>
      </c>
      <c r="AB144" s="124">
        <f t="shared" si="85"/>
        <v>3.197555542631117E-2</v>
      </c>
      <c r="AC144" s="124">
        <f t="shared" si="86"/>
        <v>-2.3804160905828577E-2</v>
      </c>
      <c r="AD144" s="124">
        <f t="shared" si="87"/>
        <v>1.5839451445181021E-4</v>
      </c>
      <c r="AE144" s="124">
        <f t="shared" si="88"/>
        <v>5.0177644416849431E-9</v>
      </c>
      <c r="AF144" s="124">
        <f t="shared" si="89"/>
        <v>-2.3804160905828577E-2</v>
      </c>
      <c r="AG144" s="125"/>
      <c r="AH144" s="124">
        <f t="shared" si="90"/>
        <v>-2.3962555420280387E-2</v>
      </c>
      <c r="AI144" s="124">
        <f t="shared" si="91"/>
        <v>0.27787928903589187</v>
      </c>
      <c r="AJ144" s="124">
        <f t="shared" si="92"/>
        <v>-0.87729583837489888</v>
      </c>
      <c r="AK144" s="124">
        <f t="shared" si="93"/>
        <v>-0.23246579811787638</v>
      </c>
      <c r="AL144" s="124">
        <f t="shared" si="94"/>
        <v>-2.8301481494764427</v>
      </c>
      <c r="AM144" s="124">
        <f t="shared" si="95"/>
        <v>-6.3696982883862976</v>
      </c>
      <c r="AN144" s="124">
        <f t="shared" si="108"/>
        <v>3.9432204188188145</v>
      </c>
      <c r="AO144" s="124">
        <f t="shared" si="108"/>
        <v>3.9555887551170015</v>
      </c>
      <c r="AP144" s="124">
        <f t="shared" si="108"/>
        <v>3.9321321330134622</v>
      </c>
      <c r="AQ144" s="124">
        <f t="shared" si="108"/>
        <v>3.9771241736170504</v>
      </c>
      <c r="AR144" s="124">
        <f t="shared" si="108"/>
        <v>3.8925584673458147</v>
      </c>
      <c r="AS144" s="124">
        <f t="shared" si="108"/>
        <v>4.0586553961094953</v>
      </c>
      <c r="AT144" s="124">
        <f t="shared" si="108"/>
        <v>3.7540397714435043</v>
      </c>
      <c r="AU144" s="124">
        <f t="shared" si="96"/>
        <v>4.4947622917784784</v>
      </c>
    </row>
    <row r="145" spans="1:47" s="124" customFormat="1" ht="12.95" customHeight="1" x14ac:dyDescent="0.2">
      <c r="A145" s="124" t="s">
        <v>31</v>
      </c>
      <c r="B145" s="125"/>
      <c r="C145" s="153">
        <v>33058.892</v>
      </c>
      <c r="D145" s="153"/>
      <c r="E145" s="124">
        <f t="shared" si="76"/>
        <v>-2205.9986695879065</v>
      </c>
      <c r="F145" s="124">
        <f t="shared" si="77"/>
        <v>-2206</v>
      </c>
      <c r="G145" s="124">
        <f t="shared" si="78"/>
        <v>4.4140000027255155E-3</v>
      </c>
      <c r="H145" s="124">
        <f>+G145</f>
        <v>4.4140000027255155E-3</v>
      </c>
      <c r="P145" s="34">
        <f t="shared" si="79"/>
        <v>2.952599159348096E-2</v>
      </c>
      <c r="Q145" s="121">
        <f t="shared" si="80"/>
        <v>18040.392</v>
      </c>
      <c r="R145" s="124">
        <f t="shared" si="81"/>
        <v>6.3061212165417221E-4</v>
      </c>
      <c r="S145" s="125">
        <f>S$15</f>
        <v>0.2</v>
      </c>
      <c r="T145" s="124">
        <f t="shared" si="82"/>
        <v>1.2612242433083444E-4</v>
      </c>
      <c r="V145" s="124">
        <f>+G145-P145</f>
        <v>-2.5111991590755445E-2</v>
      </c>
      <c r="Z145" s="124">
        <f t="shared" si="83"/>
        <v>-2206</v>
      </c>
      <c r="AA145" s="124">
        <f t="shared" si="84"/>
        <v>5.8357792790137246E-3</v>
      </c>
      <c r="AB145" s="124">
        <f t="shared" si="85"/>
        <v>2.8104212317192751E-2</v>
      </c>
      <c r="AC145" s="124">
        <f t="shared" si="86"/>
        <v>-2.5111991590755445E-2</v>
      </c>
      <c r="AD145" s="124">
        <f t="shared" si="87"/>
        <v>-1.4217792762882091E-3</v>
      </c>
      <c r="AE145" s="124">
        <f t="shared" si="88"/>
        <v>4.042912620965247E-7</v>
      </c>
      <c r="AF145" s="124">
        <f t="shared" si="89"/>
        <v>-2.5111991590755445E-2</v>
      </c>
      <c r="AG145" s="125"/>
      <c r="AH145" s="124">
        <f t="shared" si="90"/>
        <v>-2.3690212314467236E-2</v>
      </c>
      <c r="AI145" s="124">
        <f t="shared" si="91"/>
        <v>0.28305258270981548</v>
      </c>
      <c r="AJ145" s="124">
        <f t="shared" si="92"/>
        <v>-0.88742751639366502</v>
      </c>
      <c r="AK145" s="124">
        <f t="shared" si="93"/>
        <v>-0.24796183040706962</v>
      </c>
      <c r="AL145" s="124">
        <f t="shared" si="94"/>
        <v>-2.8086127779473995</v>
      </c>
      <c r="AM145" s="124">
        <f t="shared" si="95"/>
        <v>-5.9507695207907245</v>
      </c>
      <c r="AN145" s="124">
        <f t="shared" si="108"/>
        <v>3.9932546413934755</v>
      </c>
      <c r="AO145" s="124">
        <f t="shared" si="108"/>
        <v>4.0018823336019942</v>
      </c>
      <c r="AP145" s="124">
        <f t="shared" si="108"/>
        <v>3.9846173697584657</v>
      </c>
      <c r="AQ145" s="124">
        <f t="shared" si="108"/>
        <v>4.0195207185697397</v>
      </c>
      <c r="AR145" s="124">
        <f t="shared" si="108"/>
        <v>3.9503182147157019</v>
      </c>
      <c r="AS145" s="124">
        <f t="shared" si="108"/>
        <v>4.0936833945420945</v>
      </c>
      <c r="AT145" s="124">
        <f t="shared" si="108"/>
        <v>3.8175538032605707</v>
      </c>
      <c r="AU145" s="124">
        <f t="shared" si="96"/>
        <v>4.5683097042950926</v>
      </c>
    </row>
    <row r="146" spans="1:47" s="124" customFormat="1" ht="12.95" customHeight="1" x14ac:dyDescent="0.2">
      <c r="A146" s="124" t="s">
        <v>31</v>
      </c>
      <c r="B146" s="125"/>
      <c r="C146" s="153">
        <v>33065.525999999998</v>
      </c>
      <c r="D146" s="153"/>
      <c r="E146" s="124">
        <f t="shared" si="76"/>
        <v>-2203.9991331524288</v>
      </c>
      <c r="F146" s="124">
        <f t="shared" si="77"/>
        <v>-2204</v>
      </c>
      <c r="G146" s="124">
        <f t="shared" si="78"/>
        <v>2.8759999986505136E-3</v>
      </c>
      <c r="H146" s="124">
        <f>+G146</f>
        <v>2.8759999986505136E-3</v>
      </c>
      <c r="P146" s="34">
        <f t="shared" si="79"/>
        <v>2.9462394145052279E-2</v>
      </c>
      <c r="Q146" s="121">
        <f t="shared" si="80"/>
        <v>18047.025999999998</v>
      </c>
      <c r="R146" s="124">
        <f t="shared" si="81"/>
        <v>7.0683635370782602E-4</v>
      </c>
      <c r="S146" s="125">
        <f>S$15</f>
        <v>0.2</v>
      </c>
      <c r="T146" s="124">
        <f t="shared" si="82"/>
        <v>1.413672707415652E-4</v>
      </c>
      <c r="V146" s="124">
        <f>+G146-P146</f>
        <v>-2.6586394146401765E-2</v>
      </c>
      <c r="Z146" s="124">
        <f t="shared" si="83"/>
        <v>-2204</v>
      </c>
      <c r="AA146" s="124">
        <f t="shared" si="84"/>
        <v>5.7807649833977424E-3</v>
      </c>
      <c r="AB146" s="124">
        <f t="shared" si="85"/>
        <v>2.655762916030505E-2</v>
      </c>
      <c r="AC146" s="124">
        <f t="shared" si="86"/>
        <v>-2.6586394146401765E-2</v>
      </c>
      <c r="AD146" s="124">
        <f t="shared" si="87"/>
        <v>-2.9047649847472289E-3</v>
      </c>
      <c r="AE146" s="124">
        <f t="shared" si="88"/>
        <v>1.6875319233227138E-6</v>
      </c>
      <c r="AF146" s="124">
        <f t="shared" si="89"/>
        <v>-2.6586394146401765E-2</v>
      </c>
      <c r="AG146" s="125"/>
      <c r="AH146" s="124">
        <f t="shared" si="90"/>
        <v>-2.3681629161654536E-2</v>
      </c>
      <c r="AI146" s="124">
        <f t="shared" si="91"/>
        <v>0.2832054625535747</v>
      </c>
      <c r="AJ146" s="124">
        <f t="shared" si="92"/>
        <v>-0.88771129031421492</v>
      </c>
      <c r="AK146" s="124">
        <f t="shared" si="93"/>
        <v>-0.24840342104096585</v>
      </c>
      <c r="AL146" s="124">
        <f t="shared" si="94"/>
        <v>-2.8079967806007726</v>
      </c>
      <c r="AM146" s="124">
        <f t="shared" si="95"/>
        <v>-5.9395752952162049</v>
      </c>
      <c r="AN146" s="124">
        <f t="shared" si="108"/>
        <v>3.994672177159484</v>
      </c>
      <c r="AO146" s="124">
        <f t="shared" si="108"/>
        <v>4.003205592121355</v>
      </c>
      <c r="AP146" s="124">
        <f t="shared" si="108"/>
        <v>3.9861018500337773</v>
      </c>
      <c r="AQ146" s="124">
        <f t="shared" si="108"/>
        <v>4.0207335773674959</v>
      </c>
      <c r="AR146" s="124">
        <f t="shared" si="108"/>
        <v>3.9519594842898882</v>
      </c>
      <c r="AS146" s="124">
        <f t="shared" si="108"/>
        <v>4.0946624883731317</v>
      </c>
      <c r="AT146" s="124">
        <f t="shared" si="108"/>
        <v>3.8194015103596479</v>
      </c>
      <c r="AU146" s="124">
        <f t="shared" si="96"/>
        <v>4.5703814623941525</v>
      </c>
    </row>
    <row r="147" spans="1:47" s="124" customFormat="1" ht="12.95" customHeight="1" x14ac:dyDescent="0.2">
      <c r="A147" s="124" t="s">
        <v>31</v>
      </c>
      <c r="B147" s="125"/>
      <c r="C147" s="153">
        <v>33151.790999999997</v>
      </c>
      <c r="D147" s="153"/>
      <c r="E147" s="124">
        <f t="shared" si="76"/>
        <v>-2177.9982271219005</v>
      </c>
      <c r="F147" s="124">
        <f t="shared" si="77"/>
        <v>-2178</v>
      </c>
      <c r="G147" s="124">
        <f t="shared" si="78"/>
        <v>5.8819999976549298E-3</v>
      </c>
      <c r="H147" s="124">
        <f>+G147</f>
        <v>5.8819999976549298E-3</v>
      </c>
      <c r="P147" s="34">
        <f t="shared" si="79"/>
        <v>2.864032706593074E-2</v>
      </c>
      <c r="Q147" s="121">
        <f t="shared" si="80"/>
        <v>18133.290999999997</v>
      </c>
      <c r="R147" s="124">
        <f t="shared" si="81"/>
        <v>5.179414509466154E-4</v>
      </c>
      <c r="S147" s="125">
        <f>S$15</f>
        <v>0.2</v>
      </c>
      <c r="T147" s="124">
        <f t="shared" si="82"/>
        <v>1.0358829018932309E-4</v>
      </c>
      <c r="V147" s="124">
        <f>+G147-P147</f>
        <v>-2.275832706827581E-2</v>
      </c>
      <c r="Z147" s="124">
        <f t="shared" si="83"/>
        <v>-2178</v>
      </c>
      <c r="AA147" s="124">
        <f t="shared" si="84"/>
        <v>5.0748881398611258E-3</v>
      </c>
      <c r="AB147" s="124">
        <f t="shared" si="85"/>
        <v>2.9447438923724544E-2</v>
      </c>
      <c r="AC147" s="124">
        <f t="shared" si="86"/>
        <v>-2.275832706827581E-2</v>
      </c>
      <c r="AD147" s="124">
        <f t="shared" si="87"/>
        <v>8.0711185779380398E-4</v>
      </c>
      <c r="AE147" s="124">
        <f t="shared" si="88"/>
        <v>1.3028591019827313E-7</v>
      </c>
      <c r="AF147" s="124">
        <f t="shared" si="89"/>
        <v>-2.275832706827581E-2</v>
      </c>
      <c r="AG147" s="125"/>
      <c r="AH147" s="124">
        <f t="shared" si="90"/>
        <v>-2.3565438926069614E-2</v>
      </c>
      <c r="AI147" s="124">
        <f t="shared" si="91"/>
        <v>0.28523028211076495</v>
      </c>
      <c r="AJ147" s="124">
        <f t="shared" si="92"/>
        <v>-0.89139222251439865</v>
      </c>
      <c r="AK147" s="124">
        <f t="shared" si="93"/>
        <v>-0.25417104258045126</v>
      </c>
      <c r="AL147" s="124">
        <f t="shared" si="94"/>
        <v>-2.7999390349402051</v>
      </c>
      <c r="AM147" s="124">
        <f t="shared" si="95"/>
        <v>-5.7968287352740271</v>
      </c>
      <c r="AN147" s="124">
        <f t="shared" si="108"/>
        <v>4.0131439872160772</v>
      </c>
      <c r="AO147" s="124">
        <f t="shared" si="108"/>
        <v>4.0205077516194914</v>
      </c>
      <c r="AP147" s="124">
        <f t="shared" si="108"/>
        <v>4.0054295944457428</v>
      </c>
      <c r="AQ147" s="124">
        <f t="shared" si="108"/>
        <v>4.0366040507274077</v>
      </c>
      <c r="AR147" s="124">
        <f t="shared" si="108"/>
        <v>3.9733591284296104</v>
      </c>
      <c r="AS147" s="124">
        <f t="shared" si="108"/>
        <v>4.1073697516016479</v>
      </c>
      <c r="AT147" s="124">
        <f t="shared" si="108"/>
        <v>3.8437153578463503</v>
      </c>
      <c r="AU147" s="124">
        <f t="shared" si="96"/>
        <v>4.5973143176819269</v>
      </c>
    </row>
    <row r="148" spans="1:47" s="124" customFormat="1" ht="12.95" customHeight="1" x14ac:dyDescent="0.2">
      <c r="A148" s="69" t="s">
        <v>510</v>
      </c>
      <c r="B148" s="71" t="s">
        <v>134</v>
      </c>
      <c r="C148" s="69">
        <v>33158.425999999999</v>
      </c>
      <c r="D148" s="69" t="s">
        <v>176</v>
      </c>
      <c r="E148" s="124">
        <f t="shared" si="76"/>
        <v>-2175.9983892790601</v>
      </c>
      <c r="F148" s="124">
        <f t="shared" si="77"/>
        <v>-2176</v>
      </c>
      <c r="G148" s="124">
        <f t="shared" si="78"/>
        <v>5.3439999974216335E-3</v>
      </c>
      <c r="I148" s="124">
        <f>+G148</f>
        <v>5.3439999974216335E-3</v>
      </c>
      <c r="P148" s="34">
        <f t="shared" si="79"/>
        <v>2.8577452656033023E-2</v>
      </c>
      <c r="Q148" s="121">
        <f t="shared" si="80"/>
        <v>18139.925999999999</v>
      </c>
      <c r="R148" s="124">
        <f t="shared" si="81"/>
        <v>5.3979332243993662E-4</v>
      </c>
      <c r="S148" s="125">
        <f>S$16</f>
        <v>0.1</v>
      </c>
      <c r="T148" s="124">
        <f t="shared" si="82"/>
        <v>5.3979332243993662E-5</v>
      </c>
      <c r="Z148" s="124">
        <f t="shared" si="83"/>
        <v>-2176</v>
      </c>
      <c r="AA148" s="124">
        <f t="shared" si="84"/>
        <v>5.0213076408282091E-3</v>
      </c>
      <c r="AB148" s="124">
        <f t="shared" si="85"/>
        <v>2.8900145012626447E-2</v>
      </c>
      <c r="AC148" s="124">
        <f t="shared" si="86"/>
        <v>-2.3233452658611389E-2</v>
      </c>
      <c r="AD148" s="124">
        <f t="shared" si="87"/>
        <v>3.2269235659342435E-4</v>
      </c>
      <c r="AE148" s="124">
        <f t="shared" si="88"/>
        <v>1.0413035700381775E-8</v>
      </c>
      <c r="AF148" s="124">
        <f t="shared" si="89"/>
        <v>-2.3233452658611389E-2</v>
      </c>
      <c r="AG148" s="125"/>
      <c r="AH148" s="124">
        <f t="shared" si="90"/>
        <v>-2.3556145015204814E-2</v>
      </c>
      <c r="AI148" s="124">
        <f t="shared" si="91"/>
        <v>0.28538895626332084</v>
      </c>
      <c r="AJ148" s="124">
        <f t="shared" si="92"/>
        <v>-0.89167474576879369</v>
      </c>
      <c r="AK148" s="124">
        <f t="shared" si="93"/>
        <v>-0.25461681929413899</v>
      </c>
      <c r="AL148" s="124">
        <f t="shared" si="94"/>
        <v>-2.7993153009272631</v>
      </c>
      <c r="AM148" s="124">
        <f t="shared" si="95"/>
        <v>-5.7860566055161442</v>
      </c>
      <c r="AN148" s="124">
        <f t="shared" si="108"/>
        <v>4.0145683564618393</v>
      </c>
      <c r="AO148" s="124">
        <f t="shared" si="108"/>
        <v>4.0218464489648937</v>
      </c>
      <c r="AP148" s="124">
        <f t="shared" si="108"/>
        <v>4.0069186155253647</v>
      </c>
      <c r="AQ148" s="124">
        <f t="shared" si="108"/>
        <v>4.0378330435787433</v>
      </c>
      <c r="AR148" s="124">
        <f t="shared" si="108"/>
        <v>3.9750099293200645</v>
      </c>
      <c r="AS148" s="124">
        <f t="shared" si="108"/>
        <v>4.1083460438126203</v>
      </c>
      <c r="AT148" s="124">
        <f t="shared" si="108"/>
        <v>3.8456082729335019</v>
      </c>
      <c r="AU148" s="124">
        <f t="shared" si="96"/>
        <v>4.5993860757809859</v>
      </c>
    </row>
    <row r="149" spans="1:47" s="124" customFormat="1" ht="12.95" customHeight="1" x14ac:dyDescent="0.2">
      <c r="A149" s="69" t="s">
        <v>510</v>
      </c>
      <c r="B149" s="71" t="s">
        <v>134</v>
      </c>
      <c r="C149" s="69">
        <v>33168.381999999998</v>
      </c>
      <c r="D149" s="69" t="s">
        <v>176</v>
      </c>
      <c r="E149" s="124">
        <f t="shared" ref="E149:E212" si="109">+(C149-C$7)/C$8</f>
        <v>-2172.9975775890366</v>
      </c>
      <c r="F149" s="124">
        <f t="shared" ref="F149:F212" si="110">ROUND(2*E149,0)/2</f>
        <v>-2173</v>
      </c>
      <c r="G149" s="124">
        <f t="shared" ref="G149:G212" si="111">+C149-(C$7+F149*C$8)</f>
        <v>8.0369999996037222E-3</v>
      </c>
      <c r="I149" s="124">
        <f>+G149</f>
        <v>8.0369999996037222E-3</v>
      </c>
      <c r="P149" s="34">
        <f t="shared" ref="P149:P212" si="112">+D$11+D$12*F149+D$13*F149^2</f>
        <v>2.8483237876703989E-2</v>
      </c>
      <c r="Q149" s="121">
        <f t="shared" ref="Q149:Q212" si="113">+C149-15018.5</f>
        <v>18149.881999999998</v>
      </c>
      <c r="R149" s="124">
        <f t="shared" ref="R149:R212" si="114">+(P149-G149)^2</f>
        <v>4.1804864332696962E-4</v>
      </c>
      <c r="S149" s="125">
        <f>S$16</f>
        <v>0.1</v>
      </c>
      <c r="T149" s="124">
        <f t="shared" ref="T149:T212" si="115">+S149*R149</f>
        <v>4.1804864332696962E-5</v>
      </c>
      <c r="Z149" s="124">
        <f t="shared" ref="Z149:Z212" si="116">F149</f>
        <v>-2173</v>
      </c>
      <c r="AA149" s="124">
        <f t="shared" ref="AA149:AA212" si="117">AB$3+AB$4*Z149+AB$5*Z149^2+AH149</f>
        <v>4.941129607914603E-3</v>
      </c>
      <c r="AB149" s="124">
        <f t="shared" ref="AB149:AB212" si="118">IF(S149&lt;&gt;0,G149-AH149, -9999)</f>
        <v>3.1579108268393108E-2</v>
      </c>
      <c r="AC149" s="124">
        <f t="shared" ref="AC149:AC212" si="119">+G149-P149</f>
        <v>-2.0446237877100266E-2</v>
      </c>
      <c r="AD149" s="124">
        <f t="shared" ref="AD149:AD212" si="120">IF(S149&lt;&gt;0,G149-AA149, -9999)</f>
        <v>3.0958703916891192E-3</v>
      </c>
      <c r="AE149" s="124">
        <f t="shared" ref="AE149:AE212" si="121">+(G149-AA149)^2*S149</f>
        <v>9.5844134821373401E-7</v>
      </c>
      <c r="AF149" s="124">
        <f t="shared" ref="AF149:AF212" si="122">IF(S149&lt;&gt;0,G149-P149, -9999)</f>
        <v>-2.0446237877100266E-2</v>
      </c>
      <c r="AG149" s="125"/>
      <c r="AH149" s="124">
        <f t="shared" ref="AH149:AH212" si="123">$AB$6*($AB$11/AI149*AJ149+$AB$12)</f>
        <v>-2.3542108268789386E-2</v>
      </c>
      <c r="AI149" s="124">
        <f t="shared" ref="AI149:AI212" si="124">1+$AB$7*COS(AL149)</f>
        <v>0.28562776161928682</v>
      </c>
      <c r="AJ149" s="124">
        <f t="shared" ref="AJ149:AJ212" si="125">SIN(AL149+RADIANS($AB$9))</f>
        <v>-0.8920983631384013</v>
      </c>
      <c r="AK149" s="124">
        <f t="shared" ref="AK149:AK212" si="126">$AB$7*SIN(AL149)</f>
        <v>-0.25528606215150035</v>
      </c>
      <c r="AL149" s="124">
        <f t="shared" ref="AL149:AL212" si="127">2*ATAN(AM149)</f>
        <v>-2.7983786310350309</v>
      </c>
      <c r="AM149" s="124">
        <f t="shared" ref="AM149:AM212" si="128">SQRT((1+$AB$7)/(1-$AB$7))*TAN(AN149/2)</f>
        <v>-5.7699527791777694</v>
      </c>
      <c r="AN149" s="124">
        <f t="shared" si="108"/>
        <v>4.0167058625783785</v>
      </c>
      <c r="AO149" s="124">
        <f t="shared" si="108"/>
        <v>4.0238565969786668</v>
      </c>
      <c r="AP149" s="124">
        <f t="shared" si="108"/>
        <v>4.0091527575739869</v>
      </c>
      <c r="AQ149" s="124">
        <f t="shared" si="108"/>
        <v>4.0396787916624142</v>
      </c>
      <c r="AR149" s="124">
        <f t="shared" si="108"/>
        <v>3.9774873323257278</v>
      </c>
      <c r="AS149" s="124">
        <f t="shared" si="108"/>
        <v>4.1098102828286383</v>
      </c>
      <c r="AT149" s="124">
        <f t="shared" si="108"/>
        <v>3.8484537120817066</v>
      </c>
      <c r="AU149" s="124">
        <f t="shared" ref="AU149:AU212" si="129">RADIANS($AB$9)+$AB$18*(F149-AB$15)</f>
        <v>4.6024937129295758</v>
      </c>
    </row>
    <row r="150" spans="1:47" s="124" customFormat="1" ht="12.95" customHeight="1" x14ac:dyDescent="0.2">
      <c r="A150" s="69" t="s">
        <v>510</v>
      </c>
      <c r="B150" s="71" t="s">
        <v>134</v>
      </c>
      <c r="C150" s="69">
        <v>33178.328000000001</v>
      </c>
      <c r="D150" s="69" t="s">
        <v>176</v>
      </c>
      <c r="E150" s="124">
        <f t="shared" si="109"/>
        <v>-2169.9997799726252</v>
      </c>
      <c r="F150" s="124">
        <f t="shared" si="110"/>
        <v>-2170</v>
      </c>
      <c r="G150" s="124">
        <f t="shared" si="111"/>
        <v>7.3000000702450052E-4</v>
      </c>
      <c r="I150" s="124">
        <f>+G150</f>
        <v>7.3000000702450052E-4</v>
      </c>
      <c r="P150" s="34">
        <f t="shared" si="112"/>
        <v>2.8389139299996001E-2</v>
      </c>
      <c r="Q150" s="121">
        <f t="shared" si="113"/>
        <v>18159.828000000001</v>
      </c>
      <c r="R150" s="124">
        <f t="shared" si="114"/>
        <v>7.6502798642799998E-4</v>
      </c>
      <c r="S150" s="125">
        <f>S$16</f>
        <v>0.1</v>
      </c>
      <c r="T150" s="124">
        <f t="shared" si="115"/>
        <v>7.6502798642799998E-5</v>
      </c>
      <c r="Z150" s="124">
        <f t="shared" si="116"/>
        <v>-2170</v>
      </c>
      <c r="AA150" s="124">
        <f t="shared" si="117"/>
        <v>4.8611829838721803E-3</v>
      </c>
      <c r="AB150" s="124">
        <f t="shared" si="118"/>
        <v>2.4257956323148321E-2</v>
      </c>
      <c r="AC150" s="124">
        <f t="shared" si="119"/>
        <v>-2.76591392929715E-2</v>
      </c>
      <c r="AD150" s="124">
        <f t="shared" si="120"/>
        <v>-4.1311829768476797E-3</v>
      </c>
      <c r="AE150" s="124">
        <f t="shared" si="121"/>
        <v>1.7066672788196058E-6</v>
      </c>
      <c r="AF150" s="124">
        <f t="shared" si="122"/>
        <v>-2.76591392929715E-2</v>
      </c>
      <c r="AG150" s="125"/>
      <c r="AH150" s="124">
        <f t="shared" si="123"/>
        <v>-2.3527956316123821E-2</v>
      </c>
      <c r="AI150" s="124">
        <f t="shared" si="124"/>
        <v>0.28586752384309</v>
      </c>
      <c r="AJ150" s="124">
        <f t="shared" si="125"/>
        <v>-0.89252177949878153</v>
      </c>
      <c r="AK150" s="124">
        <f t="shared" si="126"/>
        <v>-0.25595600207045477</v>
      </c>
      <c r="AL150" s="124">
        <f t="shared" si="127"/>
        <v>-2.7974406714147082</v>
      </c>
      <c r="AM150" s="124">
        <f t="shared" si="128"/>
        <v>-5.7539137572839687</v>
      </c>
      <c r="AN150" s="124">
        <f t="shared" si="108"/>
        <v>4.0188445194882165</v>
      </c>
      <c r="AO150" s="124">
        <f t="shared" si="108"/>
        <v>4.0258692742601552</v>
      </c>
      <c r="AP150" s="124">
        <f t="shared" si="108"/>
        <v>4.0113876331984661</v>
      </c>
      <c r="AQ150" s="124">
        <f t="shared" si="108"/>
        <v>4.041527270451625</v>
      </c>
      <c r="AR150" s="124">
        <f t="shared" si="108"/>
        <v>3.9799661617678304</v>
      </c>
      <c r="AS150" s="124">
        <f t="shared" si="108"/>
        <v>4.1112743204073841</v>
      </c>
      <c r="AT150" s="124">
        <f t="shared" si="108"/>
        <v>3.8513064332964753</v>
      </c>
      <c r="AU150" s="124">
        <f t="shared" si="129"/>
        <v>4.6056013500781656</v>
      </c>
    </row>
    <row r="151" spans="1:47" s="124" customFormat="1" ht="12.95" customHeight="1" x14ac:dyDescent="0.2">
      <c r="A151" s="69" t="s">
        <v>510</v>
      </c>
      <c r="B151" s="71" t="s">
        <v>134</v>
      </c>
      <c r="C151" s="69">
        <v>33188.283000000003</v>
      </c>
      <c r="D151" s="69" t="s">
        <v>176</v>
      </c>
      <c r="E151" s="124">
        <f t="shared" si="109"/>
        <v>-2166.9992696899617</v>
      </c>
      <c r="F151" s="124">
        <f t="shared" si="110"/>
        <v>-2167</v>
      </c>
      <c r="G151" s="124">
        <f t="shared" si="111"/>
        <v>2.4230000053648837E-3</v>
      </c>
      <c r="I151" s="124">
        <f>+G151</f>
        <v>2.4230000053648837E-3</v>
      </c>
      <c r="P151" s="34">
        <f t="shared" si="112"/>
        <v>2.829515692590906E-2</v>
      </c>
      <c r="Q151" s="121">
        <f t="shared" si="113"/>
        <v>18169.783000000003</v>
      </c>
      <c r="R151" s="124">
        <f t="shared" si="114"/>
        <v>6.6936850372126191E-4</v>
      </c>
      <c r="S151" s="125">
        <f>S$16</f>
        <v>0.1</v>
      </c>
      <c r="T151" s="124">
        <f t="shared" si="115"/>
        <v>6.6936850372126188E-5</v>
      </c>
      <c r="Z151" s="124">
        <f t="shared" si="116"/>
        <v>-2167</v>
      </c>
      <c r="AA151" s="124">
        <f t="shared" si="117"/>
        <v>4.7814679393595877E-3</v>
      </c>
      <c r="AB151" s="124">
        <f t="shared" si="118"/>
        <v>2.5936688991914356E-2</v>
      </c>
      <c r="AC151" s="124">
        <f t="shared" si="119"/>
        <v>-2.5872156920544176E-2</v>
      </c>
      <c r="AD151" s="124">
        <f t="shared" si="120"/>
        <v>-2.358467933994704E-3</v>
      </c>
      <c r="AE151" s="124">
        <f t="shared" si="121"/>
        <v>5.5623709956812477E-7</v>
      </c>
      <c r="AF151" s="124">
        <f t="shared" si="122"/>
        <v>-2.5872156920544176E-2</v>
      </c>
      <c r="AG151" s="125"/>
      <c r="AH151" s="124">
        <f t="shared" si="123"/>
        <v>-2.3513688986549472E-2</v>
      </c>
      <c r="AI151" s="124">
        <f t="shared" si="124"/>
        <v>0.28610824737826535</v>
      </c>
      <c r="AJ151" s="124">
        <f t="shared" si="125"/>
        <v>-0.89294499485681511</v>
      </c>
      <c r="AK151" s="124">
        <f t="shared" si="126"/>
        <v>-0.25662664327103352</v>
      </c>
      <c r="AL151" s="124">
        <f t="shared" si="127"/>
        <v>-2.7965014140299105</v>
      </c>
      <c r="AM151" s="124">
        <f t="shared" si="128"/>
        <v>-5.7379390513332025</v>
      </c>
      <c r="AN151" s="124">
        <f t="shared" ref="AN151:AT160" si="130">$AU151+$AB$7*SIN(AO151)</f>
        <v>4.0209843363980795</v>
      </c>
      <c r="AO151" s="124">
        <f t="shared" si="130"/>
        <v>4.0278844884645277</v>
      </c>
      <c r="AP151" s="124">
        <f t="shared" si="130"/>
        <v>4.0136232437562294</v>
      </c>
      <c r="AQ151" s="124">
        <f t="shared" si="130"/>
        <v>4.0433785025100271</v>
      </c>
      <c r="AR151" s="124">
        <f t="shared" si="130"/>
        <v>3.9824464001519893</v>
      </c>
      <c r="AS151" s="124">
        <f t="shared" si="130"/>
        <v>4.1127381992671914</v>
      </c>
      <c r="AT151" s="124">
        <f t="shared" si="130"/>
        <v>3.854166439039632</v>
      </c>
      <c r="AU151" s="124">
        <f t="shared" si="129"/>
        <v>4.6087089872267537</v>
      </c>
    </row>
    <row r="152" spans="1:47" s="124" customFormat="1" ht="12.95" customHeight="1" x14ac:dyDescent="0.2">
      <c r="A152" s="124" t="s">
        <v>33</v>
      </c>
      <c r="B152" s="125"/>
      <c r="C152" s="153">
        <v>33284.497179999998</v>
      </c>
      <c r="D152" s="153"/>
      <c r="E152" s="124">
        <f t="shared" si="109"/>
        <v>-2137.9996075676154</v>
      </c>
      <c r="F152" s="124">
        <f t="shared" si="110"/>
        <v>-2138</v>
      </c>
      <c r="G152" s="124">
        <f t="shared" si="111"/>
        <v>1.3019999969401397E-3</v>
      </c>
      <c r="J152" s="124">
        <f>+G152</f>
        <v>1.3019999969401397E-3</v>
      </c>
      <c r="P152" s="34">
        <f t="shared" si="112"/>
        <v>2.739265153375374E-2</v>
      </c>
      <c r="Q152" s="121">
        <f t="shared" si="113"/>
        <v>18265.997179999998</v>
      </c>
      <c r="R152" s="124">
        <f t="shared" si="114"/>
        <v>6.8072209761543389E-4</v>
      </c>
      <c r="S152" s="125">
        <f>S$17</f>
        <v>1</v>
      </c>
      <c r="T152" s="124">
        <f t="shared" si="115"/>
        <v>6.8072209761543389E-4</v>
      </c>
      <c r="V152" s="124">
        <f>+G152-P152</f>
        <v>-2.60906515368136E-2</v>
      </c>
      <c r="W152" s="124" t="s">
        <v>38</v>
      </c>
      <c r="Z152" s="124">
        <f t="shared" si="116"/>
        <v>-2138</v>
      </c>
      <c r="AA152" s="124">
        <f t="shared" si="117"/>
        <v>4.0228638740429472E-3</v>
      </c>
      <c r="AB152" s="124">
        <f t="shared" si="118"/>
        <v>2.4671787656650932E-2</v>
      </c>
      <c r="AC152" s="124">
        <f t="shared" si="119"/>
        <v>-2.60906515368136E-2</v>
      </c>
      <c r="AD152" s="124">
        <f t="shared" si="120"/>
        <v>-2.7208638771028075E-3</v>
      </c>
      <c r="AE152" s="124">
        <f t="shared" si="121"/>
        <v>7.4031002377229217E-6</v>
      </c>
      <c r="AF152" s="124">
        <f t="shared" si="122"/>
        <v>-2.60906515368136E-2</v>
      </c>
      <c r="AG152" s="125"/>
      <c r="AH152" s="124">
        <f t="shared" si="123"/>
        <v>-2.3369787659710792E-2</v>
      </c>
      <c r="AI152" s="124">
        <f t="shared" si="124"/>
        <v>0.28848572087495405</v>
      </c>
      <c r="AJ152" s="124">
        <f t="shared" si="125"/>
        <v>-0.89702571533282394</v>
      </c>
      <c r="AK152" s="124">
        <f t="shared" si="126"/>
        <v>-0.26314653541146305</v>
      </c>
      <c r="AL152" s="124">
        <f t="shared" si="127"/>
        <v>-2.7873533586323385</v>
      </c>
      <c r="AM152" s="124">
        <f t="shared" si="128"/>
        <v>-5.5867372992085684</v>
      </c>
      <c r="AN152" s="124">
        <f t="shared" si="130"/>
        <v>4.0417309509954817</v>
      </c>
      <c r="AO152" s="124">
        <f t="shared" si="130"/>
        <v>4.0474971677256573</v>
      </c>
      <c r="AP152" s="124">
        <f t="shared" si="130"/>
        <v>4.0352724229194754</v>
      </c>
      <c r="AQ152" s="124">
        <f t="shared" si="130"/>
        <v>4.0614201502814851</v>
      </c>
      <c r="AR152" s="124">
        <f t="shared" si="130"/>
        <v>4.0064911853115452</v>
      </c>
      <c r="AS152" s="124">
        <f t="shared" si="130"/>
        <v>4.1268896039701151</v>
      </c>
      <c r="AT152" s="124">
        <f t="shared" si="130"/>
        <v>3.8821891680231317</v>
      </c>
      <c r="AU152" s="124">
        <f t="shared" si="129"/>
        <v>4.6387494796631179</v>
      </c>
    </row>
    <row r="153" spans="1:47" s="124" customFormat="1" ht="12.95" customHeight="1" x14ac:dyDescent="0.2">
      <c r="A153" s="69" t="s">
        <v>510</v>
      </c>
      <c r="B153" s="71" t="s">
        <v>134</v>
      </c>
      <c r="C153" s="69">
        <v>33420.506000000001</v>
      </c>
      <c r="D153" s="69" t="s">
        <v>176</v>
      </c>
      <c r="E153" s="124">
        <f t="shared" si="109"/>
        <v>-2097.0055480053002</v>
      </c>
      <c r="F153" s="124">
        <f t="shared" si="110"/>
        <v>-2097</v>
      </c>
      <c r="G153" s="124">
        <f t="shared" si="111"/>
        <v>-1.8406999995931983E-2</v>
      </c>
      <c r="I153" s="124">
        <f>+G153</f>
        <v>-1.8406999995931983E-2</v>
      </c>
      <c r="P153" s="34">
        <f t="shared" si="112"/>
        <v>2.6135223496855518E-2</v>
      </c>
      <c r="Q153" s="121">
        <f t="shared" si="113"/>
        <v>18402.006000000001</v>
      </c>
      <c r="R153" s="124">
        <f t="shared" si="114"/>
        <v>1.9840096736814306E-3</v>
      </c>
      <c r="S153" s="125">
        <f>S$16</f>
        <v>0.1</v>
      </c>
      <c r="T153" s="124">
        <f t="shared" si="115"/>
        <v>1.9840096736814308E-4</v>
      </c>
      <c r="Z153" s="124">
        <f t="shared" si="116"/>
        <v>-2097</v>
      </c>
      <c r="AA153" s="124">
        <f t="shared" si="117"/>
        <v>2.9876345922346184E-3</v>
      </c>
      <c r="AB153" s="124">
        <f t="shared" si="118"/>
        <v>4.7405889086889162E-3</v>
      </c>
      <c r="AC153" s="124">
        <f t="shared" si="119"/>
        <v>-4.4542223492787497E-2</v>
      </c>
      <c r="AD153" s="124">
        <f t="shared" si="120"/>
        <v>-2.1394634588166601E-2</v>
      </c>
      <c r="AE153" s="124">
        <f t="shared" si="121"/>
        <v>4.577303891611747E-5</v>
      </c>
      <c r="AF153" s="124">
        <f t="shared" si="122"/>
        <v>-4.4542223492787497E-2</v>
      </c>
      <c r="AG153" s="125"/>
      <c r="AH153" s="124">
        <f t="shared" si="123"/>
        <v>-2.3147588904620899E-2</v>
      </c>
      <c r="AI153" s="124">
        <f t="shared" si="124"/>
        <v>0.2920093858737477</v>
      </c>
      <c r="AJ153" s="124">
        <f t="shared" si="125"/>
        <v>-0.90276295874412615</v>
      </c>
      <c r="AK153" s="124">
        <f t="shared" si="126"/>
        <v>-0.27248478637718909</v>
      </c>
      <c r="AL153" s="124">
        <f t="shared" si="127"/>
        <v>-2.7741964948510605</v>
      </c>
      <c r="AM153" s="124">
        <f t="shared" si="128"/>
        <v>-5.3823441632876134</v>
      </c>
      <c r="AN153" s="124">
        <f t="shared" si="130"/>
        <v>4.0712664282991575</v>
      </c>
      <c r="AO153" s="124">
        <f t="shared" si="130"/>
        <v>4.0756434521344529</v>
      </c>
      <c r="AP153" s="124">
        <f t="shared" si="130"/>
        <v>4.0660022781538219</v>
      </c>
      <c r="AQ153" s="124">
        <f t="shared" si="130"/>
        <v>4.0874079351012433</v>
      </c>
      <c r="AR153" s="124">
        <f t="shared" si="130"/>
        <v>4.0406771545401199</v>
      </c>
      <c r="AS153" s="124">
        <f t="shared" si="130"/>
        <v>4.1469575384963315</v>
      </c>
      <c r="AT153" s="124">
        <f t="shared" si="130"/>
        <v>3.9229726930214284</v>
      </c>
      <c r="AU153" s="124">
        <f t="shared" si="129"/>
        <v>4.6812205206938389</v>
      </c>
    </row>
    <row r="154" spans="1:47" s="124" customFormat="1" ht="12.95" customHeight="1" x14ac:dyDescent="0.2">
      <c r="A154" s="124" t="s">
        <v>31</v>
      </c>
      <c r="B154" s="125"/>
      <c r="C154" s="153">
        <v>33463.656000000003</v>
      </c>
      <c r="D154" s="153"/>
      <c r="E154" s="124">
        <f t="shared" si="109"/>
        <v>-2083.9998203612113</v>
      </c>
      <c r="F154" s="124">
        <f t="shared" si="110"/>
        <v>-2084</v>
      </c>
      <c r="G154" s="124">
        <f t="shared" si="111"/>
        <v>5.9600000531645492E-4</v>
      </c>
      <c r="H154" s="124">
        <f>+G154</f>
        <v>5.9600000531645492E-4</v>
      </c>
      <c r="P154" s="34">
        <f t="shared" si="112"/>
        <v>2.5741058704450093E-2</v>
      </c>
      <c r="Q154" s="121">
        <f t="shared" si="113"/>
        <v>18445.156000000003</v>
      </c>
      <c r="R154" s="124">
        <f t="shared" si="114"/>
        <v>6.3227397698287625E-4</v>
      </c>
      <c r="S154" s="125">
        <f>S$15</f>
        <v>0.2</v>
      </c>
      <c r="T154" s="124">
        <f t="shared" si="115"/>
        <v>1.2645479539657526E-4</v>
      </c>
      <c r="V154" s="124">
        <f>+G154-P154</f>
        <v>-2.5145058699133638E-2</v>
      </c>
      <c r="Z154" s="124">
        <f t="shared" si="116"/>
        <v>-2084</v>
      </c>
      <c r="AA154" s="124">
        <f t="shared" si="117"/>
        <v>2.6685839088942814E-3</v>
      </c>
      <c r="AB154" s="124">
        <f t="shared" si="118"/>
        <v>2.3668474800872266E-2</v>
      </c>
      <c r="AC154" s="124">
        <f t="shared" si="119"/>
        <v>-2.5145058699133638E-2</v>
      </c>
      <c r="AD154" s="124">
        <f t="shared" si="120"/>
        <v>-2.0725839035778265E-3</v>
      </c>
      <c r="AE154" s="124">
        <f t="shared" si="121"/>
        <v>8.5912080747398031E-7</v>
      </c>
      <c r="AF154" s="124">
        <f t="shared" si="122"/>
        <v>-2.5145058699133638E-2</v>
      </c>
      <c r="AG154" s="125"/>
      <c r="AH154" s="124">
        <f t="shared" si="123"/>
        <v>-2.3072474795555811E-2</v>
      </c>
      <c r="AI154" s="124">
        <f t="shared" si="124"/>
        <v>0.29316824257874063</v>
      </c>
      <c r="AJ154" s="124">
        <f t="shared" si="125"/>
        <v>-0.9045742314602967</v>
      </c>
      <c r="AK154" s="124">
        <f t="shared" si="126"/>
        <v>-0.27547692316900929</v>
      </c>
      <c r="AL154" s="124">
        <f t="shared" si="127"/>
        <v>-2.7699668015819432</v>
      </c>
      <c r="AM154" s="124">
        <f t="shared" si="128"/>
        <v>-5.3196762399508426</v>
      </c>
      <c r="AN154" s="124">
        <f t="shared" si="130"/>
        <v>4.0806851684789498</v>
      </c>
      <c r="AO154" s="124">
        <f t="shared" si="130"/>
        <v>4.0846724274194353</v>
      </c>
      <c r="AP154" s="124">
        <f t="shared" si="130"/>
        <v>4.0757774344546229</v>
      </c>
      <c r="AQ154" s="124">
        <f t="shared" si="130"/>
        <v>4.0957729611566389</v>
      </c>
      <c r="AR154" s="124">
        <f t="shared" si="130"/>
        <v>4.0515574154888228</v>
      </c>
      <c r="AS154" s="124">
        <f t="shared" si="130"/>
        <v>4.153352599456726</v>
      </c>
      <c r="AT154" s="124">
        <f t="shared" si="130"/>
        <v>3.9361895205531274</v>
      </c>
      <c r="AU154" s="124">
        <f t="shared" si="129"/>
        <v>4.6946869483377256</v>
      </c>
    </row>
    <row r="155" spans="1:47" s="124" customFormat="1" ht="12.95" customHeight="1" x14ac:dyDescent="0.2">
      <c r="A155" s="124" t="s">
        <v>31</v>
      </c>
      <c r="B155" s="125"/>
      <c r="C155" s="153">
        <v>33503.474000000002</v>
      </c>
      <c r="D155" s="153"/>
      <c r="E155" s="124">
        <f t="shared" si="109"/>
        <v>-2071.9983820452831</v>
      </c>
      <c r="F155" s="124">
        <f t="shared" si="110"/>
        <v>-2072</v>
      </c>
      <c r="G155" s="124">
        <f t="shared" si="111"/>
        <v>5.3680000055464916E-3</v>
      </c>
      <c r="H155" s="124">
        <f>+G155</f>
        <v>5.3680000055464916E-3</v>
      </c>
      <c r="P155" s="34">
        <f t="shared" si="112"/>
        <v>2.5379150991042019E-2</v>
      </c>
      <c r="Q155" s="121">
        <f t="shared" si="113"/>
        <v>18484.974000000002</v>
      </c>
      <c r="R155" s="124">
        <f t="shared" si="114"/>
        <v>4.0044616376429861E-4</v>
      </c>
      <c r="S155" s="125">
        <f>S$15</f>
        <v>0.2</v>
      </c>
      <c r="T155" s="124">
        <f t="shared" si="115"/>
        <v>8.0089232752859722E-5</v>
      </c>
      <c r="V155" s="124">
        <f>+G155-P155</f>
        <v>-2.0011150985495527E-2</v>
      </c>
      <c r="Z155" s="124">
        <f t="shared" si="116"/>
        <v>-2072</v>
      </c>
      <c r="AA155" s="124">
        <f t="shared" si="117"/>
        <v>2.3780315153224194E-3</v>
      </c>
      <c r="AB155" s="124">
        <f t="shared" si="118"/>
        <v>2.8369119481266091E-2</v>
      </c>
      <c r="AC155" s="124">
        <f t="shared" si="119"/>
        <v>-2.0011150985495527E-2</v>
      </c>
      <c r="AD155" s="124">
        <f t="shared" si="120"/>
        <v>2.9899684902240722E-3</v>
      </c>
      <c r="AE155" s="124">
        <f t="shared" si="121"/>
        <v>1.7879823145065635E-6</v>
      </c>
      <c r="AF155" s="124">
        <f t="shared" si="122"/>
        <v>-2.0011150985495527E-2</v>
      </c>
      <c r="AG155" s="125"/>
      <c r="AH155" s="124">
        <f t="shared" si="123"/>
        <v>-2.30011194757196E-2</v>
      </c>
      <c r="AI155" s="124">
        <f t="shared" si="124"/>
        <v>0.29425641702178484</v>
      </c>
      <c r="AJ155" s="124">
        <f t="shared" si="125"/>
        <v>-0.90624280760659714</v>
      </c>
      <c r="AK155" s="124">
        <f t="shared" si="126"/>
        <v>-0.27825287704345741</v>
      </c>
      <c r="AL155" s="124">
        <f t="shared" si="127"/>
        <v>-2.7660364621209923</v>
      </c>
      <c r="AM155" s="124">
        <f t="shared" si="128"/>
        <v>-5.2626944380711471</v>
      </c>
      <c r="AN155" s="124">
        <f t="shared" si="130"/>
        <v>4.0894038186656427</v>
      </c>
      <c r="AO155" s="124">
        <f t="shared" si="130"/>
        <v>4.0930522607398592</v>
      </c>
      <c r="AP155" s="124">
        <f t="shared" si="130"/>
        <v>4.0848148690121171</v>
      </c>
      <c r="AQ155" s="124">
        <f t="shared" si="130"/>
        <v>4.103550343239597</v>
      </c>
      <c r="AR155" s="124">
        <f t="shared" si="130"/>
        <v>4.0616161708843839</v>
      </c>
      <c r="AS155" s="124">
        <f t="shared" si="130"/>
        <v>4.1592755673275823</v>
      </c>
      <c r="AT155" s="124">
        <f t="shared" si="130"/>
        <v>3.9485117519106492</v>
      </c>
      <c r="AU155" s="124">
        <f t="shared" si="129"/>
        <v>4.7071174969320833</v>
      </c>
    </row>
    <row r="156" spans="1:47" s="124" customFormat="1" ht="12.95" customHeight="1" x14ac:dyDescent="0.2">
      <c r="A156" s="124" t="s">
        <v>31</v>
      </c>
      <c r="B156" s="125"/>
      <c r="C156" s="153">
        <v>33506.79</v>
      </c>
      <c r="D156" s="153"/>
      <c r="E156" s="124">
        <f t="shared" si="109"/>
        <v>-2070.9989152349053</v>
      </c>
      <c r="F156" s="124">
        <f t="shared" si="110"/>
        <v>-2071</v>
      </c>
      <c r="G156" s="124">
        <f t="shared" si="111"/>
        <v>3.5990000033052638E-3</v>
      </c>
      <c r="H156" s="124">
        <f>+G156</f>
        <v>3.5990000033052638E-3</v>
      </c>
      <c r="P156" s="34">
        <f t="shared" si="112"/>
        <v>2.5349075939039883E-2</v>
      </c>
      <c r="Q156" s="121">
        <f t="shared" si="113"/>
        <v>18488.29</v>
      </c>
      <c r="R156" s="124">
        <f t="shared" si="114"/>
        <v>4.7306580321022218E-4</v>
      </c>
      <c r="S156" s="125">
        <f>S$15</f>
        <v>0.2</v>
      </c>
      <c r="T156" s="124">
        <f t="shared" si="115"/>
        <v>9.4613160642044436E-5</v>
      </c>
      <c r="V156" s="124">
        <f>+G156-P156</f>
        <v>-2.1750075935734619E-2</v>
      </c>
      <c r="Z156" s="124">
        <f t="shared" si="116"/>
        <v>-2071</v>
      </c>
      <c r="AA156" s="124">
        <f t="shared" si="117"/>
        <v>2.3539907350359629E-3</v>
      </c>
      <c r="AB156" s="124">
        <f t="shared" si="118"/>
        <v>2.6594085207309184E-2</v>
      </c>
      <c r="AC156" s="124">
        <f t="shared" si="119"/>
        <v>-2.1750075935734619E-2</v>
      </c>
      <c r="AD156" s="124">
        <f t="shared" si="120"/>
        <v>1.2450092682693009E-3</v>
      </c>
      <c r="AE156" s="124">
        <f t="shared" si="121"/>
        <v>3.1000961561529203E-7</v>
      </c>
      <c r="AF156" s="124">
        <f t="shared" si="122"/>
        <v>-2.1750075935734619E-2</v>
      </c>
      <c r="AG156" s="125"/>
      <c r="AH156" s="124">
        <f t="shared" si="123"/>
        <v>-2.299508520400392E-2</v>
      </c>
      <c r="AI156" s="124">
        <f t="shared" si="124"/>
        <v>0.29434791046481357</v>
      </c>
      <c r="AJ156" s="124">
        <f t="shared" si="125"/>
        <v>-0.90638170935343976</v>
      </c>
      <c r="AK156" s="124">
        <f t="shared" si="126"/>
        <v>-0.27848482370232591</v>
      </c>
      <c r="AL156" s="124">
        <f t="shared" si="127"/>
        <v>-2.7657077851081637</v>
      </c>
      <c r="AM156" s="124">
        <f t="shared" si="128"/>
        <v>-5.257982663055401</v>
      </c>
      <c r="AN156" s="124">
        <f t="shared" si="130"/>
        <v>4.0901314567426246</v>
      </c>
      <c r="AO156" s="124">
        <f t="shared" si="130"/>
        <v>4.093752558864832</v>
      </c>
      <c r="AP156" s="124">
        <f t="shared" si="130"/>
        <v>4.0855686192811396</v>
      </c>
      <c r="AQ156" s="124">
        <f t="shared" si="130"/>
        <v>4.1042009166703668</v>
      </c>
      <c r="AR156" s="124">
        <f t="shared" si="130"/>
        <v>4.0624550361728424</v>
      </c>
      <c r="AS156" s="124">
        <f t="shared" si="130"/>
        <v>4.1597701157136049</v>
      </c>
      <c r="AT156" s="124">
        <f t="shared" si="130"/>
        <v>3.9495438954745681</v>
      </c>
      <c r="AU156" s="124">
        <f t="shared" si="129"/>
        <v>4.7081533759816132</v>
      </c>
    </row>
    <row r="157" spans="1:47" s="124" customFormat="1" ht="12.95" customHeight="1" x14ac:dyDescent="0.2">
      <c r="A157" s="124" t="s">
        <v>31</v>
      </c>
      <c r="B157" s="125"/>
      <c r="C157" s="153">
        <v>33516.74</v>
      </c>
      <c r="D157" s="153"/>
      <c r="E157" s="124">
        <f t="shared" si="109"/>
        <v>-2067.9999119890504</v>
      </c>
      <c r="F157" s="124">
        <f t="shared" si="110"/>
        <v>-2068</v>
      </c>
      <c r="G157" s="124">
        <f t="shared" si="111"/>
        <v>2.9199999698903412E-4</v>
      </c>
      <c r="H157" s="124">
        <f>+G157</f>
        <v>2.9199999698903412E-4</v>
      </c>
      <c r="P157" s="34">
        <f t="shared" si="112"/>
        <v>2.5258928251447502E-2</v>
      </c>
      <c r="Q157" s="121">
        <f t="shared" si="113"/>
        <v>18498.239999999998</v>
      </c>
      <c r="R157" s="124">
        <f t="shared" si="114"/>
        <v>6.2334750646327649E-4</v>
      </c>
      <c r="S157" s="125">
        <f>S$15</f>
        <v>0.2</v>
      </c>
      <c r="T157" s="124">
        <f t="shared" si="115"/>
        <v>1.246695012926553E-4</v>
      </c>
      <c r="V157" s="124">
        <f>+G157-P157</f>
        <v>-2.4966928254458468E-2</v>
      </c>
      <c r="Z157" s="124">
        <f t="shared" si="116"/>
        <v>-2068</v>
      </c>
      <c r="AA157" s="124">
        <f t="shared" si="117"/>
        <v>2.2820273772831065E-3</v>
      </c>
      <c r="AB157" s="124">
        <f t="shared" si="118"/>
        <v>2.3268900871153429E-2</v>
      </c>
      <c r="AC157" s="124">
        <f t="shared" si="119"/>
        <v>-2.4966928254458468E-2</v>
      </c>
      <c r="AD157" s="124">
        <f t="shared" si="120"/>
        <v>-1.9900273802940724E-3</v>
      </c>
      <c r="AE157" s="124">
        <f t="shared" si="121"/>
        <v>7.9204179486401764E-7</v>
      </c>
      <c r="AF157" s="124">
        <f t="shared" si="122"/>
        <v>-2.4966928254458468E-2</v>
      </c>
      <c r="AG157" s="125"/>
      <c r="AH157" s="124">
        <f t="shared" si="123"/>
        <v>-2.2976900874164395E-2</v>
      </c>
      <c r="AI157" s="124">
        <f t="shared" si="124"/>
        <v>0.29462314768382358</v>
      </c>
      <c r="AJ157" s="124">
        <f t="shared" si="125"/>
        <v>-0.90679827935996915</v>
      </c>
      <c r="AK157" s="124">
        <f t="shared" si="126"/>
        <v>-0.27918123990414062</v>
      </c>
      <c r="AL157" s="124">
        <f t="shared" si="127"/>
        <v>-2.7647206811238139</v>
      </c>
      <c r="AM157" s="124">
        <f t="shared" si="128"/>
        <v>-5.2438807787892037</v>
      </c>
      <c r="AN157" s="124">
        <f t="shared" si="130"/>
        <v>4.0923153861227348</v>
      </c>
      <c r="AO157" s="124">
        <f t="shared" si="130"/>
        <v>4.0958552861465636</v>
      </c>
      <c r="AP157" s="124">
        <f t="shared" si="130"/>
        <v>4.0878304612763703</v>
      </c>
      <c r="AQ157" s="124">
        <f t="shared" si="130"/>
        <v>4.1061549281001266</v>
      </c>
      <c r="AR157" s="124">
        <f t="shared" si="130"/>
        <v>4.0649722001496258</v>
      </c>
      <c r="AS157" s="124">
        <f t="shared" si="130"/>
        <v>4.1612547164931479</v>
      </c>
      <c r="AT157" s="124">
        <f t="shared" si="130"/>
        <v>3.9526452103120593</v>
      </c>
      <c r="AU157" s="124">
        <f t="shared" si="129"/>
        <v>4.7112610131302031</v>
      </c>
    </row>
    <row r="158" spans="1:47" s="124" customFormat="1" ht="12.95" customHeight="1" x14ac:dyDescent="0.2">
      <c r="A158" s="124" t="s">
        <v>35</v>
      </c>
      <c r="B158" s="125"/>
      <c r="C158" s="11">
        <v>33516.74</v>
      </c>
      <c r="D158" s="153"/>
      <c r="E158" s="124">
        <f t="shared" si="109"/>
        <v>-2067.9999119890504</v>
      </c>
      <c r="F158" s="124">
        <f t="shared" si="110"/>
        <v>-2068</v>
      </c>
      <c r="G158" s="124">
        <f t="shared" si="111"/>
        <v>2.9199999698903412E-4</v>
      </c>
      <c r="H158" s="124">
        <f>+G158</f>
        <v>2.9199999698903412E-4</v>
      </c>
      <c r="P158" s="34">
        <f t="shared" si="112"/>
        <v>2.5258928251447502E-2</v>
      </c>
      <c r="Q158" s="121">
        <f t="shared" si="113"/>
        <v>18498.239999999998</v>
      </c>
      <c r="R158" s="124">
        <f t="shared" si="114"/>
        <v>6.2334750646327649E-4</v>
      </c>
      <c r="S158" s="125">
        <f>S$15</f>
        <v>0.2</v>
      </c>
      <c r="T158" s="124">
        <f t="shared" si="115"/>
        <v>1.246695012926553E-4</v>
      </c>
      <c r="V158" s="124">
        <f>+G158-P158</f>
        <v>-2.4966928254458468E-2</v>
      </c>
      <c r="W158" s="124" t="s">
        <v>36</v>
      </c>
      <c r="Z158" s="124">
        <f t="shared" si="116"/>
        <v>-2068</v>
      </c>
      <c r="AA158" s="124">
        <f t="shared" si="117"/>
        <v>2.2820273772831065E-3</v>
      </c>
      <c r="AB158" s="124">
        <f t="shared" si="118"/>
        <v>2.3268900871153429E-2</v>
      </c>
      <c r="AC158" s="124">
        <f t="shared" si="119"/>
        <v>-2.4966928254458468E-2</v>
      </c>
      <c r="AD158" s="124">
        <f t="shared" si="120"/>
        <v>-1.9900273802940724E-3</v>
      </c>
      <c r="AE158" s="124">
        <f t="shared" si="121"/>
        <v>7.9204179486401764E-7</v>
      </c>
      <c r="AF158" s="124">
        <f t="shared" si="122"/>
        <v>-2.4966928254458468E-2</v>
      </c>
      <c r="AG158" s="125"/>
      <c r="AH158" s="124">
        <f t="shared" si="123"/>
        <v>-2.2976900874164395E-2</v>
      </c>
      <c r="AI158" s="124">
        <f t="shared" si="124"/>
        <v>0.29462314768382358</v>
      </c>
      <c r="AJ158" s="124">
        <f t="shared" si="125"/>
        <v>-0.90679827935996915</v>
      </c>
      <c r="AK158" s="124">
        <f t="shared" si="126"/>
        <v>-0.27918123990414062</v>
      </c>
      <c r="AL158" s="124">
        <f t="shared" si="127"/>
        <v>-2.7647206811238139</v>
      </c>
      <c r="AM158" s="124">
        <f t="shared" si="128"/>
        <v>-5.2438807787892037</v>
      </c>
      <c r="AN158" s="124">
        <f t="shared" si="130"/>
        <v>4.0923153861227348</v>
      </c>
      <c r="AO158" s="124">
        <f t="shared" si="130"/>
        <v>4.0958552861465636</v>
      </c>
      <c r="AP158" s="124">
        <f t="shared" si="130"/>
        <v>4.0878304612763703</v>
      </c>
      <c r="AQ158" s="124">
        <f t="shared" si="130"/>
        <v>4.1061549281001266</v>
      </c>
      <c r="AR158" s="124">
        <f t="shared" si="130"/>
        <v>4.0649722001496258</v>
      </c>
      <c r="AS158" s="124">
        <f t="shared" si="130"/>
        <v>4.1612547164931479</v>
      </c>
      <c r="AT158" s="124">
        <f t="shared" si="130"/>
        <v>3.9526452103120593</v>
      </c>
      <c r="AU158" s="124">
        <f t="shared" si="129"/>
        <v>4.7112610131302031</v>
      </c>
    </row>
    <row r="159" spans="1:47" s="124" customFormat="1" ht="12.95" customHeight="1" x14ac:dyDescent="0.2">
      <c r="A159" s="69" t="s">
        <v>555</v>
      </c>
      <c r="B159" s="71" t="s">
        <v>134</v>
      </c>
      <c r="C159" s="69">
        <v>33559.75</v>
      </c>
      <c r="D159" s="69" t="s">
        <v>176</v>
      </c>
      <c r="E159" s="124">
        <f t="shared" si="109"/>
        <v>-2055.0363813755562</v>
      </c>
      <c r="F159" s="124">
        <f t="shared" si="110"/>
        <v>-2055</v>
      </c>
      <c r="G159" s="124">
        <f t="shared" si="111"/>
        <v>-0.12070500000118045</v>
      </c>
      <c r="I159" s="124">
        <f>+G159</f>
        <v>-0.12070500000118045</v>
      </c>
      <c r="P159" s="34">
        <f t="shared" si="112"/>
        <v>2.4869631057723711E-2</v>
      </c>
      <c r="Q159" s="121">
        <f t="shared" si="113"/>
        <v>18541.25</v>
      </c>
      <c r="R159" s="124">
        <f t="shared" si="114"/>
        <v>2.1191973207936067E-2</v>
      </c>
      <c r="S159" s="125">
        <f>S$16</f>
        <v>0.1</v>
      </c>
      <c r="T159" s="124">
        <f t="shared" si="115"/>
        <v>2.1191973207936067E-3</v>
      </c>
      <c r="Z159" s="124">
        <f t="shared" si="116"/>
        <v>-2055</v>
      </c>
      <c r="AA159" s="124">
        <f t="shared" si="117"/>
        <v>1.9729473103623843E-3</v>
      </c>
      <c r="AB159" s="124">
        <f t="shared" si="118"/>
        <v>-9.7808316253819125E-2</v>
      </c>
      <c r="AC159" s="124">
        <f t="shared" si="119"/>
        <v>-0.14557463105890417</v>
      </c>
      <c r="AD159" s="124">
        <f t="shared" si="120"/>
        <v>-0.12267794731154283</v>
      </c>
      <c r="AE159" s="124">
        <f t="shared" si="121"/>
        <v>1.504987875657368E-3</v>
      </c>
      <c r="AF159" s="124">
        <f t="shared" si="122"/>
        <v>-0.14557463105890417</v>
      </c>
      <c r="AG159" s="125"/>
      <c r="AH159" s="124">
        <f t="shared" si="123"/>
        <v>-2.2896683747361327E-2</v>
      </c>
      <c r="AI159" s="124">
        <f t="shared" si="124"/>
        <v>0.29582909593443374</v>
      </c>
      <c r="AJ159" s="124">
        <f t="shared" si="125"/>
        <v>-0.90860106720739453</v>
      </c>
      <c r="AK159" s="124">
        <f t="shared" si="126"/>
        <v>-0.2822091535818308</v>
      </c>
      <c r="AL159" s="124">
        <f t="shared" si="127"/>
        <v>-2.7604243967212048</v>
      </c>
      <c r="AM159" s="124">
        <f t="shared" si="128"/>
        <v>-5.183344235703867</v>
      </c>
      <c r="AN159" s="124">
        <f t="shared" si="130"/>
        <v>4.1017969498479649</v>
      </c>
      <c r="AO159" s="124">
        <f t="shared" si="130"/>
        <v>4.1049989906784718</v>
      </c>
      <c r="AP159" s="124">
        <f t="shared" si="130"/>
        <v>4.0976421998197399</v>
      </c>
      <c r="AQ159" s="124">
        <f t="shared" si="130"/>
        <v>4.1146624210446392</v>
      </c>
      <c r="AR159" s="124">
        <f t="shared" si="130"/>
        <v>4.0758894192111503</v>
      </c>
      <c r="AS159" s="124">
        <f t="shared" si="130"/>
        <v>4.1677057142294434</v>
      </c>
      <c r="AT159" s="124">
        <f t="shared" si="130"/>
        <v>3.9661688995889497</v>
      </c>
      <c r="AU159" s="124">
        <f t="shared" si="129"/>
        <v>4.7247274407740898</v>
      </c>
    </row>
    <row r="160" spans="1:47" s="124" customFormat="1" ht="12.95" customHeight="1" x14ac:dyDescent="0.2">
      <c r="A160" s="124" t="s">
        <v>31</v>
      </c>
      <c r="B160" s="125"/>
      <c r="C160" s="153">
        <v>33589.739000000001</v>
      </c>
      <c r="D160" s="153"/>
      <c r="E160" s="124">
        <f t="shared" si="109"/>
        <v>-2045.9974760147547</v>
      </c>
      <c r="F160" s="124">
        <f t="shared" si="110"/>
        <v>-2046</v>
      </c>
      <c r="G160" s="124">
        <f t="shared" si="111"/>
        <v>8.3740000045509078E-3</v>
      </c>
      <c r="H160" s="124">
        <f>+G160</f>
        <v>8.3740000045509078E-3</v>
      </c>
      <c r="P160" s="34">
        <f t="shared" si="112"/>
        <v>2.4601395844746458E-2</v>
      </c>
      <c r="Q160" s="121">
        <f t="shared" si="113"/>
        <v>18571.239000000001</v>
      </c>
      <c r="R160" s="124">
        <f t="shared" si="114"/>
        <v>2.6332837575439587E-4</v>
      </c>
      <c r="S160" s="125">
        <f>S$15</f>
        <v>0.2</v>
      </c>
      <c r="T160" s="124">
        <f t="shared" si="115"/>
        <v>5.2665675150879178E-5</v>
      </c>
      <c r="V160" s="124">
        <f>+G160-P160</f>
        <v>-1.6227395840195551E-2</v>
      </c>
      <c r="Z160" s="124">
        <f t="shared" si="116"/>
        <v>-2046</v>
      </c>
      <c r="AA160" s="124">
        <f t="shared" si="117"/>
        <v>1.7616049889270444E-3</v>
      </c>
      <c r="AB160" s="124">
        <f t="shared" si="118"/>
        <v>3.1213790860370322E-2</v>
      </c>
      <c r="AC160" s="124">
        <f t="shared" si="119"/>
        <v>-1.6227395840195551E-2</v>
      </c>
      <c r="AD160" s="124">
        <f t="shared" si="120"/>
        <v>6.6123950156238634E-3</v>
      </c>
      <c r="AE160" s="124">
        <f t="shared" si="121"/>
        <v>8.744753568529464E-6</v>
      </c>
      <c r="AF160" s="124">
        <f t="shared" si="122"/>
        <v>-1.6227395840195551E-2</v>
      </c>
      <c r="AG160" s="125"/>
      <c r="AH160" s="124">
        <f t="shared" si="123"/>
        <v>-2.2839790855819414E-2</v>
      </c>
      <c r="AI160" s="124">
        <f t="shared" si="124"/>
        <v>0.29667679119900214</v>
      </c>
      <c r="AJ160" s="124">
        <f t="shared" si="125"/>
        <v>-0.90984690745403107</v>
      </c>
      <c r="AK160" s="124">
        <f t="shared" si="126"/>
        <v>-0.28431519913602632</v>
      </c>
      <c r="AL160" s="124">
        <f t="shared" si="127"/>
        <v>-2.7574317817423202</v>
      </c>
      <c r="AM160" s="124">
        <f t="shared" si="128"/>
        <v>-5.1419674314254227</v>
      </c>
      <c r="AN160" s="124">
        <f t="shared" si="130"/>
        <v>4.1083785086508566</v>
      </c>
      <c r="AO160" s="124">
        <f t="shared" si="130"/>
        <v>4.1113597603387841</v>
      </c>
      <c r="AP160" s="124">
        <f t="shared" si="130"/>
        <v>4.1044451236062471</v>
      </c>
      <c r="AQ160" s="124">
        <f t="shared" si="130"/>
        <v>4.1205909515038099</v>
      </c>
      <c r="AR160" s="124">
        <f t="shared" si="130"/>
        <v>4.0834560777095428</v>
      </c>
      <c r="AS160" s="124">
        <f t="shared" si="130"/>
        <v>4.1721903133847089</v>
      </c>
      <c r="AT160" s="124">
        <f t="shared" si="130"/>
        <v>3.9756120369266328</v>
      </c>
      <c r="AU160" s="124">
        <f t="shared" si="129"/>
        <v>4.7340503522198576</v>
      </c>
    </row>
    <row r="161" spans="1:47" s="124" customFormat="1" ht="12.95" customHeight="1" x14ac:dyDescent="0.2">
      <c r="A161" s="69" t="s">
        <v>510</v>
      </c>
      <c r="B161" s="71" t="s">
        <v>134</v>
      </c>
      <c r="C161" s="69">
        <v>33868.394999999997</v>
      </c>
      <c r="D161" s="69" t="s">
        <v>176</v>
      </c>
      <c r="E161" s="124">
        <f t="shared" si="109"/>
        <v>-1962.0085063185536</v>
      </c>
      <c r="F161" s="124">
        <f t="shared" si="110"/>
        <v>-1962</v>
      </c>
      <c r="G161" s="124">
        <f t="shared" si="111"/>
        <v>-2.8222000000823755E-2</v>
      </c>
      <c r="I161" s="124">
        <f>+G161</f>
        <v>-2.8222000000823755E-2</v>
      </c>
      <c r="P161" s="34">
        <f t="shared" si="112"/>
        <v>2.2148299127826537E-2</v>
      </c>
      <c r="Q161" s="121">
        <f t="shared" si="113"/>
        <v>18849.894999999997</v>
      </c>
      <c r="R161" s="124">
        <f t="shared" si="114"/>
        <v>2.5371670343097082E-3</v>
      </c>
      <c r="S161" s="125">
        <f>S$16</f>
        <v>0.1</v>
      </c>
      <c r="T161" s="124">
        <f t="shared" si="115"/>
        <v>2.5371670343097083E-4</v>
      </c>
      <c r="Z161" s="124">
        <f t="shared" si="116"/>
        <v>-1962</v>
      </c>
      <c r="AA161" s="124">
        <f t="shared" si="117"/>
        <v>-1.0549366949663339E-4</v>
      </c>
      <c r="AB161" s="124">
        <f t="shared" si="118"/>
        <v>-5.9682072035005841E-3</v>
      </c>
      <c r="AC161" s="124">
        <f t="shared" si="119"/>
        <v>-5.0370299128650292E-2</v>
      </c>
      <c r="AD161" s="124">
        <f t="shared" si="120"/>
        <v>-2.8116506331327121E-2</v>
      </c>
      <c r="AE161" s="124">
        <f t="shared" si="121"/>
        <v>7.9053792827955824E-5</v>
      </c>
      <c r="AF161" s="124">
        <f t="shared" si="122"/>
        <v>-5.0370299128650292E-2</v>
      </c>
      <c r="AG161" s="125"/>
      <c r="AH161" s="124">
        <f t="shared" si="123"/>
        <v>-2.2253792797323171E-2</v>
      </c>
      <c r="AI161" s="124">
        <f t="shared" si="124"/>
        <v>0.30512873061843748</v>
      </c>
      <c r="AJ161" s="124">
        <f t="shared" si="125"/>
        <v>-0.92138404045970901</v>
      </c>
      <c r="AK161" s="124">
        <f t="shared" si="126"/>
        <v>-0.30438887543066723</v>
      </c>
      <c r="AL161" s="124">
        <f t="shared" si="127"/>
        <v>-2.7287200430140377</v>
      </c>
      <c r="AM161" s="124">
        <f t="shared" si="128"/>
        <v>-4.7751007744312837</v>
      </c>
      <c r="AN161" s="124">
        <f t="shared" ref="AN161:AT170" si="131">$AU161+$AB$7*SIN(AO161)</f>
        <v>4.1705613752962378</v>
      </c>
      <c r="AO161" s="124">
        <f t="shared" si="131"/>
        <v>4.1719559498428511</v>
      </c>
      <c r="AP161" s="124">
        <f t="shared" si="131"/>
        <v>4.1683935589041905</v>
      </c>
      <c r="AQ161" s="124">
        <f t="shared" si="131"/>
        <v>4.177535961742052</v>
      </c>
      <c r="AR161" s="124">
        <f t="shared" si="131"/>
        <v>4.1543443159565028</v>
      </c>
      <c r="AS161" s="124">
        <f t="shared" si="131"/>
        <v>4.2150665740792554</v>
      </c>
      <c r="AT161" s="124">
        <f t="shared" si="131"/>
        <v>4.0669232433765625</v>
      </c>
      <c r="AU161" s="124">
        <f t="shared" si="129"/>
        <v>4.8210641923803594</v>
      </c>
    </row>
    <row r="162" spans="1:47" s="124" customFormat="1" ht="12.95" customHeight="1" x14ac:dyDescent="0.2">
      <c r="A162" s="124" t="s">
        <v>31</v>
      </c>
      <c r="B162" s="125"/>
      <c r="C162" s="153">
        <v>33941.417000000001</v>
      </c>
      <c r="D162" s="153"/>
      <c r="E162" s="124">
        <f t="shared" si="109"/>
        <v>-1939.9991379749456</v>
      </c>
      <c r="F162" s="124">
        <f t="shared" si="110"/>
        <v>-1940</v>
      </c>
      <c r="G162" s="124">
        <f t="shared" si="111"/>
        <v>2.8600000005098991E-3</v>
      </c>
      <c r="H162" s="124">
        <f>+G162</f>
        <v>2.8600000005098991E-3</v>
      </c>
      <c r="P162" s="34">
        <f t="shared" si="112"/>
        <v>2.1520876111379046E-2</v>
      </c>
      <c r="Q162" s="121">
        <f t="shared" si="113"/>
        <v>18922.917000000001</v>
      </c>
      <c r="R162" s="124">
        <f t="shared" si="114"/>
        <v>3.4822829722520681E-4</v>
      </c>
      <c r="S162" s="125">
        <f>S$15</f>
        <v>0.2</v>
      </c>
      <c r="T162" s="124">
        <f t="shared" si="115"/>
        <v>6.9645659445041367E-5</v>
      </c>
      <c r="V162" s="124">
        <f>+G162-P162</f>
        <v>-1.8660876110869147E-2</v>
      </c>
      <c r="Z162" s="124">
        <f t="shared" si="116"/>
        <v>-1940</v>
      </c>
      <c r="AA162" s="124">
        <f t="shared" si="117"/>
        <v>-5.6251773855835879E-4</v>
      </c>
      <c r="AB162" s="124">
        <f t="shared" si="118"/>
        <v>2.4943393850447304E-2</v>
      </c>
      <c r="AC162" s="124">
        <f t="shared" si="119"/>
        <v>-1.8660876110869147E-2</v>
      </c>
      <c r="AD162" s="124">
        <f t="shared" si="120"/>
        <v>3.4225177390682579E-3</v>
      </c>
      <c r="AE162" s="124">
        <f t="shared" si="121"/>
        <v>2.3427255348473799E-6</v>
      </c>
      <c r="AF162" s="124">
        <f t="shared" si="122"/>
        <v>-1.8660876110869147E-2</v>
      </c>
      <c r="AG162" s="125"/>
      <c r="AH162" s="124">
        <f t="shared" si="123"/>
        <v>-2.2083393849937405E-2</v>
      </c>
      <c r="AI162" s="124">
        <f t="shared" si="124"/>
        <v>0.30751594086126099</v>
      </c>
      <c r="AJ162" s="124">
        <f t="shared" si="125"/>
        <v>-0.9243774583220512</v>
      </c>
      <c r="AK162" s="124">
        <f t="shared" si="126"/>
        <v>-0.3097813686079679</v>
      </c>
      <c r="AL162" s="124">
        <f t="shared" si="127"/>
        <v>-2.7209463084699084</v>
      </c>
      <c r="AM162" s="124">
        <f t="shared" si="128"/>
        <v>-4.6842724953895081</v>
      </c>
      <c r="AN162" s="124">
        <f t="shared" si="131"/>
        <v>4.1870961286370765</v>
      </c>
      <c r="AO162" s="124">
        <f t="shared" si="131"/>
        <v>4.1882010846419622</v>
      </c>
      <c r="AP162" s="124">
        <f t="shared" si="131"/>
        <v>4.1852982543300215</v>
      </c>
      <c r="AQ162" s="124">
        <f t="shared" si="131"/>
        <v>4.1929557008152463</v>
      </c>
      <c r="AR162" s="124">
        <f t="shared" si="131"/>
        <v>4.1729688463234815</v>
      </c>
      <c r="AS162" s="124">
        <f t="shared" si="131"/>
        <v>4.2266991377860839</v>
      </c>
      <c r="AT162" s="124">
        <f t="shared" si="131"/>
        <v>4.0917833652855933</v>
      </c>
      <c r="AU162" s="124">
        <f t="shared" si="129"/>
        <v>4.843853531470014</v>
      </c>
    </row>
    <row r="163" spans="1:47" s="124" customFormat="1" ht="12.95" customHeight="1" x14ac:dyDescent="0.2">
      <c r="A163" s="69" t="s">
        <v>510</v>
      </c>
      <c r="B163" s="71" t="s">
        <v>134</v>
      </c>
      <c r="C163" s="69">
        <v>33951.338000000003</v>
      </c>
      <c r="D163" s="69" t="s">
        <v>176</v>
      </c>
      <c r="E163" s="124">
        <f t="shared" si="109"/>
        <v>-1937.0088755425693</v>
      </c>
      <c r="F163" s="124">
        <f t="shared" si="110"/>
        <v>-1937</v>
      </c>
      <c r="G163" s="124">
        <f t="shared" si="111"/>
        <v>-2.9446999993524514E-2</v>
      </c>
      <c r="I163" s="124">
        <f>+G163</f>
        <v>-2.9446999993524514E-2</v>
      </c>
      <c r="P163" s="34">
        <f t="shared" si="112"/>
        <v>2.143580260490572E-2</v>
      </c>
      <c r="Q163" s="121">
        <f t="shared" si="113"/>
        <v>18932.838000000003</v>
      </c>
      <c r="R163" s="124">
        <f t="shared" si="114"/>
        <v>2.5890596002708186E-3</v>
      </c>
      <c r="S163" s="125">
        <f>S$16</f>
        <v>0.1</v>
      </c>
      <c r="T163" s="124">
        <f t="shared" si="115"/>
        <v>2.5890596002708189E-4</v>
      </c>
      <c r="Z163" s="124">
        <f t="shared" si="116"/>
        <v>-1937</v>
      </c>
      <c r="AA163" s="124">
        <f t="shared" si="117"/>
        <v>-6.237940402289352E-4</v>
      </c>
      <c r="AB163" s="124">
        <f t="shared" si="118"/>
        <v>-7.3874033483898593E-3</v>
      </c>
      <c r="AC163" s="124">
        <f t="shared" si="119"/>
        <v>-5.0882802598430234E-2</v>
      </c>
      <c r="AD163" s="124">
        <f t="shared" si="120"/>
        <v>-2.8823205953295579E-2</v>
      </c>
      <c r="AE163" s="124">
        <f t="shared" si="121"/>
        <v>8.3077720142609368E-5</v>
      </c>
      <c r="AF163" s="124">
        <f t="shared" si="122"/>
        <v>-5.0882802598430234E-2</v>
      </c>
      <c r="AG163" s="125"/>
      <c r="AH163" s="124">
        <f t="shared" si="123"/>
        <v>-2.2059596645134655E-2</v>
      </c>
      <c r="AI163" s="124">
        <f t="shared" si="124"/>
        <v>0.30784746340826141</v>
      </c>
      <c r="AJ163" s="124">
        <f t="shared" si="125"/>
        <v>-0.92478469528917595</v>
      </c>
      <c r="AK163" s="124">
        <f t="shared" si="126"/>
        <v>-0.31052139151355124</v>
      </c>
      <c r="AL163" s="124">
        <f t="shared" si="127"/>
        <v>-2.7198774029716639</v>
      </c>
      <c r="AM163" s="124">
        <f t="shared" si="128"/>
        <v>-4.6720414813808757</v>
      </c>
      <c r="AN163" s="124">
        <f t="shared" si="131"/>
        <v>4.1893596119911578</v>
      </c>
      <c r="AO163" s="124">
        <f t="shared" si="131"/>
        <v>4.1904286188905697</v>
      </c>
      <c r="AP163" s="124">
        <f t="shared" si="131"/>
        <v>4.1876091937665514</v>
      </c>
      <c r="AQ163" s="124">
        <f t="shared" si="131"/>
        <v>4.1950753106294769</v>
      </c>
      <c r="AR163" s="124">
        <f t="shared" si="131"/>
        <v>4.1755098913252109</v>
      </c>
      <c r="AS163" s="124">
        <f t="shared" si="131"/>
        <v>4.2283014979759539</v>
      </c>
      <c r="AT163" s="124">
        <f t="shared" si="131"/>
        <v>4.0952036697096839</v>
      </c>
      <c r="AU163" s="124">
        <f t="shared" si="129"/>
        <v>4.8469611686186038</v>
      </c>
    </row>
    <row r="164" spans="1:47" s="124" customFormat="1" ht="12.95" customHeight="1" x14ac:dyDescent="0.2">
      <c r="A164" s="124" t="s">
        <v>31</v>
      </c>
      <c r="B164" s="125"/>
      <c r="C164" s="153">
        <v>33964.639999999999</v>
      </c>
      <c r="D164" s="153"/>
      <c r="E164" s="124">
        <f t="shared" si="109"/>
        <v>-1932.9995548213269</v>
      </c>
      <c r="F164" s="124">
        <f t="shared" si="110"/>
        <v>-1933</v>
      </c>
      <c r="G164" s="124">
        <f t="shared" si="111"/>
        <v>1.476999997976236E-3</v>
      </c>
      <c r="H164" s="124">
        <f>+G164</f>
        <v>1.476999997976236E-3</v>
      </c>
      <c r="P164" s="34">
        <f t="shared" si="112"/>
        <v>2.1322552022574028E-2</v>
      </c>
      <c r="Q164" s="121">
        <f t="shared" si="113"/>
        <v>18946.14</v>
      </c>
      <c r="R164" s="124">
        <f t="shared" si="114"/>
        <v>3.9384593516101751E-4</v>
      </c>
      <c r="S164" s="125">
        <f>S$15</f>
        <v>0.2</v>
      </c>
      <c r="T164" s="124">
        <f t="shared" si="115"/>
        <v>7.8769187032203504E-5</v>
      </c>
      <c r="V164" s="124">
        <f>+G164-P164</f>
        <v>-1.9845552024597791E-2</v>
      </c>
      <c r="Z164" s="124">
        <f t="shared" si="116"/>
        <v>-1933</v>
      </c>
      <c r="AA164" s="124">
        <f t="shared" si="117"/>
        <v>-7.0510379765361189E-4</v>
      </c>
      <c r="AB164" s="124">
        <f t="shared" si="118"/>
        <v>2.3504655818203875E-2</v>
      </c>
      <c r="AC164" s="124">
        <f t="shared" si="119"/>
        <v>-1.9845552024597791E-2</v>
      </c>
      <c r="AD164" s="124">
        <f t="shared" si="120"/>
        <v>2.1821037956298479E-3</v>
      </c>
      <c r="AE164" s="124">
        <f t="shared" si="121"/>
        <v>9.523153949804379E-7</v>
      </c>
      <c r="AF164" s="124">
        <f t="shared" si="122"/>
        <v>-1.9845552024597791E-2</v>
      </c>
      <c r="AG164" s="125"/>
      <c r="AH164" s="124">
        <f t="shared" si="123"/>
        <v>-2.2027655820227639E-2</v>
      </c>
      <c r="AI164" s="124">
        <f t="shared" si="124"/>
        <v>0.30829177531866547</v>
      </c>
      <c r="AJ164" s="124">
        <f t="shared" si="125"/>
        <v>-0.92532731438679205</v>
      </c>
      <c r="AK164" s="124">
        <f t="shared" si="126"/>
        <v>-0.31150987208447606</v>
      </c>
      <c r="AL164" s="124">
        <f t="shared" si="127"/>
        <v>-2.7184488193590992</v>
      </c>
      <c r="AM164" s="124">
        <f t="shared" si="128"/>
        <v>-4.6557898804045434</v>
      </c>
      <c r="AN164" s="124">
        <f t="shared" si="131"/>
        <v>4.1923809308502831</v>
      </c>
      <c r="AO164" s="124">
        <f t="shared" si="131"/>
        <v>4.1934032765548279</v>
      </c>
      <c r="AP164" s="124">
        <f t="shared" si="131"/>
        <v>4.1906926757806628</v>
      </c>
      <c r="AQ164" s="124">
        <f t="shared" si="131"/>
        <v>4.1979078304156801</v>
      </c>
      <c r="AR164" s="124">
        <f t="shared" si="131"/>
        <v>4.178898405780938</v>
      </c>
      <c r="AS164" s="124">
        <f t="shared" si="131"/>
        <v>4.2304443133039387</v>
      </c>
      <c r="AT164" s="124">
        <f t="shared" si="131"/>
        <v>4.0997753684464069</v>
      </c>
      <c r="AU164" s="124">
        <f t="shared" si="129"/>
        <v>4.8511046848167236</v>
      </c>
    </row>
    <row r="165" spans="1:47" s="124" customFormat="1" ht="12.95" customHeight="1" x14ac:dyDescent="0.2">
      <c r="A165" s="69" t="s">
        <v>510</v>
      </c>
      <c r="B165" s="71" t="s">
        <v>134</v>
      </c>
      <c r="C165" s="69">
        <v>33971.243999999999</v>
      </c>
      <c r="D165" s="69" t="s">
        <v>176</v>
      </c>
      <c r="E165" s="124">
        <f t="shared" si="109"/>
        <v>-1931.0090606066906</v>
      </c>
      <c r="F165" s="124">
        <f t="shared" si="110"/>
        <v>-1931</v>
      </c>
      <c r="G165" s="124">
        <f t="shared" si="111"/>
        <v>-3.0060999997658655E-2</v>
      </c>
      <c r="I165" s="124">
        <f>+G165</f>
        <v>-3.0060999997658655E-2</v>
      </c>
      <c r="P165" s="34">
        <f t="shared" si="112"/>
        <v>2.1266004199822212E-2</v>
      </c>
      <c r="Q165" s="121">
        <f t="shared" si="113"/>
        <v>18952.743999999999</v>
      </c>
      <c r="R165" s="124">
        <f t="shared" si="114"/>
        <v>2.6344613598882185E-3</v>
      </c>
      <c r="S165" s="125">
        <f>S$16</f>
        <v>0.1</v>
      </c>
      <c r="T165" s="124">
        <f t="shared" si="115"/>
        <v>2.6344613598882185E-4</v>
      </c>
      <c r="Z165" s="124">
        <f t="shared" si="116"/>
        <v>-1931</v>
      </c>
      <c r="AA165" s="124">
        <f t="shared" si="117"/>
        <v>-7.4559044388141857E-4</v>
      </c>
      <c r="AB165" s="124">
        <f t="shared" si="118"/>
        <v>-8.0494053539550241E-3</v>
      </c>
      <c r="AC165" s="124">
        <f t="shared" si="119"/>
        <v>-5.1327004197480867E-2</v>
      </c>
      <c r="AD165" s="124">
        <f t="shared" si="120"/>
        <v>-2.9315409553777236E-2</v>
      </c>
      <c r="AE165" s="124">
        <f t="shared" si="121"/>
        <v>8.5939323730569375E-5</v>
      </c>
      <c r="AF165" s="124">
        <f t="shared" si="122"/>
        <v>-5.1327004197480867E-2</v>
      </c>
      <c r="AG165" s="125"/>
      <c r="AH165" s="124">
        <f t="shared" si="123"/>
        <v>-2.2011594643703631E-2</v>
      </c>
      <c r="AI165" s="124">
        <f t="shared" si="124"/>
        <v>0.30851491520874108</v>
      </c>
      <c r="AJ165" s="124">
        <f t="shared" si="125"/>
        <v>-0.92559846721068406</v>
      </c>
      <c r="AK165" s="124">
        <f t="shared" si="126"/>
        <v>-0.31200488138667909</v>
      </c>
      <c r="AL165" s="124">
        <f t="shared" si="127"/>
        <v>-2.7177330708405365</v>
      </c>
      <c r="AM165" s="124">
        <f t="shared" si="128"/>
        <v>-4.6476880866802155</v>
      </c>
      <c r="AN165" s="124">
        <f t="shared" si="131"/>
        <v>4.1938930324279218</v>
      </c>
      <c r="AO165" s="124">
        <f t="shared" si="131"/>
        <v>4.1948925852352357</v>
      </c>
      <c r="AP165" s="124">
        <f t="shared" si="131"/>
        <v>4.1922353834094741</v>
      </c>
      <c r="AQ165" s="124">
        <f t="shared" si="131"/>
        <v>4.1993268290697161</v>
      </c>
      <c r="AR165" s="124">
        <f t="shared" si="131"/>
        <v>4.180592852279144</v>
      </c>
      <c r="AS165" s="124">
        <f t="shared" si="131"/>
        <v>4.2315184794936558</v>
      </c>
      <c r="AT165" s="124">
        <f t="shared" si="131"/>
        <v>4.1020660555387813</v>
      </c>
      <c r="AU165" s="124">
        <f t="shared" si="129"/>
        <v>4.8531764429157827</v>
      </c>
    </row>
    <row r="166" spans="1:47" s="124" customFormat="1" ht="12.95" customHeight="1" x14ac:dyDescent="0.2">
      <c r="A166" s="124" t="s">
        <v>31</v>
      </c>
      <c r="B166" s="125"/>
      <c r="C166" s="153">
        <v>34120.586000000003</v>
      </c>
      <c r="D166" s="153"/>
      <c r="E166" s="124">
        <f t="shared" si="109"/>
        <v>-1885.9962824416032</v>
      </c>
      <c r="F166" s="124">
        <f t="shared" si="110"/>
        <v>-1886</v>
      </c>
      <c r="G166" s="124">
        <f t="shared" si="111"/>
        <v>1.23340000063763E-2</v>
      </c>
      <c r="H166" s="124">
        <f>+G166</f>
        <v>1.23340000063763E-2</v>
      </c>
      <c r="P166" s="34">
        <f t="shared" si="112"/>
        <v>2.0007331995879413E-2</v>
      </c>
      <c r="Q166" s="121">
        <f t="shared" si="113"/>
        <v>19102.086000000003</v>
      </c>
      <c r="R166" s="124">
        <f t="shared" si="114"/>
        <v>5.8880023821131806E-5</v>
      </c>
      <c r="S166" s="125">
        <f>S$15</f>
        <v>0.2</v>
      </c>
      <c r="T166" s="124">
        <f t="shared" si="115"/>
        <v>1.1776004764226362E-5</v>
      </c>
      <c r="V166" s="124">
        <f>+G166-P166</f>
        <v>-7.6733319895031134E-3</v>
      </c>
      <c r="Z166" s="124">
        <f t="shared" si="116"/>
        <v>-1886</v>
      </c>
      <c r="AA166" s="124">
        <f t="shared" si="117"/>
        <v>-1.6266395511519115E-3</v>
      </c>
      <c r="AB166" s="124">
        <f t="shared" si="118"/>
        <v>3.3967971553407625E-2</v>
      </c>
      <c r="AC166" s="124">
        <f t="shared" si="119"/>
        <v>-7.6733319895031134E-3</v>
      </c>
      <c r="AD166" s="124">
        <f t="shared" si="120"/>
        <v>1.3960639557528211E-2</v>
      </c>
      <c r="AE166" s="124">
        <f t="shared" si="121"/>
        <v>3.8979891371044298E-5</v>
      </c>
      <c r="AF166" s="124">
        <f t="shared" si="122"/>
        <v>-7.6733319895031134E-3</v>
      </c>
      <c r="AG166" s="125"/>
      <c r="AH166" s="124">
        <f t="shared" si="123"/>
        <v>-2.1633971547031325E-2</v>
      </c>
      <c r="AI166" s="124">
        <f t="shared" si="124"/>
        <v>0.31371520986610479</v>
      </c>
      <c r="AJ166" s="124">
        <f t="shared" si="125"/>
        <v>-0.93167072951552765</v>
      </c>
      <c r="AK166" s="124">
        <f t="shared" si="126"/>
        <v>-0.32328293386562451</v>
      </c>
      <c r="AL166" s="124">
        <f t="shared" si="127"/>
        <v>-2.7013619760814054</v>
      </c>
      <c r="AM166" s="124">
        <f t="shared" si="128"/>
        <v>-4.469462888969467</v>
      </c>
      <c r="AN166" s="124">
        <f t="shared" si="131"/>
        <v>4.228179899524136</v>
      </c>
      <c r="AO166" s="124">
        <f t="shared" si="131"/>
        <v>4.2287543724899175</v>
      </c>
      <c r="AP166" s="124">
        <f t="shared" si="131"/>
        <v>4.2271283634270533</v>
      </c>
      <c r="AQ166" s="124">
        <f t="shared" si="131"/>
        <v>4.2317437955952268</v>
      </c>
      <c r="AR166" s="124">
        <f t="shared" si="131"/>
        <v>4.2187465582610493</v>
      </c>
      <c r="AS166" s="124">
        <f t="shared" si="131"/>
        <v>4.256217550309076</v>
      </c>
      <c r="AT166" s="124">
        <f t="shared" si="131"/>
        <v>4.1544568931710346</v>
      </c>
      <c r="AU166" s="124">
        <f t="shared" si="129"/>
        <v>4.8997910001446225</v>
      </c>
    </row>
    <row r="167" spans="1:47" s="124" customFormat="1" ht="12.95" customHeight="1" x14ac:dyDescent="0.2">
      <c r="A167" s="69" t="s">
        <v>510</v>
      </c>
      <c r="B167" s="71" t="s">
        <v>134</v>
      </c>
      <c r="C167" s="69">
        <v>34213.474000000002</v>
      </c>
      <c r="D167" s="69" t="s">
        <v>176</v>
      </c>
      <c r="E167" s="124">
        <f t="shared" si="109"/>
        <v>-1857.9991554565722</v>
      </c>
      <c r="F167" s="124">
        <f t="shared" si="110"/>
        <v>-1858</v>
      </c>
      <c r="G167" s="124">
        <f t="shared" si="111"/>
        <v>2.8020000027026981E-3</v>
      </c>
      <c r="I167" s="124">
        <f>+G167</f>
        <v>2.8020000027026981E-3</v>
      </c>
      <c r="P167" s="34">
        <f t="shared" si="112"/>
        <v>1.92373536332828E-2</v>
      </c>
      <c r="Q167" s="121">
        <f t="shared" si="113"/>
        <v>19194.974000000002</v>
      </c>
      <c r="R167" s="124">
        <f t="shared" si="114"/>
        <v>2.7012084896222251E-4</v>
      </c>
      <c r="S167" s="125">
        <f>S$16</f>
        <v>0.1</v>
      </c>
      <c r="T167" s="124">
        <f t="shared" si="115"/>
        <v>2.7012084896222253E-5</v>
      </c>
      <c r="Z167" s="124">
        <f t="shared" si="116"/>
        <v>-1858</v>
      </c>
      <c r="AA167" s="124">
        <f t="shared" si="117"/>
        <v>-2.145580246081337E-3</v>
      </c>
      <c r="AB167" s="124">
        <f t="shared" si="118"/>
        <v>2.4184933882066835E-2</v>
      </c>
      <c r="AC167" s="124">
        <f t="shared" si="119"/>
        <v>-1.6435353630580102E-2</v>
      </c>
      <c r="AD167" s="124">
        <f t="shared" si="120"/>
        <v>4.9475802487840351E-3</v>
      </c>
      <c r="AE167" s="124">
        <f t="shared" si="121"/>
        <v>2.4478550318157896E-6</v>
      </c>
      <c r="AF167" s="124">
        <f t="shared" si="122"/>
        <v>-1.6435353630580102E-2</v>
      </c>
      <c r="AG167" s="125"/>
      <c r="AH167" s="124">
        <f t="shared" si="123"/>
        <v>-2.1382933879364137E-2</v>
      </c>
      <c r="AI167" s="124">
        <f t="shared" si="124"/>
        <v>0.31713393120054445</v>
      </c>
      <c r="AJ167" s="124">
        <f t="shared" si="125"/>
        <v>-0.93541952978013454</v>
      </c>
      <c r="AK167" s="124">
        <f t="shared" si="126"/>
        <v>-0.33044303681613202</v>
      </c>
      <c r="AL167" s="124">
        <f t="shared" si="127"/>
        <v>-2.6909028836712356</v>
      </c>
      <c r="AM167" s="124">
        <f t="shared" si="128"/>
        <v>-4.3622718399638147</v>
      </c>
      <c r="AN167" s="124">
        <f t="shared" si="131"/>
        <v>4.2497847294774909</v>
      </c>
      <c r="AO167" s="124">
        <f t="shared" si="131"/>
        <v>4.2501695916844122</v>
      </c>
      <c r="AP167" s="124">
        <f t="shared" si="131"/>
        <v>4.2490332316392472</v>
      </c>
      <c r="AQ167" s="124">
        <f t="shared" si="131"/>
        <v>4.2523960017479654</v>
      </c>
      <c r="AR167" s="124">
        <f t="shared" si="131"/>
        <v>4.2425094626140272</v>
      </c>
      <c r="AS167" s="124">
        <f t="shared" si="131"/>
        <v>4.2721625121600937</v>
      </c>
      <c r="AT167" s="124">
        <f t="shared" si="131"/>
        <v>4.1878738055044167</v>
      </c>
      <c r="AU167" s="124">
        <f t="shared" si="129"/>
        <v>4.9287956135314559</v>
      </c>
    </row>
    <row r="168" spans="1:47" s="124" customFormat="1" ht="12.95" customHeight="1" x14ac:dyDescent="0.2">
      <c r="A168" s="69" t="s">
        <v>581</v>
      </c>
      <c r="B168" s="71" t="s">
        <v>134</v>
      </c>
      <c r="C168" s="69">
        <v>34253.440000000002</v>
      </c>
      <c r="D168" s="69" t="s">
        <v>176</v>
      </c>
      <c r="E168" s="124">
        <f t="shared" si="109"/>
        <v>-1845.9531088511576</v>
      </c>
      <c r="F168" s="124">
        <f t="shared" si="110"/>
        <v>-1846</v>
      </c>
      <c r="G168" s="124">
        <f t="shared" si="111"/>
        <v>0.15557400000398047</v>
      </c>
      <c r="I168" s="124">
        <f>+G168</f>
        <v>0.15557400000398047</v>
      </c>
      <c r="P168" s="34">
        <f t="shared" si="112"/>
        <v>1.8910461643016942E-2</v>
      </c>
      <c r="Q168" s="121">
        <f t="shared" si="113"/>
        <v>19234.940000000002</v>
      </c>
      <c r="R168" s="124">
        <f t="shared" si="114"/>
        <v>1.8676922717338552E-2</v>
      </c>
      <c r="S168" s="125">
        <f>S$16</f>
        <v>0.1</v>
      </c>
      <c r="T168" s="124">
        <f t="shared" si="115"/>
        <v>1.8676922717338553E-3</v>
      </c>
      <c r="Z168" s="124">
        <f t="shared" si="116"/>
        <v>-1846</v>
      </c>
      <c r="AA168" s="124">
        <f t="shared" si="117"/>
        <v>-2.361006837523133E-3</v>
      </c>
      <c r="AB168" s="124">
        <f t="shared" si="118"/>
        <v>0.17684546848452054</v>
      </c>
      <c r="AC168" s="124">
        <f t="shared" si="119"/>
        <v>0.13666353836096354</v>
      </c>
      <c r="AD168" s="124">
        <f t="shared" si="120"/>
        <v>0.15793500684150361</v>
      </c>
      <c r="AE168" s="124">
        <f t="shared" si="121"/>
        <v>2.4943466386025794E-3</v>
      </c>
      <c r="AF168" s="124">
        <f t="shared" si="122"/>
        <v>0.13666353836096354</v>
      </c>
      <c r="AG168" s="125"/>
      <c r="AH168" s="124">
        <f t="shared" si="123"/>
        <v>-2.1271468480540075E-2</v>
      </c>
      <c r="AI168" s="124">
        <f t="shared" si="124"/>
        <v>0.31864471933218363</v>
      </c>
      <c r="AJ168" s="124">
        <f t="shared" si="125"/>
        <v>-0.93701866587064453</v>
      </c>
      <c r="AK168" s="124">
        <f t="shared" si="126"/>
        <v>-0.33354707314556276</v>
      </c>
      <c r="AL168" s="124">
        <f t="shared" si="127"/>
        <v>-2.6863522570825862</v>
      </c>
      <c r="AM168" s="124">
        <f t="shared" si="128"/>
        <v>-4.3171464600293001</v>
      </c>
      <c r="AN168" s="124">
        <f t="shared" si="131"/>
        <v>4.2591116270947289</v>
      </c>
      <c r="AO168" s="124">
        <f t="shared" si="131"/>
        <v>4.2594302064256011</v>
      </c>
      <c r="AP168" s="124">
        <f t="shared" si="131"/>
        <v>4.2584715498509222</v>
      </c>
      <c r="AQ168" s="124">
        <f t="shared" si="131"/>
        <v>4.2613620337144136</v>
      </c>
      <c r="AR168" s="124">
        <f t="shared" si="131"/>
        <v>4.2526982082658495</v>
      </c>
      <c r="AS168" s="124">
        <f t="shared" si="131"/>
        <v>4.2791489318800728</v>
      </c>
      <c r="AT168" s="124">
        <f t="shared" si="131"/>
        <v>4.2023863712654288</v>
      </c>
      <c r="AU168" s="124">
        <f t="shared" si="129"/>
        <v>4.9412261621258136</v>
      </c>
    </row>
    <row r="169" spans="1:47" s="124" customFormat="1" ht="12.95" customHeight="1" x14ac:dyDescent="0.2">
      <c r="A169" s="69" t="s">
        <v>581</v>
      </c>
      <c r="B169" s="71" t="s">
        <v>134</v>
      </c>
      <c r="C169" s="69">
        <v>34296.538999999997</v>
      </c>
      <c r="D169" s="69" t="s">
        <v>176</v>
      </c>
      <c r="E169" s="124">
        <f t="shared" si="109"/>
        <v>-1832.9627529825016</v>
      </c>
      <c r="F169" s="124">
        <f t="shared" si="110"/>
        <v>-1833</v>
      </c>
      <c r="G169" s="124">
        <f t="shared" si="111"/>
        <v>0.12357699999847682</v>
      </c>
      <c r="I169" s="124">
        <f>+G169</f>
        <v>0.12357699999847682</v>
      </c>
      <c r="P169" s="34">
        <f t="shared" si="112"/>
        <v>1.8558426756442276E-2</v>
      </c>
      <c r="Q169" s="121">
        <f t="shared" si="113"/>
        <v>19278.038999999997</v>
      </c>
      <c r="R169" s="124">
        <f t="shared" si="114"/>
        <v>1.1028900725792575E-2</v>
      </c>
      <c r="S169" s="125">
        <f>S$16</f>
        <v>0.1</v>
      </c>
      <c r="T169" s="124">
        <f t="shared" si="115"/>
        <v>1.1028900725792575E-3</v>
      </c>
      <c r="Z169" s="124">
        <f t="shared" si="116"/>
        <v>-1833</v>
      </c>
      <c r="AA169" s="124">
        <f t="shared" si="117"/>
        <v>-2.5896159316162286E-3</v>
      </c>
      <c r="AB169" s="124">
        <f t="shared" si="118"/>
        <v>0.14472504268653533</v>
      </c>
      <c r="AC169" s="124">
        <f t="shared" si="119"/>
        <v>0.10501857324203455</v>
      </c>
      <c r="AD169" s="124">
        <f t="shared" si="120"/>
        <v>0.12616661593009304</v>
      </c>
      <c r="AE169" s="124">
        <f t="shared" si="121"/>
        <v>1.5918014975251607E-3</v>
      </c>
      <c r="AF169" s="124">
        <f t="shared" si="122"/>
        <v>0.10501857324203455</v>
      </c>
      <c r="AG169" s="125"/>
      <c r="AH169" s="124">
        <f t="shared" si="123"/>
        <v>-2.1148042688058505E-2</v>
      </c>
      <c r="AI169" s="124">
        <f t="shared" si="124"/>
        <v>0.32031349572157253</v>
      </c>
      <c r="AJ169" s="124">
        <f t="shared" si="125"/>
        <v>-0.93874570360919118</v>
      </c>
      <c r="AK169" s="124">
        <f t="shared" si="126"/>
        <v>-0.33693459958820116</v>
      </c>
      <c r="AL169" s="124">
        <f t="shared" si="127"/>
        <v>-2.6813744239474198</v>
      </c>
      <c r="AM169" s="124">
        <f t="shared" si="128"/>
        <v>-4.2687892292806806</v>
      </c>
      <c r="AN169" s="124">
        <f t="shared" si="131"/>
        <v>4.2692633626876315</v>
      </c>
      <c r="AO169" s="124">
        <f t="shared" si="131"/>
        <v>4.269519208665665</v>
      </c>
      <c r="AP169" s="124">
        <f t="shared" si="131"/>
        <v>4.2687328671837115</v>
      </c>
      <c r="AQ169" s="124">
        <f t="shared" si="131"/>
        <v>4.2711538533193689</v>
      </c>
      <c r="AR169" s="124">
        <f t="shared" si="131"/>
        <v>4.2637391655809251</v>
      </c>
      <c r="AS169" s="124">
        <f t="shared" si="131"/>
        <v>4.2868285886319546</v>
      </c>
      <c r="AT169" s="124">
        <f t="shared" si="131"/>
        <v>4.2182371367412781</v>
      </c>
      <c r="AU169" s="124">
        <f t="shared" si="129"/>
        <v>4.9546925897697012</v>
      </c>
    </row>
    <row r="170" spans="1:47" s="124" customFormat="1" ht="12.95" customHeight="1" x14ac:dyDescent="0.2">
      <c r="A170" s="124" t="s">
        <v>31</v>
      </c>
      <c r="B170" s="125"/>
      <c r="C170" s="153">
        <v>34329.591999999997</v>
      </c>
      <c r="D170" s="153"/>
      <c r="E170" s="124">
        <f t="shared" si="109"/>
        <v>-1823.0003354663936</v>
      </c>
      <c r="F170" s="124">
        <f t="shared" si="110"/>
        <v>-1823</v>
      </c>
      <c r="G170" s="124">
        <f t="shared" si="111"/>
        <v>-1.1129999984405003E-3</v>
      </c>
      <c r="H170" s="124">
        <f>+G170</f>
        <v>-1.1129999984405003E-3</v>
      </c>
      <c r="P170" s="34">
        <f t="shared" si="112"/>
        <v>1.8289115501115318E-2</v>
      </c>
      <c r="Q170" s="121">
        <f t="shared" si="113"/>
        <v>19311.091999999997</v>
      </c>
      <c r="R170" s="124">
        <f t="shared" si="114"/>
        <v>3.764420858581041E-4</v>
      </c>
      <c r="S170" s="125">
        <f>S$15</f>
        <v>0.2</v>
      </c>
      <c r="T170" s="124">
        <f t="shared" si="115"/>
        <v>7.5288417171620831E-5</v>
      </c>
      <c r="V170" s="124">
        <f>+G170-P170</f>
        <v>-1.9402115499555818E-2</v>
      </c>
      <c r="Z170" s="124">
        <f t="shared" si="116"/>
        <v>-1823</v>
      </c>
      <c r="AA170" s="124">
        <f t="shared" si="117"/>
        <v>-2.7620714058891743E-3</v>
      </c>
      <c r="AB170" s="124">
        <f t="shared" si="118"/>
        <v>1.9938186908563992E-2</v>
      </c>
      <c r="AC170" s="124">
        <f t="shared" si="119"/>
        <v>-1.9402115499555818E-2</v>
      </c>
      <c r="AD170" s="124">
        <f t="shared" si="120"/>
        <v>1.649071407448674E-3</v>
      </c>
      <c r="AE170" s="124">
        <f t="shared" si="121"/>
        <v>5.4388730137295018E-7</v>
      </c>
      <c r="AF170" s="124">
        <f t="shared" si="122"/>
        <v>-1.9402115499555818E-2</v>
      </c>
      <c r="AG170" s="125"/>
      <c r="AH170" s="124">
        <f t="shared" si="123"/>
        <v>-2.1051186907004492E-2</v>
      </c>
      <c r="AI170" s="124">
        <f t="shared" si="124"/>
        <v>0.32162046543708644</v>
      </c>
      <c r="AJ170" s="124">
        <f t="shared" si="125"/>
        <v>-0.94007025148003787</v>
      </c>
      <c r="AK170" s="124">
        <f t="shared" si="126"/>
        <v>-0.3395583537245036</v>
      </c>
      <c r="AL170" s="124">
        <f t="shared" si="127"/>
        <v>-2.6775104721264529</v>
      </c>
      <c r="AM170" s="124">
        <f t="shared" si="128"/>
        <v>-4.2319554333346954</v>
      </c>
      <c r="AN170" s="124">
        <f t="shared" si="131"/>
        <v>4.2771069117510176</v>
      </c>
      <c r="AO170" s="124">
        <f t="shared" si="131"/>
        <v>4.2773204364937047</v>
      </c>
      <c r="AP170" s="124">
        <f t="shared" si="131"/>
        <v>4.2766530996631218</v>
      </c>
      <c r="AQ170" s="124">
        <f t="shared" si="131"/>
        <v>4.2787419447815545</v>
      </c>
      <c r="AR170" s="124">
        <f t="shared" si="131"/>
        <v>4.2722345436597173</v>
      </c>
      <c r="AS170" s="124">
        <f t="shared" si="131"/>
        <v>4.2928181616922334</v>
      </c>
      <c r="AT170" s="124">
        <f t="shared" si="131"/>
        <v>4.2305209341648276</v>
      </c>
      <c r="AU170" s="124">
        <f t="shared" si="129"/>
        <v>4.9650513802649989</v>
      </c>
    </row>
    <row r="171" spans="1:47" s="124" customFormat="1" ht="12.95" customHeight="1" x14ac:dyDescent="0.2">
      <c r="A171" s="69" t="s">
        <v>581</v>
      </c>
      <c r="B171" s="71" t="s">
        <v>134</v>
      </c>
      <c r="C171" s="69">
        <v>34455.605000000003</v>
      </c>
      <c r="D171" s="69" t="s">
        <v>176</v>
      </c>
      <c r="E171" s="124">
        <f t="shared" si="109"/>
        <v>-1785.0190896352324</v>
      </c>
      <c r="F171" s="124">
        <f t="shared" si="110"/>
        <v>-1785</v>
      </c>
      <c r="G171" s="124">
        <f t="shared" si="111"/>
        <v>-6.3334999991639052E-2</v>
      </c>
      <c r="I171" s="124">
        <f>+G171</f>
        <v>-6.3334999991639052E-2</v>
      </c>
      <c r="P171" s="34">
        <f t="shared" si="112"/>
        <v>1.7277507929805643E-2</v>
      </c>
      <c r="Q171" s="121">
        <f t="shared" si="113"/>
        <v>19437.105000000003</v>
      </c>
      <c r="R171" s="124">
        <f t="shared" si="114"/>
        <v>6.4983764333849843E-3</v>
      </c>
      <c r="S171" s="125">
        <f>S$16</f>
        <v>0.1</v>
      </c>
      <c r="T171" s="124">
        <f t="shared" si="115"/>
        <v>6.4983764333849847E-4</v>
      </c>
      <c r="Z171" s="124">
        <f t="shared" si="116"/>
        <v>-1785</v>
      </c>
      <c r="AA171" s="124">
        <f t="shared" si="117"/>
        <v>-3.3901394334278946E-3</v>
      </c>
      <c r="AB171" s="124">
        <f t="shared" si="118"/>
        <v>-4.2667352628405514E-2</v>
      </c>
      <c r="AC171" s="124">
        <f t="shared" si="119"/>
        <v>-8.0612507921444698E-2</v>
      </c>
      <c r="AD171" s="124">
        <f t="shared" si="120"/>
        <v>-5.994486055821116E-2</v>
      </c>
      <c r="AE171" s="124">
        <f t="shared" si="121"/>
        <v>3.5933863073433803E-4</v>
      </c>
      <c r="AF171" s="124">
        <f t="shared" si="122"/>
        <v>-8.0612507921444698E-2</v>
      </c>
      <c r="AG171" s="125"/>
      <c r="AH171" s="124">
        <f t="shared" si="123"/>
        <v>-2.0667647363233538E-2</v>
      </c>
      <c r="AI171" s="124">
        <f t="shared" si="124"/>
        <v>0.32678023678317714</v>
      </c>
      <c r="AJ171" s="124">
        <f t="shared" si="125"/>
        <v>-0.94506992211337704</v>
      </c>
      <c r="AK171" s="124">
        <f t="shared" si="126"/>
        <v>-0.34967673487404782</v>
      </c>
      <c r="AL171" s="124">
        <f t="shared" si="127"/>
        <v>-2.6625382948710152</v>
      </c>
      <c r="AM171" s="124">
        <f t="shared" si="128"/>
        <v>-4.0947421027259612</v>
      </c>
      <c r="AN171" s="124">
        <f t="shared" ref="AN171:AT180" si="132">$AU171+$AB$7*SIN(AO171)</f>
        <v>4.3071979441020911</v>
      </c>
      <c r="AO171" s="124">
        <f t="shared" si="132"/>
        <v>4.30729128149573</v>
      </c>
      <c r="AP171" s="124">
        <f t="shared" si="132"/>
        <v>4.306979206012862</v>
      </c>
      <c r="AQ171" s="124">
        <f t="shared" si="132"/>
        <v>4.3080235281403692</v>
      </c>
      <c r="AR171" s="124">
        <f t="shared" si="132"/>
        <v>4.304538750654852</v>
      </c>
      <c r="AS171" s="124">
        <f t="shared" si="132"/>
        <v>4.3162799124965314</v>
      </c>
      <c r="AT171" s="124">
        <f t="shared" si="132"/>
        <v>4.2779163197072361</v>
      </c>
      <c r="AU171" s="124">
        <f t="shared" si="129"/>
        <v>5.00441478414713</v>
      </c>
    </row>
    <row r="172" spans="1:47" s="124" customFormat="1" ht="12.95" customHeight="1" x14ac:dyDescent="0.2">
      <c r="A172" s="69" t="s">
        <v>581</v>
      </c>
      <c r="B172" s="71" t="s">
        <v>134</v>
      </c>
      <c r="C172" s="69">
        <v>34475.53</v>
      </c>
      <c r="D172" s="69" t="s">
        <v>176</v>
      </c>
      <c r="E172" s="124">
        <f t="shared" si="109"/>
        <v>-1779.0135479594871</v>
      </c>
      <c r="F172" s="124">
        <f t="shared" si="110"/>
        <v>-1779</v>
      </c>
      <c r="G172" s="124">
        <f t="shared" si="111"/>
        <v>-4.4949000002816319E-2</v>
      </c>
      <c r="I172" s="124">
        <f>+G172</f>
        <v>-4.4949000002816319E-2</v>
      </c>
      <c r="P172" s="34">
        <f t="shared" si="112"/>
        <v>1.7119484723654918E-2</v>
      </c>
      <c r="Q172" s="121">
        <f t="shared" si="113"/>
        <v>19457.03</v>
      </c>
      <c r="R172" s="124">
        <f t="shared" si="114"/>
        <v>3.8524967962401931E-3</v>
      </c>
      <c r="S172" s="125">
        <f>S$16</f>
        <v>0.1</v>
      </c>
      <c r="T172" s="124">
        <f t="shared" si="115"/>
        <v>3.8524967962401933E-4</v>
      </c>
      <c r="Z172" s="124">
        <f t="shared" si="116"/>
        <v>-1779</v>
      </c>
      <c r="AA172" s="124">
        <f t="shared" si="117"/>
        <v>-3.4853201159423183E-3</v>
      </c>
      <c r="AB172" s="124">
        <f t="shared" si="118"/>
        <v>-2.4344195163219083E-2</v>
      </c>
      <c r="AC172" s="124">
        <f t="shared" si="119"/>
        <v>-6.2068484726471237E-2</v>
      </c>
      <c r="AD172" s="124">
        <f t="shared" si="120"/>
        <v>-4.1463679886874001E-2</v>
      </c>
      <c r="AE172" s="124">
        <f t="shared" si="121"/>
        <v>1.7192367497611595E-4</v>
      </c>
      <c r="AF172" s="124">
        <f t="shared" si="122"/>
        <v>-6.2068484726471237E-2</v>
      </c>
      <c r="AG172" s="125"/>
      <c r="AH172" s="124">
        <f t="shared" si="123"/>
        <v>-2.0604804839597236E-2</v>
      </c>
      <c r="AI172" s="124">
        <f t="shared" si="124"/>
        <v>0.32762406219993156</v>
      </c>
      <c r="AJ172" s="124">
        <f t="shared" si="125"/>
        <v>-0.94585414410515312</v>
      </c>
      <c r="AK172" s="124">
        <f t="shared" si="126"/>
        <v>-0.35129655102970875</v>
      </c>
      <c r="AL172" s="124">
        <f t="shared" si="127"/>
        <v>-2.6601307137944628</v>
      </c>
      <c r="AM172" s="124">
        <f t="shared" si="128"/>
        <v>-4.0734593579734142</v>
      </c>
      <c r="AN172" s="124">
        <f t="shared" si="132"/>
        <v>4.3119920207532774</v>
      </c>
      <c r="AO172" s="124">
        <f t="shared" si="132"/>
        <v>4.312071475510737</v>
      </c>
      <c r="AP172" s="124">
        <f t="shared" si="132"/>
        <v>4.3118028065448843</v>
      </c>
      <c r="AQ172" s="124">
        <f t="shared" si="132"/>
        <v>4.3127119738473727</v>
      </c>
      <c r="AR172" s="124">
        <f t="shared" si="132"/>
        <v>4.3096432121150974</v>
      </c>
      <c r="AS172" s="124">
        <f t="shared" si="132"/>
        <v>4.3200923788652803</v>
      </c>
      <c r="AT172" s="124">
        <f t="shared" si="132"/>
        <v>4.2855030345872924</v>
      </c>
      <c r="AU172" s="124">
        <f t="shared" si="129"/>
        <v>5.0106300584443098</v>
      </c>
    </row>
    <row r="173" spans="1:47" s="124" customFormat="1" ht="12.95" customHeight="1" x14ac:dyDescent="0.2">
      <c r="A173" s="69" t="s">
        <v>581</v>
      </c>
      <c r="B173" s="71" t="s">
        <v>134</v>
      </c>
      <c r="C173" s="69">
        <v>34485.542999999998</v>
      </c>
      <c r="D173" s="69" t="s">
        <v>176</v>
      </c>
      <c r="E173" s="124">
        <f t="shared" si="109"/>
        <v>-1775.9955560498638</v>
      </c>
      <c r="F173" s="124">
        <f t="shared" si="110"/>
        <v>-1776</v>
      </c>
      <c r="G173" s="124">
        <f t="shared" si="111"/>
        <v>1.4744000000064261E-2</v>
      </c>
      <c r="I173" s="124">
        <f>+G173</f>
        <v>1.4744000000064261E-2</v>
      </c>
      <c r="P173" s="34">
        <f t="shared" si="112"/>
        <v>1.704064742451112E-2</v>
      </c>
      <c r="Q173" s="121">
        <f t="shared" si="113"/>
        <v>19467.042999999998</v>
      </c>
      <c r="R173" s="124">
        <f t="shared" si="114"/>
        <v>5.2745893922183887E-6</v>
      </c>
      <c r="S173" s="125">
        <f>S$16</f>
        <v>0.1</v>
      </c>
      <c r="T173" s="124">
        <f t="shared" si="115"/>
        <v>5.2745893922183894E-7</v>
      </c>
      <c r="Z173" s="124">
        <f t="shared" si="116"/>
        <v>-1776</v>
      </c>
      <c r="AA173" s="124">
        <f t="shared" si="117"/>
        <v>-3.5324987568829888E-3</v>
      </c>
      <c r="AB173" s="124">
        <f t="shared" si="118"/>
        <v>3.531714618145837E-2</v>
      </c>
      <c r="AC173" s="124">
        <f t="shared" si="119"/>
        <v>-2.2966474244468585E-3</v>
      </c>
      <c r="AD173" s="124">
        <f t="shared" si="120"/>
        <v>1.827649875694725E-2</v>
      </c>
      <c r="AE173" s="124">
        <f t="shared" si="121"/>
        <v>3.3403040681269441E-5</v>
      </c>
      <c r="AF173" s="124">
        <f t="shared" si="122"/>
        <v>-2.2966474244468585E-3</v>
      </c>
      <c r="AG173" s="125"/>
      <c r="AH173" s="124">
        <f t="shared" si="123"/>
        <v>-2.0573146181394109E-2</v>
      </c>
      <c r="AI173" s="124">
        <f t="shared" si="124"/>
        <v>0.32804906017765079</v>
      </c>
      <c r="AJ173" s="124">
        <f t="shared" si="125"/>
        <v>-0.94624569073012743</v>
      </c>
      <c r="AK173" s="124">
        <f t="shared" si="126"/>
        <v>-0.35210879422381908</v>
      </c>
      <c r="AL173" s="124">
        <f t="shared" si="127"/>
        <v>-2.6589223126105064</v>
      </c>
      <c r="AM173" s="124">
        <f t="shared" si="128"/>
        <v>-4.0628557102401937</v>
      </c>
      <c r="AN173" s="124">
        <f t="shared" si="132"/>
        <v>4.314393580823384</v>
      </c>
      <c r="AO173" s="124">
        <f t="shared" si="132"/>
        <v>4.3144665483912421</v>
      </c>
      <c r="AP173" s="124">
        <f t="shared" si="132"/>
        <v>4.314218404593313</v>
      </c>
      <c r="AQ173" s="124">
        <f t="shared" si="132"/>
        <v>4.3150628762355661</v>
      </c>
      <c r="AR173" s="124">
        <f t="shared" si="132"/>
        <v>4.3121959071133116</v>
      </c>
      <c r="AS173" s="124">
        <f t="shared" si="132"/>
        <v>4.3220102354165304</v>
      </c>
      <c r="AT173" s="124">
        <f t="shared" si="132"/>
        <v>4.2893068996189125</v>
      </c>
      <c r="AU173" s="124">
        <f t="shared" si="129"/>
        <v>5.0137376955928987</v>
      </c>
    </row>
    <row r="174" spans="1:47" s="124" customFormat="1" ht="12.95" customHeight="1" x14ac:dyDescent="0.2">
      <c r="A174" s="69" t="s">
        <v>581</v>
      </c>
      <c r="B174" s="71" t="s">
        <v>134</v>
      </c>
      <c r="C174" s="69">
        <v>34578.430999999997</v>
      </c>
      <c r="D174" s="69" t="s">
        <v>176</v>
      </c>
      <c r="E174" s="124">
        <f t="shared" si="109"/>
        <v>-1747.9984290648329</v>
      </c>
      <c r="F174" s="124">
        <f t="shared" si="110"/>
        <v>-1748</v>
      </c>
      <c r="G174" s="124">
        <f t="shared" si="111"/>
        <v>5.2119999963906594E-3</v>
      </c>
      <c r="I174" s="124">
        <f>+G174</f>
        <v>5.2119999963906594E-3</v>
      </c>
      <c r="P174" s="34">
        <f t="shared" si="112"/>
        <v>1.6310436181117313E-2</v>
      </c>
      <c r="Q174" s="121">
        <f t="shared" si="113"/>
        <v>19559.930999999997</v>
      </c>
      <c r="R174" s="124">
        <f t="shared" si="114"/>
        <v>1.2317528574644991E-4</v>
      </c>
      <c r="S174" s="125">
        <f>S$16</f>
        <v>0.1</v>
      </c>
      <c r="T174" s="124">
        <f t="shared" si="115"/>
        <v>1.2317528574644992E-5</v>
      </c>
      <c r="Z174" s="124">
        <f t="shared" si="116"/>
        <v>-1748</v>
      </c>
      <c r="AA174" s="124">
        <f t="shared" si="117"/>
        <v>-3.9594967145259521E-3</v>
      </c>
      <c r="AB174" s="124">
        <f t="shared" si="118"/>
        <v>2.5481932892033925E-2</v>
      </c>
      <c r="AC174" s="124">
        <f t="shared" si="119"/>
        <v>-1.1098436184726654E-2</v>
      </c>
      <c r="AD174" s="124">
        <f t="shared" si="120"/>
        <v>9.1714967109166115E-3</v>
      </c>
      <c r="AE174" s="124">
        <f t="shared" si="121"/>
        <v>8.4116351918354222E-6</v>
      </c>
      <c r="AF174" s="124">
        <f t="shared" si="122"/>
        <v>-1.1098436184726654E-2</v>
      </c>
      <c r="AG174" s="125"/>
      <c r="AH174" s="124">
        <f t="shared" si="123"/>
        <v>-2.0269932895643265E-2</v>
      </c>
      <c r="AI174" s="124">
        <f t="shared" si="124"/>
        <v>0.33211774491047508</v>
      </c>
      <c r="AJ174" s="124">
        <f t="shared" si="125"/>
        <v>-0.94988105869857609</v>
      </c>
      <c r="AK174" s="124">
        <f t="shared" si="126"/>
        <v>-0.35976653795818891</v>
      </c>
      <c r="AL174" s="124">
        <f t="shared" si="127"/>
        <v>-2.6474915458827479</v>
      </c>
      <c r="AM174" s="124">
        <f t="shared" si="128"/>
        <v>-3.9650673144899127</v>
      </c>
      <c r="AN174" s="124">
        <f t="shared" si="132"/>
        <v>4.3369570721076451</v>
      </c>
      <c r="AO174" s="124">
        <f t="shared" si="132"/>
        <v>4.3369825153271675</v>
      </c>
      <c r="AP174" s="124">
        <f t="shared" si="132"/>
        <v>4.3368910520051545</v>
      </c>
      <c r="AQ174" s="124">
        <f t="shared" si="132"/>
        <v>4.3372199435490995</v>
      </c>
      <c r="AR174" s="124">
        <f t="shared" si="132"/>
        <v>4.3360385653850528</v>
      </c>
      <c r="AS174" s="124">
        <f t="shared" si="132"/>
        <v>4.3402987061590181</v>
      </c>
      <c r="AT174" s="124">
        <f t="shared" si="132"/>
        <v>4.3251460820437346</v>
      </c>
      <c r="AU174" s="124">
        <f t="shared" si="129"/>
        <v>5.042742308979733</v>
      </c>
    </row>
    <row r="175" spans="1:47" s="124" customFormat="1" ht="12.95" customHeight="1" x14ac:dyDescent="0.2">
      <c r="A175" s="124" t="s">
        <v>31</v>
      </c>
      <c r="B175" s="125"/>
      <c r="C175" s="153">
        <v>34591.692000000003</v>
      </c>
      <c r="D175" s="153"/>
      <c r="E175" s="124">
        <f t="shared" si="109"/>
        <v>-1744.0014660454044</v>
      </c>
      <c r="F175" s="124">
        <f t="shared" si="110"/>
        <v>-1744</v>
      </c>
      <c r="G175" s="124">
        <f t="shared" si="111"/>
        <v>-4.8639999949955381E-3</v>
      </c>
      <c r="H175" s="124">
        <f>+G175</f>
        <v>-4.8639999949955381E-3</v>
      </c>
      <c r="P175" s="34">
        <f t="shared" si="112"/>
        <v>1.6206946618953583E-2</v>
      </c>
      <c r="Q175" s="121">
        <f t="shared" si="113"/>
        <v>19573.192000000003</v>
      </c>
      <c r="R175" s="124">
        <f t="shared" si="114"/>
        <v>4.4398479120789393E-4</v>
      </c>
      <c r="S175" s="125">
        <f>S$15</f>
        <v>0.2</v>
      </c>
      <c r="T175" s="124">
        <f t="shared" si="115"/>
        <v>8.8796958241578786E-5</v>
      </c>
      <c r="V175" s="124">
        <f>+G175-P175</f>
        <v>-2.1070946613949121E-2</v>
      </c>
      <c r="Z175" s="124">
        <f t="shared" si="116"/>
        <v>-1744</v>
      </c>
      <c r="AA175" s="124">
        <f t="shared" si="117"/>
        <v>-4.0185155195600376E-3</v>
      </c>
      <c r="AB175" s="124">
        <f t="shared" si="118"/>
        <v>1.5361462143518082E-2</v>
      </c>
      <c r="AC175" s="124">
        <f t="shared" si="119"/>
        <v>-2.1070946613949121E-2</v>
      </c>
      <c r="AD175" s="124">
        <f t="shared" si="120"/>
        <v>-8.4548447543550051E-4</v>
      </c>
      <c r="AE175" s="124">
        <f t="shared" si="121"/>
        <v>1.429687996404887E-7</v>
      </c>
      <c r="AF175" s="124">
        <f t="shared" si="122"/>
        <v>-2.1070946613949121E-2</v>
      </c>
      <c r="AG175" s="125"/>
      <c r="AH175" s="124">
        <f t="shared" si="123"/>
        <v>-2.022546213851362E-2</v>
      </c>
      <c r="AI175" s="124">
        <f t="shared" si="124"/>
        <v>0.33271444261239036</v>
      </c>
      <c r="AJ175" s="124">
        <f t="shared" si="125"/>
        <v>-0.95039744831671868</v>
      </c>
      <c r="AK175" s="124">
        <f t="shared" si="126"/>
        <v>-0.36087207345511962</v>
      </c>
      <c r="AL175" s="124">
        <f t="shared" si="127"/>
        <v>-2.6458355214730127</v>
      </c>
      <c r="AM175" s="124">
        <f t="shared" si="128"/>
        <v>-3.9512667997586908</v>
      </c>
      <c r="AN175" s="124">
        <f t="shared" si="132"/>
        <v>4.340202892889363</v>
      </c>
      <c r="AO175" s="124">
        <f t="shared" si="132"/>
        <v>4.3402232569013357</v>
      </c>
      <c r="AP175" s="124">
        <f t="shared" si="132"/>
        <v>4.340149443376605</v>
      </c>
      <c r="AQ175" s="124">
        <f t="shared" si="132"/>
        <v>4.3404170620165292</v>
      </c>
      <c r="AR175" s="124">
        <f t="shared" si="132"/>
        <v>4.3394476541659719</v>
      </c>
      <c r="AS175" s="124">
        <f t="shared" si="132"/>
        <v>4.3429707050112309</v>
      </c>
      <c r="AT175" s="124">
        <f t="shared" si="132"/>
        <v>4.330315383108589</v>
      </c>
      <c r="AU175" s="124">
        <f t="shared" si="129"/>
        <v>5.046885825177851</v>
      </c>
    </row>
    <row r="176" spans="1:47" s="124" customFormat="1" ht="12.95" customHeight="1" x14ac:dyDescent="0.2">
      <c r="A176" s="69" t="s">
        <v>510</v>
      </c>
      <c r="B176" s="71" t="s">
        <v>134</v>
      </c>
      <c r="C176" s="69">
        <v>34631.504999999997</v>
      </c>
      <c r="D176" s="69" t="s">
        <v>176</v>
      </c>
      <c r="E176" s="124">
        <f t="shared" si="109"/>
        <v>-1732.0015347662845</v>
      </c>
      <c r="F176" s="124">
        <f t="shared" si="110"/>
        <v>-1732</v>
      </c>
      <c r="G176" s="124">
        <f t="shared" si="111"/>
        <v>-5.0919999994221143E-3</v>
      </c>
      <c r="I176" s="124">
        <f>+G176</f>
        <v>-5.0919999994221143E-3</v>
      </c>
      <c r="P176" s="34">
        <f t="shared" si="112"/>
        <v>1.5897717427086885E-2</v>
      </c>
      <c r="Q176" s="121">
        <f t="shared" si="113"/>
        <v>19613.004999999997</v>
      </c>
      <c r="R176" s="124">
        <f t="shared" si="114"/>
        <v>4.405682376446956E-4</v>
      </c>
      <c r="S176" s="125">
        <f>S$16</f>
        <v>0.1</v>
      </c>
      <c r="T176" s="124">
        <f t="shared" si="115"/>
        <v>4.405682376446956E-5</v>
      </c>
      <c r="Z176" s="124">
        <f t="shared" si="116"/>
        <v>-1732</v>
      </c>
      <c r="AA176" s="124">
        <f t="shared" si="117"/>
        <v>-4.1925730327433061E-3</v>
      </c>
      <c r="AB176" s="124">
        <f t="shared" si="118"/>
        <v>1.4998290460408077E-2</v>
      </c>
      <c r="AC176" s="124">
        <f t="shared" si="119"/>
        <v>-2.0989717426509E-2</v>
      </c>
      <c r="AD176" s="124">
        <f t="shared" si="120"/>
        <v>-8.9942696667880823E-4</v>
      </c>
      <c r="AE176" s="124">
        <f t="shared" si="121"/>
        <v>8.0896886838904207E-8</v>
      </c>
      <c r="AF176" s="124">
        <f t="shared" si="122"/>
        <v>-2.0989717426509E-2</v>
      </c>
      <c r="AG176" s="125"/>
      <c r="AH176" s="124">
        <f t="shared" si="123"/>
        <v>-2.0090290459830192E-2</v>
      </c>
      <c r="AI176" s="124">
        <f t="shared" si="124"/>
        <v>0.33452852242652054</v>
      </c>
      <c r="AJ176" s="124">
        <f t="shared" si="125"/>
        <v>-0.95194191780886761</v>
      </c>
      <c r="AK176" s="124">
        <f t="shared" si="126"/>
        <v>-0.36420650877498095</v>
      </c>
      <c r="AL176" s="124">
        <f t="shared" si="127"/>
        <v>-2.6408317161655619</v>
      </c>
      <c r="AM176" s="124">
        <f t="shared" si="128"/>
        <v>-3.9101106890679223</v>
      </c>
      <c r="AN176" s="124">
        <f t="shared" si="132"/>
        <v>4.3499750131721484</v>
      </c>
      <c r="AO176" s="124">
        <f t="shared" si="132"/>
        <v>4.3499823291089514</v>
      </c>
      <c r="AP176" s="124">
        <f t="shared" si="132"/>
        <v>4.349955128124682</v>
      </c>
      <c r="AQ176" s="124">
        <f t="shared" si="132"/>
        <v>4.3500562724781693</v>
      </c>
      <c r="AR176" s="124">
        <f t="shared" si="132"/>
        <v>4.3496803127743995</v>
      </c>
      <c r="AS176" s="124">
        <f t="shared" si="132"/>
        <v>4.3510796659996585</v>
      </c>
      <c r="AT176" s="124">
        <f t="shared" si="132"/>
        <v>4.345897030307734</v>
      </c>
      <c r="AU176" s="124">
        <f t="shared" si="129"/>
        <v>5.0593163737722087</v>
      </c>
    </row>
    <row r="177" spans="1:47" s="124" customFormat="1" ht="12.95" customHeight="1" x14ac:dyDescent="0.2">
      <c r="A177" s="124" t="s">
        <v>31</v>
      </c>
      <c r="B177" s="125"/>
      <c r="C177" s="153">
        <v>34661.366000000002</v>
      </c>
      <c r="D177" s="153"/>
      <c r="E177" s="124">
        <f t="shared" si="109"/>
        <v>-1723.0012095477402</v>
      </c>
      <c r="F177" s="124">
        <f t="shared" si="110"/>
        <v>-1723</v>
      </c>
      <c r="G177" s="124">
        <f t="shared" si="111"/>
        <v>-4.0129999979399145E-3</v>
      </c>
      <c r="H177" s="124">
        <f>+G177</f>
        <v>-4.0129999979399145E-3</v>
      </c>
      <c r="P177" s="34">
        <f t="shared" si="112"/>
        <v>1.5667015660707863E-2</v>
      </c>
      <c r="Q177" s="121">
        <f t="shared" si="113"/>
        <v>19642.866000000002</v>
      </c>
      <c r="R177" s="124">
        <f t="shared" si="114"/>
        <v>3.873030163246217E-4</v>
      </c>
      <c r="S177" s="125">
        <f>S$15</f>
        <v>0.2</v>
      </c>
      <c r="T177" s="124">
        <f t="shared" si="115"/>
        <v>7.746060326492435E-5</v>
      </c>
      <c r="V177" s="124">
        <f>+G177-P177</f>
        <v>-1.9680015658647777E-2</v>
      </c>
      <c r="Z177" s="124">
        <f t="shared" si="116"/>
        <v>-1723</v>
      </c>
      <c r="AA177" s="124">
        <f t="shared" si="117"/>
        <v>-4.3201483433615885E-3</v>
      </c>
      <c r="AB177" s="124">
        <f t="shared" si="118"/>
        <v>1.5974164006129537E-2</v>
      </c>
      <c r="AC177" s="124">
        <f t="shared" si="119"/>
        <v>-1.9680015658647777E-2</v>
      </c>
      <c r="AD177" s="124">
        <f t="shared" si="120"/>
        <v>3.0714834542167405E-4</v>
      </c>
      <c r="AE177" s="124">
        <f t="shared" si="121"/>
        <v>1.8868021219054401E-8</v>
      </c>
      <c r="AF177" s="124">
        <f t="shared" si="122"/>
        <v>-1.9680015658647777E-2</v>
      </c>
      <c r="AG177" s="125"/>
      <c r="AH177" s="124">
        <f t="shared" si="123"/>
        <v>-1.9987164004069451E-2</v>
      </c>
      <c r="AI177" s="124">
        <f t="shared" si="124"/>
        <v>0.33591316062252774</v>
      </c>
      <c r="AJ177" s="124">
        <f t="shared" si="125"/>
        <v>-0.95309547740183298</v>
      </c>
      <c r="AK177" s="124">
        <f t="shared" si="126"/>
        <v>-0.36672515357353053</v>
      </c>
      <c r="AL177" s="124">
        <f t="shared" si="127"/>
        <v>-2.6370430267133074</v>
      </c>
      <c r="AM177" s="124">
        <f t="shared" si="128"/>
        <v>-3.8794806162863753</v>
      </c>
      <c r="AN177" s="124">
        <f t="shared" si="132"/>
        <v>4.357338765499386</v>
      </c>
      <c r="AO177" s="124">
        <f t="shared" si="132"/>
        <v>4.3573382546706201</v>
      </c>
      <c r="AP177" s="124">
        <f t="shared" si="132"/>
        <v>4.357340191659671</v>
      </c>
      <c r="AQ177" s="124">
        <f t="shared" si="132"/>
        <v>4.3573328469299444</v>
      </c>
      <c r="AR177" s="124">
        <f t="shared" si="132"/>
        <v>4.3573606976535029</v>
      </c>
      <c r="AS177" s="124">
        <f t="shared" si="132"/>
        <v>4.3572551006453715</v>
      </c>
      <c r="AT177" s="124">
        <f t="shared" si="132"/>
        <v>4.3576556347563109</v>
      </c>
      <c r="AU177" s="124">
        <f t="shared" si="129"/>
        <v>5.0686392852179765</v>
      </c>
    </row>
    <row r="178" spans="1:47" s="124" customFormat="1" ht="12.95" customHeight="1" x14ac:dyDescent="0.2">
      <c r="A178" s="124" t="s">
        <v>31</v>
      </c>
      <c r="B178" s="125"/>
      <c r="C178" s="153">
        <v>34684.589</v>
      </c>
      <c r="D178" s="153"/>
      <c r="E178" s="124">
        <f t="shared" si="109"/>
        <v>-1716.0016263941216</v>
      </c>
      <c r="F178" s="124">
        <f t="shared" si="110"/>
        <v>-1716</v>
      </c>
      <c r="G178" s="124">
        <f t="shared" si="111"/>
        <v>-5.3960000004735775E-3</v>
      </c>
      <c r="H178" s="124">
        <f>+G178</f>
        <v>-5.3960000004735775E-3</v>
      </c>
      <c r="P178" s="34">
        <f t="shared" si="112"/>
        <v>1.5488303992055134E-2</v>
      </c>
      <c r="Q178" s="121">
        <f t="shared" si="113"/>
        <v>19666.089</v>
      </c>
      <c r="R178" s="124">
        <f t="shared" si="114"/>
        <v>4.3615415325235071E-4</v>
      </c>
      <c r="S178" s="125">
        <f>S$15</f>
        <v>0.2</v>
      </c>
      <c r="T178" s="124">
        <f t="shared" si="115"/>
        <v>8.723083065047015E-5</v>
      </c>
      <c r="V178" s="124">
        <f>+G178-P178</f>
        <v>-2.0884303992528712E-2</v>
      </c>
      <c r="Z178" s="124">
        <f t="shared" si="116"/>
        <v>-1716</v>
      </c>
      <c r="AA178" s="124">
        <f t="shared" si="117"/>
        <v>-4.4176042480579408E-3</v>
      </c>
      <c r="AB178" s="124">
        <f t="shared" si="118"/>
        <v>1.4509908239639498E-2</v>
      </c>
      <c r="AC178" s="124">
        <f t="shared" si="119"/>
        <v>-2.0884303992528712E-2</v>
      </c>
      <c r="AD178" s="124">
        <f t="shared" si="120"/>
        <v>-9.783957524156367E-4</v>
      </c>
      <c r="AE178" s="124">
        <f t="shared" si="121"/>
        <v>1.9145164966899195E-7</v>
      </c>
      <c r="AF178" s="124">
        <f t="shared" si="122"/>
        <v>-2.0884303992528712E-2</v>
      </c>
      <c r="AG178" s="125"/>
      <c r="AH178" s="124">
        <f t="shared" si="123"/>
        <v>-1.9905908240113075E-2</v>
      </c>
      <c r="AI178" s="124">
        <f t="shared" si="124"/>
        <v>0.33700468734097755</v>
      </c>
      <c r="AJ178" s="124">
        <f t="shared" si="125"/>
        <v>-0.95398973477496796</v>
      </c>
      <c r="AK178" s="124">
        <f t="shared" si="126"/>
        <v>-0.36869483843695905</v>
      </c>
      <c r="AL178" s="124">
        <f t="shared" si="127"/>
        <v>-2.6340745843843107</v>
      </c>
      <c r="AM178" s="124">
        <f t="shared" si="128"/>
        <v>-3.8557946840304882</v>
      </c>
      <c r="AN178" s="124">
        <f t="shared" si="132"/>
        <v>4.3630870347495732</v>
      </c>
      <c r="AO178" s="124">
        <f t="shared" si="132"/>
        <v>4.3630814731289504</v>
      </c>
      <c r="AP178" s="124">
        <f t="shared" si="132"/>
        <v>4.3631028947358512</v>
      </c>
      <c r="AQ178" s="124">
        <f t="shared" si="132"/>
        <v>4.3630203923862805</v>
      </c>
      <c r="AR178" s="124">
        <f t="shared" si="132"/>
        <v>4.3633382414314248</v>
      </c>
      <c r="AS178" s="124">
        <f t="shared" si="132"/>
        <v>4.3621152142310802</v>
      </c>
      <c r="AT178" s="124">
        <f t="shared" si="132"/>
        <v>4.3668439501107859</v>
      </c>
      <c r="AU178" s="124">
        <f t="shared" si="129"/>
        <v>5.0758904385646852</v>
      </c>
    </row>
    <row r="179" spans="1:47" s="124" customFormat="1" ht="12.95" customHeight="1" x14ac:dyDescent="0.2">
      <c r="A179" s="124" t="s">
        <v>31</v>
      </c>
      <c r="B179" s="125"/>
      <c r="C179" s="153">
        <v>34903.546999999999</v>
      </c>
      <c r="D179" s="153"/>
      <c r="E179" s="124">
        <f t="shared" si="109"/>
        <v>-1650.0060733583321</v>
      </c>
      <c r="F179" s="124">
        <f t="shared" si="110"/>
        <v>-1650</v>
      </c>
      <c r="G179" s="124">
        <f t="shared" si="111"/>
        <v>-2.0149999996647239E-2</v>
      </c>
      <c r="H179" s="124">
        <f>+G179</f>
        <v>-2.0149999996647239E-2</v>
      </c>
      <c r="P179" s="34">
        <f t="shared" si="112"/>
        <v>1.3834411827277333E-2</v>
      </c>
      <c r="Q179" s="121">
        <f t="shared" si="113"/>
        <v>19885.046999999999</v>
      </c>
      <c r="R179" s="124">
        <f t="shared" si="114"/>
        <v>1.1549402470181045E-3</v>
      </c>
      <c r="S179" s="125">
        <f>S$15</f>
        <v>0.2</v>
      </c>
      <c r="T179" s="124">
        <f t="shared" si="115"/>
        <v>2.309880494036209E-4</v>
      </c>
      <c r="V179" s="124">
        <f>+G179-P179</f>
        <v>-3.3984411823924573E-2</v>
      </c>
      <c r="Z179" s="124">
        <f t="shared" si="116"/>
        <v>-1650</v>
      </c>
      <c r="AA179" s="124">
        <f t="shared" si="117"/>
        <v>-5.2589632600574896E-3</v>
      </c>
      <c r="AB179" s="124">
        <f t="shared" si="118"/>
        <v>-1.0566249093124161E-3</v>
      </c>
      <c r="AC179" s="124">
        <f t="shared" si="119"/>
        <v>-3.3984411823924573E-2</v>
      </c>
      <c r="AD179" s="124">
        <f t="shared" si="120"/>
        <v>-1.4891036736589749E-2</v>
      </c>
      <c r="AE179" s="124">
        <f t="shared" si="121"/>
        <v>4.4348595018093102E-5</v>
      </c>
      <c r="AF179" s="124">
        <f t="shared" si="122"/>
        <v>-3.3984411823924573E-2</v>
      </c>
      <c r="AG179" s="125"/>
      <c r="AH179" s="124">
        <f t="shared" si="123"/>
        <v>-1.9093375087334823E-2</v>
      </c>
      <c r="AI179" s="124">
        <f t="shared" si="124"/>
        <v>0.34796673185169491</v>
      </c>
      <c r="AJ179" s="124">
        <f t="shared" si="125"/>
        <v>-0.96227755418823246</v>
      </c>
      <c r="AK179" s="124">
        <f t="shared" si="126"/>
        <v>-0.38775157733493576</v>
      </c>
      <c r="AL179" s="124">
        <f t="shared" si="127"/>
        <v>-2.6050936095987836</v>
      </c>
      <c r="AM179" s="124">
        <f t="shared" si="128"/>
        <v>-3.6380240236791739</v>
      </c>
      <c r="AN179" s="124">
        <f t="shared" si="132"/>
        <v>4.418231955318082</v>
      </c>
      <c r="AO179" s="124">
        <f t="shared" si="132"/>
        <v>4.4182098818579041</v>
      </c>
      <c r="AP179" s="124">
        <f t="shared" si="132"/>
        <v>4.4183102487847883</v>
      </c>
      <c r="AQ179" s="124">
        <f t="shared" si="132"/>
        <v>4.4178541531515574</v>
      </c>
      <c r="AR179" s="124">
        <f t="shared" si="132"/>
        <v>4.4199323421599956</v>
      </c>
      <c r="AS179" s="124">
        <f t="shared" si="132"/>
        <v>4.4105756959292695</v>
      </c>
      <c r="AT179" s="124">
        <f t="shared" si="132"/>
        <v>4.4552946521040457</v>
      </c>
      <c r="AU179" s="124">
        <f t="shared" si="129"/>
        <v>5.1442584558336506</v>
      </c>
    </row>
    <row r="180" spans="1:47" s="124" customFormat="1" ht="12.95" customHeight="1" x14ac:dyDescent="0.2">
      <c r="A180" s="69" t="s">
        <v>619</v>
      </c>
      <c r="B180" s="71" t="s">
        <v>134</v>
      </c>
      <c r="C180" s="69">
        <v>34903.561000000002</v>
      </c>
      <c r="D180" s="69" t="s">
        <v>176</v>
      </c>
      <c r="E180" s="124">
        <f t="shared" si="109"/>
        <v>-1650.0018536552716</v>
      </c>
      <c r="F180" s="124">
        <f t="shared" si="110"/>
        <v>-1650</v>
      </c>
      <c r="G180" s="124">
        <f t="shared" si="111"/>
        <v>-6.1499999937950633E-3</v>
      </c>
      <c r="I180" s="124">
        <f>+G180</f>
        <v>-6.1499999937950633E-3</v>
      </c>
      <c r="P180" s="34">
        <f t="shared" si="112"/>
        <v>1.3834411827277333E-2</v>
      </c>
      <c r="Q180" s="121">
        <f t="shared" si="113"/>
        <v>19885.061000000002</v>
      </c>
      <c r="R180" s="124">
        <f t="shared" si="114"/>
        <v>3.9937671583421819E-4</v>
      </c>
      <c r="S180" s="125">
        <f>S$16</f>
        <v>0.1</v>
      </c>
      <c r="T180" s="124">
        <f t="shared" si="115"/>
        <v>3.9937671583421823E-5</v>
      </c>
      <c r="Z180" s="124">
        <f t="shared" si="116"/>
        <v>-1650</v>
      </c>
      <c r="AA180" s="124">
        <f t="shared" si="117"/>
        <v>-5.2589632600574896E-3</v>
      </c>
      <c r="AB180" s="124">
        <f t="shared" si="118"/>
        <v>1.2943375093539759E-2</v>
      </c>
      <c r="AC180" s="124">
        <f t="shared" si="119"/>
        <v>-1.9984411821072398E-2</v>
      </c>
      <c r="AD180" s="124">
        <f t="shared" si="120"/>
        <v>-8.9103673373757374E-4</v>
      </c>
      <c r="AE180" s="124">
        <f t="shared" si="121"/>
        <v>7.9394646086972394E-8</v>
      </c>
      <c r="AF180" s="124">
        <f t="shared" si="122"/>
        <v>-1.9984411821072398E-2</v>
      </c>
      <c r="AG180" s="125"/>
      <c r="AH180" s="124">
        <f t="shared" si="123"/>
        <v>-1.9093375087334823E-2</v>
      </c>
      <c r="AI180" s="124">
        <f t="shared" si="124"/>
        <v>0.34796673185169491</v>
      </c>
      <c r="AJ180" s="124">
        <f t="shared" si="125"/>
        <v>-0.96227755418823246</v>
      </c>
      <c r="AK180" s="124">
        <f t="shared" si="126"/>
        <v>-0.38775157733493576</v>
      </c>
      <c r="AL180" s="124">
        <f t="shared" si="127"/>
        <v>-2.6050936095987836</v>
      </c>
      <c r="AM180" s="124">
        <f t="shared" si="128"/>
        <v>-3.6380240236791739</v>
      </c>
      <c r="AN180" s="124">
        <f t="shared" si="132"/>
        <v>4.418231955318082</v>
      </c>
      <c r="AO180" s="124">
        <f t="shared" si="132"/>
        <v>4.4182098818579041</v>
      </c>
      <c r="AP180" s="124">
        <f t="shared" si="132"/>
        <v>4.4183102487847883</v>
      </c>
      <c r="AQ180" s="124">
        <f t="shared" si="132"/>
        <v>4.4178541531515574</v>
      </c>
      <c r="AR180" s="124">
        <f t="shared" si="132"/>
        <v>4.4199323421599956</v>
      </c>
      <c r="AS180" s="124">
        <f t="shared" si="132"/>
        <v>4.4105756959292695</v>
      </c>
      <c r="AT180" s="124">
        <f t="shared" si="132"/>
        <v>4.4552946521040457</v>
      </c>
      <c r="AU180" s="124">
        <f t="shared" si="129"/>
        <v>5.1442584558336506</v>
      </c>
    </row>
    <row r="181" spans="1:47" s="124" customFormat="1" ht="12.95" customHeight="1" x14ac:dyDescent="0.2">
      <c r="A181" s="69" t="s">
        <v>619</v>
      </c>
      <c r="B181" s="71" t="s">
        <v>134</v>
      </c>
      <c r="C181" s="69">
        <v>34953.337</v>
      </c>
      <c r="D181" s="69" t="s">
        <v>176</v>
      </c>
      <c r="E181" s="124">
        <f t="shared" si="109"/>
        <v>-1634.9990008345967</v>
      </c>
      <c r="F181" s="124">
        <f t="shared" si="110"/>
        <v>-1635</v>
      </c>
      <c r="G181" s="124">
        <f t="shared" si="111"/>
        <v>3.3150000017485581E-3</v>
      </c>
      <c r="I181" s="124">
        <f>+G181</f>
        <v>3.3150000017485581E-3</v>
      </c>
      <c r="P181" s="34">
        <f t="shared" si="112"/>
        <v>1.3466370921293973E-2</v>
      </c>
      <c r="Q181" s="121">
        <f t="shared" si="113"/>
        <v>19934.837</v>
      </c>
      <c r="R181" s="124">
        <f t="shared" si="114"/>
        <v>1.0305033154619233E-4</v>
      </c>
      <c r="S181" s="125">
        <f>S$16</f>
        <v>0.1</v>
      </c>
      <c r="T181" s="124">
        <f t="shared" si="115"/>
        <v>1.0305033154619233E-5</v>
      </c>
      <c r="Z181" s="124">
        <f t="shared" si="116"/>
        <v>-1635</v>
      </c>
      <c r="AA181" s="124">
        <f t="shared" si="117"/>
        <v>-5.4302387539202253E-3</v>
      </c>
      <c r="AB181" s="124">
        <f t="shared" si="118"/>
        <v>2.2211609676962757E-2</v>
      </c>
      <c r="AC181" s="124">
        <f t="shared" si="119"/>
        <v>-1.0151370919545415E-2</v>
      </c>
      <c r="AD181" s="124">
        <f t="shared" si="120"/>
        <v>8.7452387556687834E-3</v>
      </c>
      <c r="AE181" s="124">
        <f t="shared" si="121"/>
        <v>7.6479200893651301E-6</v>
      </c>
      <c r="AF181" s="124">
        <f t="shared" si="122"/>
        <v>-1.0151370919545415E-2</v>
      </c>
      <c r="AG181" s="125"/>
      <c r="AH181" s="124">
        <f t="shared" si="123"/>
        <v>-1.8896609675214199E-2</v>
      </c>
      <c r="AI181" s="124">
        <f t="shared" si="124"/>
        <v>0.35063978864726075</v>
      </c>
      <c r="AJ181" s="124">
        <f t="shared" si="125"/>
        <v>-0.96411977908972313</v>
      </c>
      <c r="AK181" s="124">
        <f t="shared" si="126"/>
        <v>-0.39221165766689814</v>
      </c>
      <c r="AL181" s="124">
        <f t="shared" si="127"/>
        <v>-2.5982393215751887</v>
      </c>
      <c r="AM181" s="124">
        <f t="shared" si="128"/>
        <v>-3.5898384692180807</v>
      </c>
      <c r="AN181" s="124">
        <f t="shared" ref="AN181:AT190" si="133">$AU181+$AB$7*SIN(AO181)</f>
        <v>4.4310170669987219</v>
      </c>
      <c r="AO181" s="124">
        <f t="shared" si="133"/>
        <v>4.4309960500493943</v>
      </c>
      <c r="AP181" s="124">
        <f t="shared" si="133"/>
        <v>4.4310958328951005</v>
      </c>
      <c r="AQ181" s="124">
        <f t="shared" si="133"/>
        <v>4.4306223967071201</v>
      </c>
      <c r="AR181" s="124">
        <f t="shared" si="133"/>
        <v>4.432875627363642</v>
      </c>
      <c r="AS181" s="124">
        <f t="shared" si="133"/>
        <v>4.4223041940191852</v>
      </c>
      <c r="AT181" s="124">
        <f t="shared" si="133"/>
        <v>4.4758497027440196</v>
      </c>
      <c r="AU181" s="124">
        <f t="shared" si="129"/>
        <v>5.1597966415765981</v>
      </c>
    </row>
    <row r="182" spans="1:47" s="124" customFormat="1" ht="12.95" customHeight="1" x14ac:dyDescent="0.2">
      <c r="A182" s="69" t="s">
        <v>619</v>
      </c>
      <c r="B182" s="71" t="s">
        <v>134</v>
      </c>
      <c r="C182" s="69">
        <v>34986.508000000002</v>
      </c>
      <c r="D182" s="69" t="s">
        <v>176</v>
      </c>
      <c r="E182" s="124">
        <f t="shared" si="109"/>
        <v>-1625.0010172498437</v>
      </c>
      <c r="F182" s="124">
        <f t="shared" si="110"/>
        <v>-1625</v>
      </c>
      <c r="G182" s="124">
        <f t="shared" si="111"/>
        <v>-3.3750000002328306E-3</v>
      </c>
      <c r="I182" s="124">
        <f>+G182</f>
        <v>-3.3750000002328306E-3</v>
      </c>
      <c r="P182" s="34">
        <f t="shared" si="112"/>
        <v>1.3222624242597385E-2</v>
      </c>
      <c r="Q182" s="121">
        <f t="shared" si="113"/>
        <v>19968.008000000002</v>
      </c>
      <c r="R182" s="124">
        <f t="shared" si="114"/>
        <v>2.7548113050618529E-4</v>
      </c>
      <c r="S182" s="125">
        <f>S$16</f>
        <v>0.1</v>
      </c>
      <c r="T182" s="124">
        <f t="shared" si="115"/>
        <v>2.754811305061853E-5</v>
      </c>
      <c r="Z182" s="124">
        <f t="shared" si="116"/>
        <v>-1625</v>
      </c>
      <c r="AA182" s="124">
        <f t="shared" si="117"/>
        <v>-5.5402308041198577E-3</v>
      </c>
      <c r="AB182" s="124">
        <f t="shared" si="118"/>
        <v>1.5387855046484412E-2</v>
      </c>
      <c r="AC182" s="124">
        <f t="shared" si="119"/>
        <v>-1.6597624242830216E-2</v>
      </c>
      <c r="AD182" s="124">
        <f t="shared" si="120"/>
        <v>2.165230803887027E-3</v>
      </c>
      <c r="AE182" s="124">
        <f t="shared" si="121"/>
        <v>4.6882244341012611E-7</v>
      </c>
      <c r="AF182" s="124">
        <f t="shared" si="122"/>
        <v>-1.6597624242830216E-2</v>
      </c>
      <c r="AG182" s="125"/>
      <c r="AH182" s="124">
        <f t="shared" si="123"/>
        <v>-1.8762855046717243E-2</v>
      </c>
      <c r="AI182" s="124">
        <f t="shared" si="124"/>
        <v>0.35246211201698396</v>
      </c>
      <c r="AJ182" s="124">
        <f t="shared" si="125"/>
        <v>-0.96533817928792764</v>
      </c>
      <c r="AK182" s="124">
        <f t="shared" si="126"/>
        <v>-0.39521304650072636</v>
      </c>
      <c r="AL182" s="124">
        <f t="shared" si="127"/>
        <v>-2.5936107644402853</v>
      </c>
      <c r="AM182" s="124">
        <f t="shared" si="128"/>
        <v>-3.557964965602713</v>
      </c>
      <c r="AN182" s="124">
        <f t="shared" si="133"/>
        <v>4.4395953285507108</v>
      </c>
      <c r="AO182" s="124">
        <f t="shared" si="133"/>
        <v>4.4395754895436674</v>
      </c>
      <c r="AP182" s="124">
        <f t="shared" si="133"/>
        <v>4.4396725646610982</v>
      </c>
      <c r="AQ182" s="124">
        <f t="shared" si="133"/>
        <v>4.4391978825022349</v>
      </c>
      <c r="AR182" s="124">
        <f t="shared" si="133"/>
        <v>4.4415267179837672</v>
      </c>
      <c r="AS182" s="124">
        <f t="shared" si="133"/>
        <v>4.4302808132814331</v>
      </c>
      <c r="AT182" s="124">
        <f t="shared" si="133"/>
        <v>4.4896448826673776</v>
      </c>
      <c r="AU182" s="124">
        <f t="shared" si="129"/>
        <v>5.1701554320718959</v>
      </c>
    </row>
    <row r="183" spans="1:47" s="124" customFormat="1" ht="12.95" customHeight="1" x14ac:dyDescent="0.2">
      <c r="A183" s="69" t="s">
        <v>619</v>
      </c>
      <c r="B183" s="71" t="s">
        <v>134</v>
      </c>
      <c r="C183" s="69">
        <v>35006.419000000002</v>
      </c>
      <c r="D183" s="69" t="s">
        <v>176</v>
      </c>
      <c r="E183" s="124">
        <f t="shared" si="109"/>
        <v>-1618.9996952771567</v>
      </c>
      <c r="F183" s="124">
        <f t="shared" si="110"/>
        <v>-1619</v>
      </c>
      <c r="G183" s="124">
        <f t="shared" si="111"/>
        <v>1.0110000002896413E-3</v>
      </c>
      <c r="I183" s="124">
        <f>+G183</f>
        <v>1.0110000002896413E-3</v>
      </c>
      <c r="P183" s="34">
        <f t="shared" si="112"/>
        <v>1.3076995982691682E-2</v>
      </c>
      <c r="Q183" s="121">
        <f t="shared" si="113"/>
        <v>19987.919000000002</v>
      </c>
      <c r="R183" s="124">
        <f t="shared" si="114"/>
        <v>1.4558825904734219E-4</v>
      </c>
      <c r="S183" s="125">
        <f>S$16</f>
        <v>0.1</v>
      </c>
      <c r="T183" s="124">
        <f t="shared" si="115"/>
        <v>1.4558825904734219E-5</v>
      </c>
      <c r="Z183" s="124">
        <f t="shared" si="116"/>
        <v>-1619</v>
      </c>
      <c r="AA183" s="124">
        <f t="shared" si="117"/>
        <v>-5.6046043595004112E-3</v>
      </c>
      <c r="AB183" s="124">
        <f t="shared" si="118"/>
        <v>1.9692600342481735E-2</v>
      </c>
      <c r="AC183" s="124">
        <f t="shared" si="119"/>
        <v>-1.2065995982402041E-2</v>
      </c>
      <c r="AD183" s="124">
        <f t="shared" si="120"/>
        <v>6.6156043597900525E-3</v>
      </c>
      <c r="AE183" s="124">
        <f t="shared" si="121"/>
        <v>4.3766221045273156E-6</v>
      </c>
      <c r="AF183" s="124">
        <f t="shared" si="122"/>
        <v>-1.2065995982402041E-2</v>
      </c>
      <c r="AG183" s="125"/>
      <c r="AH183" s="124">
        <f t="shared" si="123"/>
        <v>-1.8681600342192094E-2</v>
      </c>
      <c r="AI183" s="124">
        <f t="shared" si="124"/>
        <v>0.35357138679598654</v>
      </c>
      <c r="AJ183" s="124">
        <f t="shared" si="125"/>
        <v>-0.96606529260323171</v>
      </c>
      <c r="AK183" s="124">
        <f t="shared" si="126"/>
        <v>-0.39702483112398179</v>
      </c>
      <c r="AL183" s="124">
        <f t="shared" si="127"/>
        <v>-2.5908104084224242</v>
      </c>
      <c r="AM183" s="124">
        <f t="shared" si="128"/>
        <v>-3.5389345664904628</v>
      </c>
      <c r="AN183" s="124">
        <f t="shared" si="133"/>
        <v>4.4447637550239056</v>
      </c>
      <c r="AO183" s="124">
        <f t="shared" si="133"/>
        <v>4.4447447534187443</v>
      </c>
      <c r="AP183" s="124">
        <f t="shared" si="133"/>
        <v>4.4448394823647437</v>
      </c>
      <c r="AQ183" s="124">
        <f t="shared" si="133"/>
        <v>4.4443675535562086</v>
      </c>
      <c r="AR183" s="124">
        <f t="shared" si="133"/>
        <v>4.4467267645229569</v>
      </c>
      <c r="AS183" s="124">
        <f t="shared" si="133"/>
        <v>4.4351286790649489</v>
      </c>
      <c r="AT183" s="124">
        <f t="shared" si="133"/>
        <v>4.4979570647320273</v>
      </c>
      <c r="AU183" s="124">
        <f t="shared" si="129"/>
        <v>5.1763707063690738</v>
      </c>
    </row>
    <row r="184" spans="1:47" s="124" customFormat="1" ht="12.95" customHeight="1" x14ac:dyDescent="0.2">
      <c r="A184" s="69" t="s">
        <v>619</v>
      </c>
      <c r="B184" s="71" t="s">
        <v>134</v>
      </c>
      <c r="C184" s="69">
        <v>35016.379999999997</v>
      </c>
      <c r="D184" s="69" t="s">
        <v>176</v>
      </c>
      <c r="E184" s="124">
        <f t="shared" si="109"/>
        <v>-1615.9973765503266</v>
      </c>
      <c r="F184" s="124">
        <f t="shared" si="110"/>
        <v>-1616</v>
      </c>
      <c r="G184" s="124">
        <f t="shared" si="111"/>
        <v>8.7039999998523854E-3</v>
      </c>
      <c r="I184" s="124">
        <f>+G184</f>
        <v>8.7039999998523854E-3</v>
      </c>
      <c r="P184" s="34">
        <f t="shared" si="112"/>
        <v>1.3004356156670404E-2</v>
      </c>
      <c r="Q184" s="121">
        <f t="shared" si="113"/>
        <v>19997.879999999997</v>
      </c>
      <c r="R184" s="124">
        <f t="shared" si="114"/>
        <v>1.8493063075482639E-5</v>
      </c>
      <c r="S184" s="125">
        <f>S$16</f>
        <v>0.1</v>
      </c>
      <c r="T184" s="124">
        <f t="shared" si="115"/>
        <v>1.849306307548264E-6</v>
      </c>
      <c r="Z184" s="124">
        <f t="shared" si="116"/>
        <v>-1616</v>
      </c>
      <c r="AA184" s="124">
        <f t="shared" si="117"/>
        <v>-5.6363329202774072E-3</v>
      </c>
      <c r="AB184" s="124">
        <f t="shared" si="118"/>
        <v>2.7344689076800197E-2</v>
      </c>
      <c r="AC184" s="124">
        <f t="shared" si="119"/>
        <v>-4.3003561568180186E-3</v>
      </c>
      <c r="AD184" s="124">
        <f t="shared" si="120"/>
        <v>1.4340332920129793E-2</v>
      </c>
      <c r="AE184" s="124">
        <f t="shared" si="121"/>
        <v>2.0564514826015828E-5</v>
      </c>
      <c r="AF184" s="124">
        <f t="shared" si="122"/>
        <v>-4.3003561568180186E-3</v>
      </c>
      <c r="AG184" s="125"/>
      <c r="AH184" s="124">
        <f t="shared" si="123"/>
        <v>-1.8640689076947811E-2</v>
      </c>
      <c r="AI184" s="124">
        <f t="shared" si="124"/>
        <v>0.35413056359290929</v>
      </c>
      <c r="AJ184" s="124">
        <f t="shared" si="125"/>
        <v>-0.96642771192420007</v>
      </c>
      <c r="AK184" s="124">
        <f t="shared" si="126"/>
        <v>-0.39793383823580181</v>
      </c>
      <c r="AL184" s="124">
        <f t="shared" si="127"/>
        <v>-2.5894036014367212</v>
      </c>
      <c r="AM184" s="124">
        <f t="shared" si="128"/>
        <v>-3.5294453169637841</v>
      </c>
      <c r="AN184" s="124">
        <f t="shared" si="133"/>
        <v>4.4473540777088916</v>
      </c>
      <c r="AO184" s="124">
        <f t="shared" si="133"/>
        <v>4.447335523647129</v>
      </c>
      <c r="AP184" s="124">
        <f t="shared" si="133"/>
        <v>4.4474289039205068</v>
      </c>
      <c r="AQ184" s="124">
        <f t="shared" si="133"/>
        <v>4.4469592582332886</v>
      </c>
      <c r="AR184" s="124">
        <f t="shared" si="133"/>
        <v>4.4493295846496554</v>
      </c>
      <c r="AS184" s="124">
        <f t="shared" si="133"/>
        <v>4.4375702544710922</v>
      </c>
      <c r="AT184" s="124">
        <f t="shared" si="133"/>
        <v>4.5021229884116112</v>
      </c>
      <c r="AU184" s="124">
        <f t="shared" si="129"/>
        <v>5.1794783435176637</v>
      </c>
    </row>
    <row r="185" spans="1:47" s="124" customFormat="1" ht="12.95" customHeight="1" x14ac:dyDescent="0.2">
      <c r="A185" s="124" t="s">
        <v>31</v>
      </c>
      <c r="B185" s="125"/>
      <c r="C185" s="153">
        <v>35019.688000000002</v>
      </c>
      <c r="D185" s="153"/>
      <c r="E185" s="124">
        <f t="shared" si="109"/>
        <v>-1615.0003209988388</v>
      </c>
      <c r="F185" s="124">
        <f t="shared" si="110"/>
        <v>-1615</v>
      </c>
      <c r="G185" s="124">
        <f t="shared" si="111"/>
        <v>-1.0649999967426993E-3</v>
      </c>
      <c r="H185" s="124">
        <f>+G185</f>
        <v>-1.0649999967426993E-3</v>
      </c>
      <c r="P185" s="34">
        <f t="shared" si="112"/>
        <v>1.2980168704134655E-2</v>
      </c>
      <c r="Q185" s="121">
        <f t="shared" si="113"/>
        <v>20001.188000000002</v>
      </c>
      <c r="R185" s="124">
        <f t="shared" si="114"/>
        <v>1.9726676383610489E-4</v>
      </c>
      <c r="S185" s="125">
        <f>S$15</f>
        <v>0.2</v>
      </c>
      <c r="T185" s="124">
        <f t="shared" si="115"/>
        <v>3.9453352767220983E-5</v>
      </c>
      <c r="V185" s="124">
        <f>+G185-P185</f>
        <v>-1.4045168700877355E-2</v>
      </c>
      <c r="Z185" s="124">
        <f t="shared" si="116"/>
        <v>-1615</v>
      </c>
      <c r="AA185" s="124">
        <f t="shared" si="117"/>
        <v>-5.6468410561569728E-3</v>
      </c>
      <c r="AB185" s="124">
        <f t="shared" si="118"/>
        <v>1.7562009763548929E-2</v>
      </c>
      <c r="AC185" s="124">
        <f t="shared" si="119"/>
        <v>-1.4045168700877355E-2</v>
      </c>
      <c r="AD185" s="124">
        <f t="shared" si="120"/>
        <v>4.5818410594142735E-3</v>
      </c>
      <c r="AE185" s="124">
        <f t="shared" si="121"/>
        <v>4.1986534987469024E-6</v>
      </c>
      <c r="AF185" s="124">
        <f t="shared" si="122"/>
        <v>-1.4045168700877355E-2</v>
      </c>
      <c r="AG185" s="125"/>
      <c r="AH185" s="124">
        <f t="shared" si="123"/>
        <v>-1.8627009760291628E-2</v>
      </c>
      <c r="AI185" s="124">
        <f t="shared" si="124"/>
        <v>0.35431763414927409</v>
      </c>
      <c r="AJ185" s="124">
        <f t="shared" si="125"/>
        <v>-0.96654834723696537</v>
      </c>
      <c r="AK185" s="124">
        <f t="shared" si="126"/>
        <v>-0.39823730479112524</v>
      </c>
      <c r="AL185" s="124">
        <f t="shared" si="127"/>
        <v>-2.5889336759576063</v>
      </c>
      <c r="AM185" s="124">
        <f t="shared" si="128"/>
        <v>-3.5262860469662969</v>
      </c>
      <c r="AN185" s="124">
        <f t="shared" si="133"/>
        <v>4.4482184293119698</v>
      </c>
      <c r="AO185" s="124">
        <f t="shared" si="133"/>
        <v>4.4482000281300094</v>
      </c>
      <c r="AP185" s="124">
        <f t="shared" si="133"/>
        <v>4.4482929348838658</v>
      </c>
      <c r="AQ185" s="124">
        <f t="shared" si="133"/>
        <v>4.4478241784857762</v>
      </c>
      <c r="AR185" s="124">
        <f t="shared" si="133"/>
        <v>4.4501976181928828</v>
      </c>
      <c r="AS185" s="124">
        <f t="shared" si="133"/>
        <v>4.438386744898235</v>
      </c>
      <c r="AT185" s="124">
        <f t="shared" si="133"/>
        <v>4.5035130838095982</v>
      </c>
      <c r="AU185" s="124">
        <f t="shared" si="129"/>
        <v>5.1805142225671936</v>
      </c>
    </row>
    <row r="186" spans="1:47" s="124" customFormat="1" ht="12.95" customHeight="1" x14ac:dyDescent="0.2">
      <c r="A186" s="124" t="s">
        <v>31</v>
      </c>
      <c r="B186" s="125"/>
      <c r="C186" s="153">
        <v>35029.639000000003</v>
      </c>
      <c r="D186" s="153"/>
      <c r="E186" s="124">
        <f t="shared" si="109"/>
        <v>-1612.0010163456213</v>
      </c>
      <c r="F186" s="124">
        <f t="shared" si="110"/>
        <v>-1612</v>
      </c>
      <c r="G186" s="124">
        <f t="shared" si="111"/>
        <v>-3.3719999992172234E-3</v>
      </c>
      <c r="H186" s="124">
        <f>+G186</f>
        <v>-3.3719999992172234E-3</v>
      </c>
      <c r="P186" s="34">
        <f t="shared" si="112"/>
        <v>1.2907683814941437E-2</v>
      </c>
      <c r="Q186" s="121">
        <f t="shared" si="113"/>
        <v>20011.139000000003</v>
      </c>
      <c r="R186" s="124">
        <f t="shared" si="114"/>
        <v>2.6502810508897945E-4</v>
      </c>
      <c r="S186" s="125">
        <f>S$15</f>
        <v>0.2</v>
      </c>
      <c r="T186" s="124">
        <f t="shared" si="115"/>
        <v>5.3005621017795895E-5</v>
      </c>
      <c r="V186" s="124">
        <f>+G186-P186</f>
        <v>-1.627968381415866E-2</v>
      </c>
      <c r="Z186" s="124">
        <f t="shared" si="116"/>
        <v>-1612</v>
      </c>
      <c r="AA186" s="124">
        <f t="shared" si="117"/>
        <v>-5.6781609574911573E-3</v>
      </c>
      <c r="AB186" s="124">
        <f t="shared" si="118"/>
        <v>1.5213844773215371E-2</v>
      </c>
      <c r="AC186" s="124">
        <f t="shared" si="119"/>
        <v>-1.627968381415866E-2</v>
      </c>
      <c r="AD186" s="124">
        <f t="shared" si="120"/>
        <v>2.306160958273934E-3</v>
      </c>
      <c r="AE186" s="124">
        <f t="shared" si="121"/>
        <v>1.0636756730933901E-6</v>
      </c>
      <c r="AF186" s="124">
        <f t="shared" si="122"/>
        <v>-1.627968381415866E-2</v>
      </c>
      <c r="AG186" s="125"/>
      <c r="AH186" s="124">
        <f t="shared" si="123"/>
        <v>-1.8585844772432594E-2</v>
      </c>
      <c r="AI186" s="124">
        <f t="shared" si="124"/>
        <v>0.35488089297790781</v>
      </c>
      <c r="AJ186" s="124">
        <f t="shared" si="125"/>
        <v>-0.9669097341705013</v>
      </c>
      <c r="AK186" s="124">
        <f t="shared" si="126"/>
        <v>-0.39914910278354448</v>
      </c>
      <c r="AL186" s="124">
        <f t="shared" si="127"/>
        <v>-2.5875209136391137</v>
      </c>
      <c r="AM186" s="124">
        <f t="shared" si="128"/>
        <v>-3.5168196111391761</v>
      </c>
      <c r="AN186" s="124">
        <f t="shared" si="133"/>
        <v>4.4508142280960232</v>
      </c>
      <c r="AO186" s="124">
        <f t="shared" si="133"/>
        <v>4.4507962954992202</v>
      </c>
      <c r="AP186" s="124">
        <f t="shared" si="133"/>
        <v>4.4508877140033025</v>
      </c>
      <c r="AQ186" s="124">
        <f t="shared" si="133"/>
        <v>4.4504219976208939</v>
      </c>
      <c r="AR186" s="124">
        <f t="shared" si="133"/>
        <v>4.4528030260624094</v>
      </c>
      <c r="AS186" s="124">
        <f t="shared" si="133"/>
        <v>4.4408441503093519</v>
      </c>
      <c r="AT186" s="124">
        <f t="shared" si="133"/>
        <v>4.5076877271966804</v>
      </c>
      <c r="AU186" s="124">
        <f t="shared" si="129"/>
        <v>5.1836218597157826</v>
      </c>
    </row>
    <row r="187" spans="1:47" s="124" customFormat="1" ht="12.95" customHeight="1" x14ac:dyDescent="0.2">
      <c r="A187" s="69" t="s">
        <v>619</v>
      </c>
      <c r="B187" s="71" t="s">
        <v>134</v>
      </c>
      <c r="C187" s="69">
        <v>35036.284</v>
      </c>
      <c r="D187" s="69" t="s">
        <v>176</v>
      </c>
      <c r="E187" s="124">
        <f t="shared" si="109"/>
        <v>-1609.9981644291688</v>
      </c>
      <c r="F187" s="124">
        <f t="shared" si="110"/>
        <v>-1610</v>
      </c>
      <c r="G187" s="124">
        <f t="shared" si="111"/>
        <v>6.0900000025867485E-3</v>
      </c>
      <c r="I187" s="124">
        <f>+G187</f>
        <v>6.0900000025867485E-3</v>
      </c>
      <c r="P187" s="34">
        <f t="shared" si="112"/>
        <v>1.2859425112490986E-2</v>
      </c>
      <c r="Q187" s="121">
        <f t="shared" si="113"/>
        <v>20017.784</v>
      </c>
      <c r="R187" s="124">
        <f t="shared" si="114"/>
        <v>4.5825116318601997E-5</v>
      </c>
      <c r="S187" s="125">
        <f>S$16</f>
        <v>0.1</v>
      </c>
      <c r="T187" s="124">
        <f t="shared" si="115"/>
        <v>4.5825116318602002E-6</v>
      </c>
      <c r="Z187" s="124">
        <f t="shared" si="116"/>
        <v>-1610</v>
      </c>
      <c r="AA187" s="124">
        <f t="shared" si="117"/>
        <v>-5.6988702163608858E-3</v>
      </c>
      <c r="AB187" s="124">
        <f t="shared" si="118"/>
        <v>2.464829533143862E-2</v>
      </c>
      <c r="AC187" s="124">
        <f t="shared" si="119"/>
        <v>-6.7694251099042375E-3</v>
      </c>
      <c r="AD187" s="124">
        <f t="shared" si="120"/>
        <v>1.1788870218947634E-2</v>
      </c>
      <c r="AE187" s="124">
        <f t="shared" si="121"/>
        <v>1.3897746103919045E-5</v>
      </c>
      <c r="AF187" s="124">
        <f t="shared" si="122"/>
        <v>-6.7694251099042375E-3</v>
      </c>
      <c r="AG187" s="125"/>
      <c r="AH187" s="124">
        <f t="shared" si="123"/>
        <v>-1.8558295328851872E-2</v>
      </c>
      <c r="AI187" s="124">
        <f t="shared" si="124"/>
        <v>0.35525811367528304</v>
      </c>
      <c r="AJ187" s="124">
        <f t="shared" si="125"/>
        <v>-0.96715022222679814</v>
      </c>
      <c r="AK187" s="124">
        <f t="shared" si="126"/>
        <v>-0.39975813752359807</v>
      </c>
      <c r="AL187" s="124">
        <f t="shared" si="127"/>
        <v>-2.5865765720427176</v>
      </c>
      <c r="AM187" s="124">
        <f t="shared" si="128"/>
        <v>-3.5105180858452418</v>
      </c>
      <c r="AN187" s="124">
        <f t="shared" si="133"/>
        <v>4.4525470557697906</v>
      </c>
      <c r="AO187" s="124">
        <f t="shared" si="133"/>
        <v>4.4525294430568199</v>
      </c>
      <c r="AP187" s="124">
        <f t="shared" si="133"/>
        <v>4.452619815925468</v>
      </c>
      <c r="AQ187" s="124">
        <f t="shared" si="133"/>
        <v>4.4521564273900092</v>
      </c>
      <c r="AR187" s="124">
        <f t="shared" si="133"/>
        <v>4.4545410733645134</v>
      </c>
      <c r="AS187" s="124">
        <f t="shared" si="133"/>
        <v>4.4424890596437301</v>
      </c>
      <c r="AT187" s="124">
        <f t="shared" si="133"/>
        <v>4.510474449963902</v>
      </c>
      <c r="AU187" s="124">
        <f t="shared" si="129"/>
        <v>5.1856936178148416</v>
      </c>
    </row>
    <row r="188" spans="1:47" s="124" customFormat="1" ht="12.95" customHeight="1" x14ac:dyDescent="0.2">
      <c r="A188" s="69" t="s">
        <v>637</v>
      </c>
      <c r="B188" s="71" t="s">
        <v>134</v>
      </c>
      <c r="C188" s="69">
        <v>35258.565000000002</v>
      </c>
      <c r="D188" s="69" t="s">
        <v>176</v>
      </c>
      <c r="E188" s="124">
        <f t="shared" si="109"/>
        <v>-1543.0010347314706</v>
      </c>
      <c r="F188" s="124">
        <f t="shared" si="110"/>
        <v>-1543</v>
      </c>
      <c r="G188" s="124">
        <f t="shared" si="111"/>
        <v>-3.4329999980400316E-3</v>
      </c>
      <c r="H188" s="124">
        <f>+G188</f>
        <v>-3.4329999980400316E-3</v>
      </c>
      <c r="P188" s="34">
        <f t="shared" si="112"/>
        <v>1.1272603286906466E-2</v>
      </c>
      <c r="Q188" s="121">
        <f t="shared" si="113"/>
        <v>20240.065000000002</v>
      </c>
      <c r="R188" s="124">
        <f t="shared" si="114"/>
        <v>2.1625476797422925E-4</v>
      </c>
      <c r="S188" s="125">
        <f>S$15</f>
        <v>0.2</v>
      </c>
      <c r="T188" s="124">
        <f t="shared" si="115"/>
        <v>4.3250953594845849E-5</v>
      </c>
      <c r="Z188" s="124">
        <f t="shared" si="116"/>
        <v>-1543</v>
      </c>
      <c r="AA188" s="124">
        <f t="shared" si="117"/>
        <v>-6.3122653439044267E-3</v>
      </c>
      <c r="AB188" s="124">
        <f t="shared" si="118"/>
        <v>1.4151868632770861E-2</v>
      </c>
      <c r="AC188" s="124">
        <f t="shared" si="119"/>
        <v>-1.4705603284946498E-2</v>
      </c>
      <c r="AD188" s="124">
        <f t="shared" si="120"/>
        <v>2.8792653458643951E-3</v>
      </c>
      <c r="AE188" s="124">
        <f t="shared" si="121"/>
        <v>1.6580337863791231E-6</v>
      </c>
      <c r="AF188" s="124">
        <f t="shared" si="122"/>
        <v>-1.4705603284946498E-2</v>
      </c>
      <c r="AG188" s="125"/>
      <c r="AH188" s="124">
        <f t="shared" si="123"/>
        <v>-1.7584868630810893E-2</v>
      </c>
      <c r="AI188" s="124">
        <f t="shared" si="124"/>
        <v>0.36874015371445434</v>
      </c>
      <c r="AJ188" s="124">
        <f t="shared" si="125"/>
        <v>-0.97497995990278363</v>
      </c>
      <c r="AK188" s="124">
        <f t="shared" si="126"/>
        <v>-0.42072517747983612</v>
      </c>
      <c r="AL188" s="124">
        <f t="shared" si="127"/>
        <v>-2.5537158749794804</v>
      </c>
      <c r="AM188" s="124">
        <f t="shared" si="128"/>
        <v>-3.3035249756780738</v>
      </c>
      <c r="AN188" s="124">
        <f t="shared" si="133"/>
        <v>4.5117070163038751</v>
      </c>
      <c r="AO188" s="124">
        <f t="shared" si="133"/>
        <v>4.511700306761421</v>
      </c>
      <c r="AP188" s="124">
        <f t="shared" si="133"/>
        <v>4.5117446793170766</v>
      </c>
      <c r="AQ188" s="124">
        <f t="shared" si="133"/>
        <v>4.511451407486426</v>
      </c>
      <c r="AR188" s="124">
        <f t="shared" si="133"/>
        <v>4.5133976348718594</v>
      </c>
      <c r="AS188" s="124">
        <f t="shared" si="133"/>
        <v>4.5008120473730457</v>
      </c>
      <c r="AT188" s="124">
        <f t="shared" si="133"/>
        <v>4.6054845403919273</v>
      </c>
      <c r="AU188" s="124">
        <f t="shared" si="129"/>
        <v>5.2550975141333378</v>
      </c>
    </row>
    <row r="189" spans="1:47" s="124" customFormat="1" ht="12.95" customHeight="1" x14ac:dyDescent="0.2">
      <c r="A189" s="69" t="s">
        <v>637</v>
      </c>
      <c r="B189" s="71" t="s">
        <v>134</v>
      </c>
      <c r="C189" s="69">
        <v>35268.519</v>
      </c>
      <c r="D189" s="69" t="s">
        <v>176</v>
      </c>
      <c r="E189" s="124">
        <f t="shared" si="109"/>
        <v>-1540.0008258561697</v>
      </c>
      <c r="F189" s="124">
        <f t="shared" si="110"/>
        <v>-1540</v>
      </c>
      <c r="G189" s="124">
        <f t="shared" si="111"/>
        <v>-2.7399999962653965E-3</v>
      </c>
      <c r="H189" s="124">
        <f>+G189</f>
        <v>-2.7399999962653965E-3</v>
      </c>
      <c r="P189" s="34">
        <f t="shared" si="112"/>
        <v>1.1202907260618383E-2</v>
      </c>
      <c r="Q189" s="121">
        <f t="shared" si="113"/>
        <v>20250.019</v>
      </c>
      <c r="R189" s="124">
        <f t="shared" si="114"/>
        <v>1.9440466277406235E-4</v>
      </c>
      <c r="S189" s="125">
        <f>S$15</f>
        <v>0.2</v>
      </c>
      <c r="T189" s="124">
        <f t="shared" si="115"/>
        <v>3.8880932554812472E-5</v>
      </c>
      <c r="Z189" s="124">
        <f t="shared" si="116"/>
        <v>-1540</v>
      </c>
      <c r="AA189" s="124">
        <f t="shared" si="117"/>
        <v>-6.3360110407141464E-3</v>
      </c>
      <c r="AB189" s="124">
        <f t="shared" si="118"/>
        <v>1.4798918305067132E-2</v>
      </c>
      <c r="AC189" s="124">
        <f t="shared" si="119"/>
        <v>-1.3942907256883779E-2</v>
      </c>
      <c r="AD189" s="124">
        <f t="shared" si="120"/>
        <v>3.5960110444487499E-3</v>
      </c>
      <c r="AE189" s="124">
        <f t="shared" si="121"/>
        <v>2.586259086359478E-6</v>
      </c>
      <c r="AF189" s="124">
        <f t="shared" si="122"/>
        <v>-1.3942907256883779E-2</v>
      </c>
      <c r="AG189" s="125"/>
      <c r="AH189" s="124">
        <f t="shared" si="123"/>
        <v>-1.7538918301332529E-2</v>
      </c>
      <c r="AI189" s="124">
        <f t="shared" si="124"/>
        <v>0.36938476420183763</v>
      </c>
      <c r="AJ189" s="124">
        <f t="shared" si="125"/>
        <v>-0.97531901156316758</v>
      </c>
      <c r="AK189" s="124">
        <f t="shared" si="126"/>
        <v>-0.42169075502922565</v>
      </c>
      <c r="AL189" s="124">
        <f t="shared" si="127"/>
        <v>-2.5521854899601641</v>
      </c>
      <c r="AM189" s="124">
        <f t="shared" si="128"/>
        <v>-3.2944320088723891</v>
      </c>
      <c r="AN189" s="124">
        <f t="shared" si="133"/>
        <v>4.5144087380505757</v>
      </c>
      <c r="AO189" s="124">
        <f t="shared" si="133"/>
        <v>4.5144024241527818</v>
      </c>
      <c r="AP189" s="124">
        <f t="shared" si="133"/>
        <v>4.5144447422862237</v>
      </c>
      <c r="AQ189" s="124">
        <f t="shared" si="133"/>
        <v>4.5141612805139228</v>
      </c>
      <c r="AR189" s="124">
        <f t="shared" si="133"/>
        <v>4.5160677158357529</v>
      </c>
      <c r="AS189" s="124">
        <f t="shared" si="133"/>
        <v>4.503576394838003</v>
      </c>
      <c r="AT189" s="124">
        <f t="shared" si="133"/>
        <v>4.6098128624440546</v>
      </c>
      <c r="AU189" s="124">
        <f t="shared" si="129"/>
        <v>5.2582051512819268</v>
      </c>
    </row>
    <row r="190" spans="1:47" s="124" customFormat="1" ht="12.95" customHeight="1" x14ac:dyDescent="0.2">
      <c r="A190" s="69" t="s">
        <v>619</v>
      </c>
      <c r="B190" s="71" t="s">
        <v>134</v>
      </c>
      <c r="C190" s="69">
        <v>35308.336000000003</v>
      </c>
      <c r="D190" s="69" t="s">
        <v>176</v>
      </c>
      <c r="E190" s="124">
        <f t="shared" si="109"/>
        <v>-1527.9996889476017</v>
      </c>
      <c r="F190" s="124">
        <f t="shared" si="110"/>
        <v>-1528</v>
      </c>
      <c r="G190" s="124">
        <f t="shared" si="111"/>
        <v>1.0320000073988922E-3</v>
      </c>
      <c r="I190" s="124">
        <f>+G190</f>
        <v>1.0320000073988922E-3</v>
      </c>
      <c r="P190" s="34">
        <f t="shared" si="112"/>
        <v>1.0925285181676514E-2</v>
      </c>
      <c r="Q190" s="121">
        <f t="shared" si="113"/>
        <v>20289.836000000003</v>
      </c>
      <c r="R190" s="124">
        <f t="shared" si="114"/>
        <v>9.7877091539581387E-5</v>
      </c>
      <c r="S190" s="125">
        <f>S$16</f>
        <v>0.1</v>
      </c>
      <c r="T190" s="124">
        <f t="shared" si="115"/>
        <v>9.7877091539581391E-6</v>
      </c>
      <c r="Z190" s="124">
        <f t="shared" si="116"/>
        <v>-1528</v>
      </c>
      <c r="AA190" s="124">
        <f t="shared" si="117"/>
        <v>-6.42773470345279E-3</v>
      </c>
      <c r="AB190" s="124">
        <f t="shared" si="118"/>
        <v>1.8385019892528196E-2</v>
      </c>
      <c r="AC190" s="124">
        <f t="shared" si="119"/>
        <v>-9.8932851742776218E-3</v>
      </c>
      <c r="AD190" s="124">
        <f t="shared" si="120"/>
        <v>7.4597347108516822E-3</v>
      </c>
      <c r="AE190" s="124">
        <f t="shared" si="121"/>
        <v>5.5647641956285436E-6</v>
      </c>
      <c r="AF190" s="124">
        <f t="shared" si="122"/>
        <v>-9.8932851742776218E-3</v>
      </c>
      <c r="AG190" s="125"/>
      <c r="AH190" s="124">
        <f t="shared" si="123"/>
        <v>-1.7353019885129304E-2</v>
      </c>
      <c r="AI190" s="124">
        <f t="shared" si="124"/>
        <v>0.37200097830786905</v>
      </c>
      <c r="AJ190" s="124">
        <f t="shared" si="125"/>
        <v>-0.97666398574116109</v>
      </c>
      <c r="AK190" s="124">
        <f t="shared" si="126"/>
        <v>-0.4255771343148228</v>
      </c>
      <c r="AL190" s="124">
        <f t="shared" si="127"/>
        <v>-2.5460098616280127</v>
      </c>
      <c r="AM190" s="124">
        <f t="shared" si="128"/>
        <v>-3.2581997370236051</v>
      </c>
      <c r="AN190" s="124">
        <f t="shared" si="133"/>
        <v>4.5252632572478602</v>
      </c>
      <c r="AO190" s="124">
        <f t="shared" si="133"/>
        <v>4.5252583934812041</v>
      </c>
      <c r="AP190" s="124">
        <f t="shared" si="133"/>
        <v>4.5252928588523629</v>
      </c>
      <c r="AQ190" s="124">
        <f t="shared" si="133"/>
        <v>4.5250487672544137</v>
      </c>
      <c r="AR190" s="124">
        <f t="shared" si="133"/>
        <v>4.5267843122242759</v>
      </c>
      <c r="AS190" s="124">
        <f t="shared" si="133"/>
        <v>4.5147711835967836</v>
      </c>
      <c r="AT190" s="124">
        <f t="shared" si="133"/>
        <v>4.6271886497023065</v>
      </c>
      <c r="AU190" s="124">
        <f t="shared" si="129"/>
        <v>5.2706356998762844</v>
      </c>
    </row>
    <row r="191" spans="1:47" s="124" customFormat="1" ht="12.95" customHeight="1" x14ac:dyDescent="0.2">
      <c r="A191" s="124" t="s">
        <v>31</v>
      </c>
      <c r="B191" s="125"/>
      <c r="C191" s="153">
        <v>35331.546000000002</v>
      </c>
      <c r="D191" s="153"/>
      <c r="E191" s="124">
        <f t="shared" si="109"/>
        <v>-1521.0040240896808</v>
      </c>
      <c r="F191" s="124">
        <f t="shared" si="110"/>
        <v>-1521</v>
      </c>
      <c r="G191" s="124">
        <f t="shared" si="111"/>
        <v>-1.3350999994145241E-2</v>
      </c>
      <c r="H191" s="124">
        <f>+G191</f>
        <v>-1.3350999994145241E-2</v>
      </c>
      <c r="P191" s="34">
        <f t="shared" si="112"/>
        <v>1.0764197577215938E-2</v>
      </c>
      <c r="Q191" s="121">
        <f t="shared" si="113"/>
        <v>20313.046000000002</v>
      </c>
      <c r="R191" s="124">
        <f t="shared" si="114"/>
        <v>5.8154275390578404E-4</v>
      </c>
      <c r="S191" s="125">
        <f>S$15</f>
        <v>0.2</v>
      </c>
      <c r="T191" s="124">
        <f t="shared" si="115"/>
        <v>1.1630855078115682E-4</v>
      </c>
      <c r="V191" s="124">
        <f>+G191-P191</f>
        <v>-2.4115197571361179E-2</v>
      </c>
      <c r="Z191" s="124">
        <f t="shared" si="116"/>
        <v>-1521</v>
      </c>
      <c r="AA191" s="124">
        <f t="shared" si="117"/>
        <v>-6.4788172847598698E-3</v>
      </c>
      <c r="AB191" s="124">
        <f t="shared" si="118"/>
        <v>3.892014867830567E-3</v>
      </c>
      <c r="AC191" s="124">
        <f t="shared" si="119"/>
        <v>-2.4115197571361179E-2</v>
      </c>
      <c r="AD191" s="124">
        <f t="shared" si="120"/>
        <v>-6.8721827093853709E-3</v>
      </c>
      <c r="AE191" s="124">
        <f t="shared" si="121"/>
        <v>9.4453790382350523E-6</v>
      </c>
      <c r="AF191" s="124">
        <f t="shared" si="122"/>
        <v>-2.4115197571361179E-2</v>
      </c>
      <c r="AG191" s="125"/>
      <c r="AH191" s="124">
        <f t="shared" si="123"/>
        <v>-1.7243014861975808E-2</v>
      </c>
      <c r="AI191" s="124">
        <f t="shared" si="124"/>
        <v>0.37355558982519288</v>
      </c>
      <c r="AJ191" s="124">
        <f t="shared" si="125"/>
        <v>-0.97743995599655442</v>
      </c>
      <c r="AK191" s="124">
        <f t="shared" si="126"/>
        <v>-0.4278622084954784</v>
      </c>
      <c r="AL191" s="124">
        <f t="shared" si="127"/>
        <v>-2.5423666975040802</v>
      </c>
      <c r="AM191" s="124">
        <f t="shared" si="128"/>
        <v>-3.2371653024951086</v>
      </c>
      <c r="AN191" s="124">
        <f t="shared" ref="AN191:AT200" si="134">$AU191+$AB$7*SIN(AO191)</f>
        <v>4.5316307593605085</v>
      </c>
      <c r="AO191" s="124">
        <f t="shared" si="134"/>
        <v>4.5316266410772839</v>
      </c>
      <c r="AP191" s="124">
        <f t="shared" si="134"/>
        <v>4.5316568398753097</v>
      </c>
      <c r="AQ191" s="124">
        <f t="shared" si="134"/>
        <v>4.531435512031754</v>
      </c>
      <c r="AR191" s="124">
        <f t="shared" si="134"/>
        <v>4.533063896278354</v>
      </c>
      <c r="AS191" s="124">
        <f t="shared" si="134"/>
        <v>4.5214042273765243</v>
      </c>
      <c r="AT191" s="124">
        <f t="shared" si="134"/>
        <v>4.6373704894453773</v>
      </c>
      <c r="AU191" s="124">
        <f t="shared" si="129"/>
        <v>5.2778868532229923</v>
      </c>
    </row>
    <row r="192" spans="1:47" s="124" customFormat="1" ht="12.95" customHeight="1" x14ac:dyDescent="0.2">
      <c r="A192" s="69" t="s">
        <v>637</v>
      </c>
      <c r="B192" s="71" t="s">
        <v>134</v>
      </c>
      <c r="C192" s="69">
        <v>35341.514999999999</v>
      </c>
      <c r="D192" s="69" t="s">
        <v>176</v>
      </c>
      <c r="E192" s="124">
        <f t="shared" si="109"/>
        <v>-1517.9992941039593</v>
      </c>
      <c r="F192" s="124">
        <f t="shared" si="110"/>
        <v>-1518</v>
      </c>
      <c r="G192" s="124">
        <f t="shared" si="111"/>
        <v>2.3419999997713603E-3</v>
      </c>
      <c r="H192" s="124">
        <f>+G192</f>
        <v>2.3419999997713603E-3</v>
      </c>
      <c r="P192" s="34">
        <f t="shared" si="112"/>
        <v>1.0695353703482201E-2</v>
      </c>
      <c r="Q192" s="121">
        <f t="shared" si="113"/>
        <v>20323.014999999999</v>
      </c>
      <c r="R192" s="124">
        <f t="shared" si="114"/>
        <v>6.9778518099299609E-5</v>
      </c>
      <c r="S192" s="125">
        <f>S$15</f>
        <v>0.2</v>
      </c>
      <c r="T192" s="124">
        <f t="shared" si="115"/>
        <v>1.3955703619859923E-5</v>
      </c>
      <c r="Z192" s="124">
        <f t="shared" si="116"/>
        <v>-1518</v>
      </c>
      <c r="AA192" s="124">
        <f t="shared" si="117"/>
        <v>-6.5001599249014351E-3</v>
      </c>
      <c r="AB192" s="124">
        <f t="shared" si="118"/>
        <v>1.9537513628154996E-2</v>
      </c>
      <c r="AC192" s="124">
        <f t="shared" si="119"/>
        <v>-8.3533537037108405E-3</v>
      </c>
      <c r="AD192" s="124">
        <f t="shared" si="120"/>
        <v>8.8421599246727954E-3</v>
      </c>
      <c r="AE192" s="124">
        <f t="shared" si="121"/>
        <v>1.5636758426697924E-5</v>
      </c>
      <c r="AF192" s="124">
        <f t="shared" si="122"/>
        <v>-8.3533537037108405E-3</v>
      </c>
      <c r="AG192" s="125"/>
      <c r="AH192" s="124">
        <f t="shared" si="123"/>
        <v>-1.7195513628383636E-2</v>
      </c>
      <c r="AI192" s="124">
        <f t="shared" si="124"/>
        <v>0.37422841078293156</v>
      </c>
      <c r="AJ192" s="124">
        <f t="shared" si="125"/>
        <v>-0.97777050574461144</v>
      </c>
      <c r="AK192" s="124">
        <f t="shared" si="126"/>
        <v>-0.42884564429015115</v>
      </c>
      <c r="AL192" s="124">
        <f t="shared" si="127"/>
        <v>-2.5407959851142672</v>
      </c>
      <c r="AM192" s="124">
        <f t="shared" si="128"/>
        <v>-3.2281728707406301</v>
      </c>
      <c r="AN192" s="124">
        <f t="shared" si="134"/>
        <v>4.5343678570080259</v>
      </c>
      <c r="AO192" s="124">
        <f t="shared" si="134"/>
        <v>4.5343640353840406</v>
      </c>
      <c r="AP192" s="124">
        <f t="shared" si="134"/>
        <v>4.5343924849538242</v>
      </c>
      <c r="AQ192" s="124">
        <f t="shared" si="134"/>
        <v>4.5341808037184173</v>
      </c>
      <c r="AR192" s="124">
        <f t="shared" si="134"/>
        <v>4.5357618485710374</v>
      </c>
      <c r="AS192" s="124">
        <f t="shared" si="134"/>
        <v>4.5242704116800816</v>
      </c>
      <c r="AT192" s="124">
        <f t="shared" si="134"/>
        <v>4.6417444535992631</v>
      </c>
      <c r="AU192" s="124">
        <f t="shared" si="129"/>
        <v>5.2809944903715822</v>
      </c>
    </row>
    <row r="193" spans="1:47" s="124" customFormat="1" ht="12.95" customHeight="1" x14ac:dyDescent="0.2">
      <c r="A193" s="69" t="s">
        <v>619</v>
      </c>
      <c r="B193" s="71" t="s">
        <v>134</v>
      </c>
      <c r="C193" s="69">
        <v>35361.419000000002</v>
      </c>
      <c r="D193" s="69" t="s">
        <v>176</v>
      </c>
      <c r="E193" s="124">
        <f t="shared" si="109"/>
        <v>-1512.0000819828012</v>
      </c>
      <c r="F193" s="124">
        <f t="shared" si="110"/>
        <v>-1512</v>
      </c>
      <c r="G193" s="124">
        <f t="shared" si="111"/>
        <v>-2.7199999749427661E-4</v>
      </c>
      <c r="I193" s="124">
        <f>+G193</f>
        <v>-2.7199999749427661E-4</v>
      </c>
      <c r="P193" s="34">
        <f t="shared" si="112"/>
        <v>1.0558014563877862E-2</v>
      </c>
      <c r="Q193" s="121">
        <f t="shared" si="113"/>
        <v>20342.919000000002</v>
      </c>
      <c r="R193" s="124">
        <f t="shared" si="114"/>
        <v>1.1728921539953256E-4</v>
      </c>
      <c r="S193" s="125">
        <f>S$16</f>
        <v>0.1</v>
      </c>
      <c r="T193" s="124">
        <f t="shared" si="115"/>
        <v>1.1728921539953256E-5</v>
      </c>
      <c r="Z193" s="124">
        <f t="shared" si="116"/>
        <v>-1512</v>
      </c>
      <c r="AA193" s="124">
        <f t="shared" si="117"/>
        <v>-6.5418508973968288E-3</v>
      </c>
      <c r="AB193" s="124">
        <f t="shared" si="118"/>
        <v>1.6827865463780414E-2</v>
      </c>
      <c r="AC193" s="124">
        <f t="shared" si="119"/>
        <v>-1.0830014561372139E-2</v>
      </c>
      <c r="AD193" s="124">
        <f t="shared" si="120"/>
        <v>6.2698508999025522E-3</v>
      </c>
      <c r="AE193" s="124">
        <f t="shared" si="121"/>
        <v>3.9311030307008847E-6</v>
      </c>
      <c r="AF193" s="124">
        <f t="shared" si="122"/>
        <v>-1.0830014561372139E-2</v>
      </c>
      <c r="AG193" s="125"/>
      <c r="AH193" s="124">
        <f t="shared" si="123"/>
        <v>-1.7099865461274691E-2</v>
      </c>
      <c r="AI193" s="124">
        <f t="shared" si="124"/>
        <v>0.37558603794652901</v>
      </c>
      <c r="AJ193" s="124">
        <f t="shared" si="125"/>
        <v>-0.97842789478986136</v>
      </c>
      <c r="AK193" s="124">
        <f t="shared" si="126"/>
        <v>-0.43082000010512134</v>
      </c>
      <c r="AL193" s="124">
        <f t="shared" si="127"/>
        <v>-2.5376374872871281</v>
      </c>
      <c r="AM193" s="124">
        <f t="shared" si="128"/>
        <v>-3.2102275825906199</v>
      </c>
      <c r="AN193" s="124">
        <f t="shared" si="134"/>
        <v>4.5398569094269448</v>
      </c>
      <c r="AO193" s="124">
        <f t="shared" si="134"/>
        <v>4.5398536403106915</v>
      </c>
      <c r="AP193" s="124">
        <f t="shared" si="134"/>
        <v>4.5398787428856888</v>
      </c>
      <c r="AQ193" s="124">
        <f t="shared" si="134"/>
        <v>4.5396860802799086</v>
      </c>
      <c r="AR193" s="124">
        <f t="shared" si="134"/>
        <v>4.5411702662864801</v>
      </c>
      <c r="AS193" s="124">
        <f t="shared" si="134"/>
        <v>4.5300453481202965</v>
      </c>
      <c r="AT193" s="124">
        <f t="shared" si="134"/>
        <v>4.6505108900995786</v>
      </c>
      <c r="AU193" s="124">
        <f t="shared" si="129"/>
        <v>5.287209764668761</v>
      </c>
    </row>
    <row r="194" spans="1:47" s="124" customFormat="1" ht="12.95" customHeight="1" x14ac:dyDescent="0.2">
      <c r="A194" s="124" t="s">
        <v>31</v>
      </c>
      <c r="B194" s="125"/>
      <c r="C194" s="153">
        <v>35364.733999999997</v>
      </c>
      <c r="D194" s="153"/>
      <c r="E194" s="124">
        <f t="shared" si="109"/>
        <v>-1511.0009165797865</v>
      </c>
      <c r="F194" s="124">
        <f t="shared" si="110"/>
        <v>-1511</v>
      </c>
      <c r="G194" s="124">
        <f t="shared" si="111"/>
        <v>-3.04100000357721E-3</v>
      </c>
      <c r="H194" s="124">
        <f>+G194</f>
        <v>-3.04100000357721E-3</v>
      </c>
      <c r="P194" s="34">
        <f t="shared" si="112"/>
        <v>1.0535169897185325E-2</v>
      </c>
      <c r="Q194" s="121">
        <f t="shared" si="113"/>
        <v>20346.233999999997</v>
      </c>
      <c r="R194" s="124">
        <f t="shared" si="114"/>
        <v>1.8431238917437061E-4</v>
      </c>
      <c r="S194" s="125">
        <f>S$15</f>
        <v>0.2</v>
      </c>
      <c r="T194" s="124">
        <f t="shared" si="115"/>
        <v>3.6862477834874127E-5</v>
      </c>
      <c r="V194" s="124">
        <f>+G194-P194</f>
        <v>-1.3576169900762535E-2</v>
      </c>
      <c r="Z194" s="124">
        <f t="shared" si="116"/>
        <v>-1511</v>
      </c>
      <c r="AA194" s="124">
        <f t="shared" si="117"/>
        <v>-6.5486701329436781E-3</v>
      </c>
      <c r="AB194" s="124">
        <f t="shared" si="118"/>
        <v>1.4042840026551793E-2</v>
      </c>
      <c r="AC194" s="124">
        <f t="shared" si="119"/>
        <v>-1.3576169900762535E-2</v>
      </c>
      <c r="AD194" s="124">
        <f t="shared" si="120"/>
        <v>3.5076701293664681E-3</v>
      </c>
      <c r="AE194" s="124">
        <f t="shared" si="121"/>
        <v>2.4607499472899551E-6</v>
      </c>
      <c r="AF194" s="124">
        <f t="shared" si="122"/>
        <v>-1.3576169900762535E-2</v>
      </c>
      <c r="AG194" s="125"/>
      <c r="AH194" s="124">
        <f t="shared" si="123"/>
        <v>-1.7083840030129003E-2</v>
      </c>
      <c r="AI194" s="124">
        <f t="shared" si="124"/>
        <v>0.37581387754706796</v>
      </c>
      <c r="AJ194" s="124">
        <f t="shared" si="125"/>
        <v>-0.97853697083026614</v>
      </c>
      <c r="AK194" s="124">
        <f t="shared" si="126"/>
        <v>-0.43115003541118219</v>
      </c>
      <c r="AL194" s="124">
        <f t="shared" si="127"/>
        <v>-2.5371088387591167</v>
      </c>
      <c r="AM194" s="124">
        <f t="shared" si="128"/>
        <v>-3.2072417819700627</v>
      </c>
      <c r="AN194" s="124">
        <f t="shared" si="134"/>
        <v>4.5407736900796429</v>
      </c>
      <c r="AO194" s="124">
        <f t="shared" si="134"/>
        <v>4.5407705078045923</v>
      </c>
      <c r="AP194" s="124">
        <f t="shared" si="134"/>
        <v>4.5407950727761728</v>
      </c>
      <c r="AQ194" s="124">
        <f t="shared" si="134"/>
        <v>4.5406055383200599</v>
      </c>
      <c r="AR194" s="124">
        <f t="shared" si="134"/>
        <v>4.5420733284143431</v>
      </c>
      <c r="AS194" s="124">
        <f t="shared" si="134"/>
        <v>4.5310133841962372</v>
      </c>
      <c r="AT194" s="124">
        <f t="shared" si="134"/>
        <v>4.651974356741122</v>
      </c>
      <c r="AU194" s="124">
        <f t="shared" si="129"/>
        <v>5.288245643718291</v>
      </c>
    </row>
    <row r="195" spans="1:47" s="124" customFormat="1" ht="12.95" customHeight="1" x14ac:dyDescent="0.2">
      <c r="A195" s="69" t="s">
        <v>619</v>
      </c>
      <c r="B195" s="71" t="s">
        <v>134</v>
      </c>
      <c r="C195" s="69">
        <v>35371.373</v>
      </c>
      <c r="D195" s="69" t="s">
        <v>176</v>
      </c>
      <c r="E195" s="124">
        <f t="shared" si="109"/>
        <v>-1508.9998731075004</v>
      </c>
      <c r="F195" s="124">
        <f t="shared" si="110"/>
        <v>-1509</v>
      </c>
      <c r="G195" s="124">
        <f t="shared" si="111"/>
        <v>4.2100000428035855E-4</v>
      </c>
      <c r="I195" s="124">
        <f>+G195</f>
        <v>4.2100000428035855E-4</v>
      </c>
      <c r="P195" s="34">
        <f t="shared" si="112"/>
        <v>1.0489519298007264E-2</v>
      </c>
      <c r="Q195" s="121">
        <f t="shared" si="113"/>
        <v>20352.873</v>
      </c>
      <c r="R195" s="124">
        <f t="shared" si="114"/>
        <v>1.0137508076815094E-4</v>
      </c>
      <c r="S195" s="125">
        <f>S$16</f>
        <v>0.1</v>
      </c>
      <c r="T195" s="124">
        <f t="shared" si="115"/>
        <v>1.0137508076815095E-5</v>
      </c>
      <c r="Z195" s="124">
        <f t="shared" si="116"/>
        <v>-1509</v>
      </c>
      <c r="AA195" s="124">
        <f t="shared" si="117"/>
        <v>-6.5621975238128287E-3</v>
      </c>
      <c r="AB195" s="124">
        <f t="shared" si="118"/>
        <v>1.7472716826100451E-2</v>
      </c>
      <c r="AC195" s="124">
        <f t="shared" si="119"/>
        <v>-1.0068519293726905E-2</v>
      </c>
      <c r="AD195" s="124">
        <f t="shared" si="120"/>
        <v>6.9831975280931873E-3</v>
      </c>
      <c r="AE195" s="124">
        <f t="shared" si="121"/>
        <v>4.8765047716366802E-6</v>
      </c>
      <c r="AF195" s="124">
        <f t="shared" si="122"/>
        <v>-1.0068519293726905E-2</v>
      </c>
      <c r="AG195" s="125"/>
      <c r="AH195" s="124">
        <f t="shared" si="123"/>
        <v>-1.7051716821820093E-2</v>
      </c>
      <c r="AI195" s="124">
        <f t="shared" si="124"/>
        <v>0.37627091261837797</v>
      </c>
      <c r="AJ195" s="124">
        <f t="shared" si="125"/>
        <v>-0.9787546978149565</v>
      </c>
      <c r="AK195" s="124">
        <f t="shared" si="126"/>
        <v>-0.43181094711919837</v>
      </c>
      <c r="AL195" s="124">
        <f t="shared" si="127"/>
        <v>-2.5360496135152624</v>
      </c>
      <c r="AM195" s="124">
        <f t="shared" si="128"/>
        <v>-3.2012744976002625</v>
      </c>
      <c r="AN195" s="124">
        <f t="shared" si="134"/>
        <v>4.5426089228758215</v>
      </c>
      <c r="AO195" s="124">
        <f t="shared" si="134"/>
        <v>4.5426059098367935</v>
      </c>
      <c r="AP195" s="124">
        <f t="shared" si="134"/>
        <v>4.5426294173405397</v>
      </c>
      <c r="AQ195" s="124">
        <f t="shared" si="134"/>
        <v>4.5424460990155175</v>
      </c>
      <c r="AR195" s="124">
        <f t="shared" si="134"/>
        <v>4.5438809038145864</v>
      </c>
      <c r="AS195" s="124">
        <f t="shared" si="134"/>
        <v>4.5329542326053449</v>
      </c>
      <c r="AT195" s="124">
        <f t="shared" si="134"/>
        <v>4.6549033378084133</v>
      </c>
      <c r="AU195" s="124">
        <f t="shared" si="129"/>
        <v>5.29031740181735</v>
      </c>
    </row>
    <row r="196" spans="1:47" s="124" customFormat="1" ht="12.95" customHeight="1" x14ac:dyDescent="0.2">
      <c r="A196" s="124" t="s">
        <v>31</v>
      </c>
      <c r="B196" s="125"/>
      <c r="C196" s="153">
        <v>35467.582000000002</v>
      </c>
      <c r="D196" s="153"/>
      <c r="E196" s="124">
        <f t="shared" si="109"/>
        <v>-1480.0017722752839</v>
      </c>
      <c r="F196" s="124">
        <f t="shared" si="110"/>
        <v>-1480</v>
      </c>
      <c r="G196" s="124">
        <f t="shared" si="111"/>
        <v>-5.8799999969778582E-3</v>
      </c>
      <c r="H196" s="124">
        <f>+G196</f>
        <v>-5.8799999969778582E-3</v>
      </c>
      <c r="P196" s="34">
        <f t="shared" si="112"/>
        <v>9.8333892852765815E-3</v>
      </c>
      <c r="Q196" s="121">
        <f t="shared" si="113"/>
        <v>20449.082000000002</v>
      </c>
      <c r="R196" s="124">
        <f t="shared" si="114"/>
        <v>2.469106027356687E-4</v>
      </c>
      <c r="S196" s="125">
        <f>S$15</f>
        <v>0.2</v>
      </c>
      <c r="T196" s="124">
        <f t="shared" si="115"/>
        <v>4.938212054713374E-5</v>
      </c>
      <c r="V196" s="124">
        <f>+G196-P196</f>
        <v>-1.571338928225444E-2</v>
      </c>
      <c r="Z196" s="124">
        <f t="shared" si="116"/>
        <v>-1480</v>
      </c>
      <c r="AA196" s="124">
        <f t="shared" si="117"/>
        <v>-6.7415451685850572E-3</v>
      </c>
      <c r="AB196" s="124">
        <f t="shared" si="118"/>
        <v>1.069493445688378E-2</v>
      </c>
      <c r="AC196" s="124">
        <f t="shared" si="119"/>
        <v>-1.571338928225444E-2</v>
      </c>
      <c r="AD196" s="124">
        <f t="shared" si="120"/>
        <v>8.6154517160719896E-4</v>
      </c>
      <c r="AE196" s="124">
        <f t="shared" si="121"/>
        <v>1.4845201654393559E-7</v>
      </c>
      <c r="AF196" s="124">
        <f t="shared" si="122"/>
        <v>-1.571338928225444E-2</v>
      </c>
      <c r="AG196" s="125"/>
      <c r="AH196" s="124">
        <f t="shared" si="123"/>
        <v>-1.6574934453861639E-2</v>
      </c>
      <c r="AI196" s="124">
        <f t="shared" si="124"/>
        <v>0.38310744731210056</v>
      </c>
      <c r="AJ196" s="124">
        <f t="shared" si="125"/>
        <v>-0.9818446152562359</v>
      </c>
      <c r="AK196" s="124">
        <f t="shared" si="126"/>
        <v>-0.4415226460059522</v>
      </c>
      <c r="AL196" s="124">
        <f t="shared" si="127"/>
        <v>-2.5203937516376884</v>
      </c>
      <c r="AM196" s="124">
        <f t="shared" si="128"/>
        <v>-3.1153755091534747</v>
      </c>
      <c r="AN196" s="124">
        <f t="shared" si="134"/>
        <v>4.5694756346016199</v>
      </c>
      <c r="AO196" s="124">
        <f t="shared" si="134"/>
        <v>4.569474451505755</v>
      </c>
      <c r="AP196" s="124">
        <f t="shared" si="134"/>
        <v>4.5694854015860606</v>
      </c>
      <c r="AQ196" s="124">
        <f t="shared" si="134"/>
        <v>4.5693840855193821</v>
      </c>
      <c r="AR196" s="124">
        <f t="shared" si="134"/>
        <v>4.5703242563369084</v>
      </c>
      <c r="AS196" s="124">
        <f t="shared" si="134"/>
        <v>4.5618236927640909</v>
      </c>
      <c r="AT196" s="124">
        <f t="shared" si="134"/>
        <v>4.6976781599848874</v>
      </c>
      <c r="AU196" s="124">
        <f t="shared" si="129"/>
        <v>5.3203578942537133</v>
      </c>
    </row>
    <row r="197" spans="1:47" s="124" customFormat="1" ht="12.95" customHeight="1" x14ac:dyDescent="0.2">
      <c r="A197" s="124" t="s">
        <v>31</v>
      </c>
      <c r="B197" s="125"/>
      <c r="C197" s="153">
        <v>35686.559999999998</v>
      </c>
      <c r="D197" s="153"/>
      <c r="E197" s="124">
        <f t="shared" si="109"/>
        <v>-1414.0001910922674</v>
      </c>
      <c r="F197" s="124">
        <f t="shared" si="110"/>
        <v>-1414</v>
      </c>
      <c r="G197" s="124">
        <f t="shared" si="111"/>
        <v>-6.3400000362889841E-4</v>
      </c>
      <c r="H197" s="124">
        <f>+G197</f>
        <v>-6.3400000362889841E-4</v>
      </c>
      <c r="P197" s="34">
        <f t="shared" si="112"/>
        <v>8.3806051233243882E-3</v>
      </c>
      <c r="Q197" s="121">
        <f t="shared" si="113"/>
        <v>20668.059999999998</v>
      </c>
      <c r="R197" s="124">
        <f t="shared" si="114"/>
        <v>8.1263105594892474E-5</v>
      </c>
      <c r="S197" s="125">
        <f>S$15</f>
        <v>0.2</v>
      </c>
      <c r="T197" s="124">
        <f t="shared" si="115"/>
        <v>1.6252621118978495E-5</v>
      </c>
      <c r="V197" s="124">
        <f>+G197-P197</f>
        <v>-9.0146051269532866E-3</v>
      </c>
      <c r="Z197" s="124">
        <f t="shared" si="116"/>
        <v>-1414</v>
      </c>
      <c r="AA197" s="124">
        <f t="shared" si="117"/>
        <v>-7.0290373164007547E-3</v>
      </c>
      <c r="AB197" s="124">
        <f t="shared" si="118"/>
        <v>1.4775642436096244E-2</v>
      </c>
      <c r="AC197" s="124">
        <f t="shared" si="119"/>
        <v>-9.0146051269532866E-3</v>
      </c>
      <c r="AD197" s="124">
        <f t="shared" si="120"/>
        <v>6.3950373127718563E-3</v>
      </c>
      <c r="AE197" s="124">
        <f t="shared" si="121"/>
        <v>8.179300446348858E-6</v>
      </c>
      <c r="AF197" s="124">
        <f t="shared" si="122"/>
        <v>-9.0146051269532866E-3</v>
      </c>
      <c r="AG197" s="125"/>
      <c r="AH197" s="124">
        <f t="shared" si="123"/>
        <v>-1.5409642439725143E-2</v>
      </c>
      <c r="AI197" s="124">
        <f t="shared" si="124"/>
        <v>0.40027665584733241</v>
      </c>
      <c r="AJ197" s="124">
        <f t="shared" si="125"/>
        <v>-0.98832580309332363</v>
      </c>
      <c r="AK197" s="124">
        <f t="shared" si="126"/>
        <v>-0.46457569778910218</v>
      </c>
      <c r="AL197" s="124">
        <f t="shared" si="127"/>
        <v>-2.4825012772696482</v>
      </c>
      <c r="AM197" s="124">
        <f t="shared" si="128"/>
        <v>-2.9238284224350024</v>
      </c>
      <c r="AN197" s="124">
        <f t="shared" si="134"/>
        <v>4.6325275123443674</v>
      </c>
      <c r="AO197" s="124">
        <f t="shared" si="134"/>
        <v>4.6325275166416242</v>
      </c>
      <c r="AP197" s="124">
        <f t="shared" si="134"/>
        <v>4.6325274456358949</v>
      </c>
      <c r="AQ197" s="124">
        <f t="shared" si="134"/>
        <v>4.632528618907358</v>
      </c>
      <c r="AR197" s="124">
        <f t="shared" si="134"/>
        <v>4.6325092344248366</v>
      </c>
      <c r="AS197" s="124">
        <f t="shared" si="134"/>
        <v>4.6328301040557376</v>
      </c>
      <c r="AT197" s="124">
        <f t="shared" si="134"/>
        <v>4.7971032153035065</v>
      </c>
      <c r="AU197" s="124">
        <f t="shared" si="129"/>
        <v>5.3887259115226787</v>
      </c>
    </row>
    <row r="198" spans="1:47" s="124" customFormat="1" ht="12.95" customHeight="1" x14ac:dyDescent="0.2">
      <c r="A198" s="124" t="s">
        <v>31</v>
      </c>
      <c r="B198" s="125"/>
      <c r="C198" s="153">
        <v>35709.783000000003</v>
      </c>
      <c r="D198" s="153"/>
      <c r="E198" s="124">
        <f t="shared" si="109"/>
        <v>-1407.0006079386465</v>
      </c>
      <c r="F198" s="124">
        <f t="shared" si="110"/>
        <v>-1407</v>
      </c>
      <c r="G198" s="124">
        <f t="shared" si="111"/>
        <v>-2.0169999988866039E-3</v>
      </c>
      <c r="H198" s="124">
        <f>+G198</f>
        <v>-2.0169999988866039E-3</v>
      </c>
      <c r="P198" s="34">
        <f t="shared" si="112"/>
        <v>8.2298208179299934E-3</v>
      </c>
      <c r="Q198" s="121">
        <f t="shared" si="113"/>
        <v>20691.283000000003</v>
      </c>
      <c r="R198" s="124">
        <f t="shared" si="114"/>
        <v>1.0499733685194595E-4</v>
      </c>
      <c r="S198" s="125">
        <f>S$15</f>
        <v>0.2</v>
      </c>
      <c r="T198" s="124">
        <f t="shared" si="115"/>
        <v>2.0999467370389192E-5</v>
      </c>
      <c r="V198" s="124">
        <f>+G198-P198</f>
        <v>-1.0246820816816597E-2</v>
      </c>
      <c r="Z198" s="124">
        <f t="shared" si="116"/>
        <v>-1407</v>
      </c>
      <c r="AA198" s="124">
        <f t="shared" si="117"/>
        <v>-7.0493717726339469E-3</v>
      </c>
      <c r="AB198" s="124">
        <f t="shared" si="118"/>
        <v>1.3262192591677336E-2</v>
      </c>
      <c r="AC198" s="124">
        <f t="shared" si="119"/>
        <v>-1.0246820816816597E-2</v>
      </c>
      <c r="AD198" s="124">
        <f t="shared" si="120"/>
        <v>5.032371773747343E-3</v>
      </c>
      <c r="AE198" s="124">
        <f t="shared" si="121"/>
        <v>5.0649531338417957E-6</v>
      </c>
      <c r="AF198" s="124">
        <f t="shared" si="122"/>
        <v>-1.0246820816816597E-2</v>
      </c>
      <c r="AG198" s="125"/>
      <c r="AH198" s="124">
        <f t="shared" si="123"/>
        <v>-1.527919259056394E-2</v>
      </c>
      <c r="AI198" s="124">
        <f t="shared" si="124"/>
        <v>0.40224305750028122</v>
      </c>
      <c r="AJ198" s="124">
        <f t="shared" si="125"/>
        <v>-0.98896011690284746</v>
      </c>
      <c r="AK198" s="124">
        <f t="shared" si="126"/>
        <v>-0.46710310017305406</v>
      </c>
      <c r="AL198" s="124">
        <f t="shared" si="127"/>
        <v>-2.4782800827176392</v>
      </c>
      <c r="AM198" s="124">
        <f t="shared" si="128"/>
        <v>-2.903798385009408</v>
      </c>
      <c r="AN198" s="124">
        <f t="shared" si="134"/>
        <v>4.6393816214768639</v>
      </c>
      <c r="AO198" s="124">
        <f t="shared" si="134"/>
        <v>4.6393816354991948</v>
      </c>
      <c r="AP198" s="124">
        <f t="shared" si="134"/>
        <v>4.6393813820933714</v>
      </c>
      <c r="AQ198" s="124">
        <f t="shared" si="134"/>
        <v>4.6393859616753597</v>
      </c>
      <c r="AR198" s="124">
        <f t="shared" si="134"/>
        <v>4.6393032430810557</v>
      </c>
      <c r="AS198" s="124">
        <f t="shared" si="134"/>
        <v>4.6408120487441291</v>
      </c>
      <c r="AT198" s="124">
        <f t="shared" si="134"/>
        <v>4.8078130924200755</v>
      </c>
      <c r="AU198" s="124">
        <f t="shared" si="129"/>
        <v>5.3959770648693874</v>
      </c>
    </row>
    <row r="199" spans="1:47" s="124" customFormat="1" ht="12.95" customHeight="1" x14ac:dyDescent="0.2">
      <c r="A199" s="69" t="s">
        <v>619</v>
      </c>
      <c r="B199" s="71" t="s">
        <v>134</v>
      </c>
      <c r="C199" s="69">
        <v>35716.415000000001</v>
      </c>
      <c r="D199" s="69" t="s">
        <v>176</v>
      </c>
      <c r="E199" s="124">
        <f t="shared" si="109"/>
        <v>-1405.0016743178917</v>
      </c>
      <c r="F199" s="124">
        <f t="shared" si="110"/>
        <v>-1405</v>
      </c>
      <c r="G199" s="124">
        <f t="shared" si="111"/>
        <v>-5.5549999960931018E-3</v>
      </c>
      <c r="I199" s="124">
        <f>+G199</f>
        <v>-5.5549999960931018E-3</v>
      </c>
      <c r="P199" s="34">
        <f t="shared" si="112"/>
        <v>8.1868557904383552E-3</v>
      </c>
      <c r="Q199" s="121">
        <f t="shared" si="113"/>
        <v>20697.915000000001</v>
      </c>
      <c r="R199" s="124">
        <f t="shared" si="114"/>
        <v>1.8883860045782808E-4</v>
      </c>
      <c r="S199" s="125">
        <f>S$16</f>
        <v>0.1</v>
      </c>
      <c r="T199" s="124">
        <f t="shared" si="115"/>
        <v>1.888386004578281E-5</v>
      </c>
      <c r="Z199" s="124">
        <f t="shared" si="116"/>
        <v>-1405</v>
      </c>
      <c r="AA199" s="124">
        <f t="shared" si="117"/>
        <v>-7.0548149047599904E-3</v>
      </c>
      <c r="AB199" s="124">
        <f t="shared" si="118"/>
        <v>9.6866706991052438E-3</v>
      </c>
      <c r="AC199" s="124">
        <f t="shared" si="119"/>
        <v>-1.3741855786531457E-2</v>
      </c>
      <c r="AD199" s="124">
        <f t="shared" si="120"/>
        <v>1.4998149086668886E-3</v>
      </c>
      <c r="AE199" s="124">
        <f t="shared" si="121"/>
        <v>2.2494447602594678E-7</v>
      </c>
      <c r="AF199" s="124">
        <f t="shared" si="122"/>
        <v>-1.3741855786531457E-2</v>
      </c>
      <c r="AG199" s="125"/>
      <c r="AH199" s="124">
        <f t="shared" si="123"/>
        <v>-1.5241670695198346E-2</v>
      </c>
      <c r="AI199" s="124">
        <f t="shared" si="124"/>
        <v>0.40281041829561026</v>
      </c>
      <c r="AJ199" s="124">
        <f t="shared" si="125"/>
        <v>-0.98913923613263011</v>
      </c>
      <c r="AK199" s="124">
        <f t="shared" si="126"/>
        <v>-0.46782825053819299</v>
      </c>
      <c r="AL199" s="124">
        <f t="shared" si="127"/>
        <v>-2.4770663877757566</v>
      </c>
      <c r="AM199" s="124">
        <f t="shared" si="128"/>
        <v>-2.8980846401651563</v>
      </c>
      <c r="AN199" s="124">
        <f t="shared" si="134"/>
        <v>4.6413461325798941</v>
      </c>
      <c r="AO199" s="124">
        <f t="shared" si="134"/>
        <v>4.6413461480164555</v>
      </c>
      <c r="AP199" s="124">
        <f t="shared" si="134"/>
        <v>4.6413458613527965</v>
      </c>
      <c r="AQ199" s="124">
        <f t="shared" si="134"/>
        <v>4.6413511850100697</v>
      </c>
      <c r="AR199" s="124">
        <f t="shared" si="134"/>
        <v>4.6412523837731978</v>
      </c>
      <c r="AS199" s="124">
        <f t="shared" si="134"/>
        <v>4.643108941951759</v>
      </c>
      <c r="AT199" s="124">
        <f t="shared" si="134"/>
        <v>4.8108787454190818</v>
      </c>
      <c r="AU199" s="124">
        <f t="shared" si="129"/>
        <v>5.3980488229684473</v>
      </c>
    </row>
    <row r="200" spans="1:47" s="124" customFormat="1" ht="12.95" customHeight="1" x14ac:dyDescent="0.2">
      <c r="A200" s="69" t="s">
        <v>667</v>
      </c>
      <c r="B200" s="71" t="s">
        <v>134</v>
      </c>
      <c r="C200" s="69">
        <v>35726.366000000002</v>
      </c>
      <c r="D200" s="69" t="s">
        <v>176</v>
      </c>
      <c r="E200" s="124">
        <f t="shared" si="109"/>
        <v>-1402.0023696646742</v>
      </c>
      <c r="F200" s="124">
        <f t="shared" si="110"/>
        <v>-1402</v>
      </c>
      <c r="G200" s="124">
        <f t="shared" si="111"/>
        <v>-7.8619999985676259E-3</v>
      </c>
      <c r="H200" s="124">
        <f>+G200</f>
        <v>-7.8619999985676259E-3</v>
      </c>
      <c r="P200" s="34">
        <f t="shared" si="112"/>
        <v>8.1225050847184392E-3</v>
      </c>
      <c r="Q200" s="121">
        <f t="shared" si="113"/>
        <v>20707.866000000002</v>
      </c>
      <c r="R200" s="124">
        <f t="shared" si="114"/>
        <v>2.5550440275759804E-4</v>
      </c>
      <c r="S200" s="125">
        <f>S$15</f>
        <v>0.2</v>
      </c>
      <c r="T200" s="124">
        <f t="shared" si="115"/>
        <v>5.1100880551519607E-5</v>
      </c>
      <c r="Z200" s="124">
        <f t="shared" si="116"/>
        <v>-1402</v>
      </c>
      <c r="AA200" s="124">
        <f t="shared" si="117"/>
        <v>-7.0626727553960728E-3</v>
      </c>
      <c r="AB200" s="124">
        <f t="shared" si="118"/>
        <v>7.3231778415468862E-3</v>
      </c>
      <c r="AC200" s="124">
        <f t="shared" si="119"/>
        <v>-1.5984505083286065E-2</v>
      </c>
      <c r="AD200" s="124">
        <f t="shared" si="120"/>
        <v>-7.9932724317155306E-4</v>
      </c>
      <c r="AE200" s="124">
        <f t="shared" si="121"/>
        <v>1.2778480833524703E-7</v>
      </c>
      <c r="AF200" s="124">
        <f t="shared" si="122"/>
        <v>-1.5984505083286065E-2</v>
      </c>
      <c r="AG200" s="125"/>
      <c r="AH200" s="124">
        <f t="shared" si="123"/>
        <v>-1.5185177840114512E-2</v>
      </c>
      <c r="AI200" s="124">
        <f t="shared" si="124"/>
        <v>0.40366612846457461</v>
      </c>
      <c r="AJ200" s="124">
        <f t="shared" si="125"/>
        <v>-0.98940611785294819</v>
      </c>
      <c r="AK200" s="124">
        <f t="shared" si="126"/>
        <v>-0.46891852400759459</v>
      </c>
      <c r="AL200" s="124">
        <f t="shared" si="127"/>
        <v>-2.4752394053847921</v>
      </c>
      <c r="AM200" s="124">
        <f t="shared" si="128"/>
        <v>-2.8895215001767856</v>
      </c>
      <c r="AN200" s="124">
        <f t="shared" si="134"/>
        <v>4.6442981062885638</v>
      </c>
      <c r="AO200" s="124">
        <f t="shared" si="134"/>
        <v>4.6442981229616045</v>
      </c>
      <c r="AP200" s="124">
        <f t="shared" si="134"/>
        <v>4.6442977999348605</v>
      </c>
      <c r="AQ200" s="124">
        <f t="shared" si="134"/>
        <v>4.6443040585901318</v>
      </c>
      <c r="AR200" s="124">
        <f t="shared" si="134"/>
        <v>4.6441828989821587</v>
      </c>
      <c r="AS200" s="124">
        <f t="shared" si="134"/>
        <v>4.6465679531818518</v>
      </c>
      <c r="AT200" s="124">
        <f t="shared" si="134"/>
        <v>4.8154819490309766</v>
      </c>
      <c r="AU200" s="124">
        <f t="shared" si="129"/>
        <v>5.4011564601170363</v>
      </c>
    </row>
    <row r="201" spans="1:47" s="124" customFormat="1" ht="12.95" customHeight="1" x14ac:dyDescent="0.2">
      <c r="A201" s="69" t="s">
        <v>619</v>
      </c>
      <c r="B201" s="71" t="s">
        <v>134</v>
      </c>
      <c r="C201" s="69">
        <v>35736.332999999999</v>
      </c>
      <c r="D201" s="69" t="s">
        <v>176</v>
      </c>
      <c r="E201" s="124">
        <f t="shared" si="109"/>
        <v>-1398.9982424936757</v>
      </c>
      <c r="F201" s="124">
        <f t="shared" si="110"/>
        <v>-1399</v>
      </c>
      <c r="G201" s="124">
        <f t="shared" si="111"/>
        <v>5.8310000022174791E-3</v>
      </c>
      <c r="I201" s="124">
        <f>+G201</f>
        <v>5.8310000022174791E-3</v>
      </c>
      <c r="P201" s="34">
        <f t="shared" si="112"/>
        <v>8.0582705816195713E-3</v>
      </c>
      <c r="Q201" s="121">
        <f t="shared" si="113"/>
        <v>20717.832999999999</v>
      </c>
      <c r="R201" s="124">
        <f t="shared" si="114"/>
        <v>4.9607342338701313E-6</v>
      </c>
      <c r="S201" s="125">
        <f>S$16</f>
        <v>0.1</v>
      </c>
      <c r="T201" s="124">
        <f t="shared" si="115"/>
        <v>4.9607342338701311E-7</v>
      </c>
      <c r="Z201" s="124">
        <f t="shared" si="116"/>
        <v>-1399</v>
      </c>
      <c r="AA201" s="124">
        <f t="shared" si="117"/>
        <v>-7.0701613755773402E-3</v>
      </c>
      <c r="AB201" s="124">
        <f t="shared" si="118"/>
        <v>2.0959431959414389E-2</v>
      </c>
      <c r="AC201" s="124">
        <f t="shared" si="119"/>
        <v>-2.2272705794020922E-3</v>
      </c>
      <c r="AD201" s="124">
        <f t="shared" si="120"/>
        <v>1.2901161377794819E-2</v>
      </c>
      <c r="AE201" s="124">
        <f t="shared" si="121"/>
        <v>1.6643996489590472E-5</v>
      </c>
      <c r="AF201" s="124">
        <f t="shared" si="122"/>
        <v>-2.2272705794020922E-3</v>
      </c>
      <c r="AG201" s="125"/>
      <c r="AH201" s="124">
        <f t="shared" si="123"/>
        <v>-1.5128431957196911E-2</v>
      </c>
      <c r="AI201" s="124">
        <f t="shared" si="124"/>
        <v>0.40452748952582274</v>
      </c>
      <c r="AJ201" s="124">
        <f t="shared" si="125"/>
        <v>-0.98967081356995401</v>
      </c>
      <c r="AK201" s="124">
        <f t="shared" si="126"/>
        <v>-0.47001186981550919</v>
      </c>
      <c r="AL201" s="124">
        <f t="shared" si="127"/>
        <v>-2.4734046350434005</v>
      </c>
      <c r="AM201" s="124">
        <f t="shared" si="128"/>
        <v>-2.8809672326389824</v>
      </c>
      <c r="AN201" s="124">
        <f t="shared" ref="AN201:AT210" si="135">$AU201+$AB$7*SIN(AO201)</f>
        <v>4.6472563650726828</v>
      </c>
      <c r="AO201" s="124">
        <f t="shared" si="135"/>
        <v>4.6472563821012125</v>
      </c>
      <c r="AP201" s="124">
        <f t="shared" si="135"/>
        <v>4.6472560372255503</v>
      </c>
      <c r="AQ201" s="124">
        <f t="shared" si="135"/>
        <v>4.6472630222840676</v>
      </c>
      <c r="AR201" s="124">
        <f t="shared" si="135"/>
        <v>4.647121693539134</v>
      </c>
      <c r="AS201" s="124">
        <f t="shared" si="135"/>
        <v>4.6500434149469632</v>
      </c>
      <c r="AT201" s="124">
        <f t="shared" si="135"/>
        <v>4.8200908087364081</v>
      </c>
      <c r="AU201" s="124">
        <f t="shared" si="129"/>
        <v>5.4042640972656262</v>
      </c>
    </row>
    <row r="202" spans="1:47" s="124" customFormat="1" ht="12.95" customHeight="1" x14ac:dyDescent="0.2">
      <c r="A202" s="124" t="s">
        <v>31</v>
      </c>
      <c r="B202" s="125"/>
      <c r="C202" s="153">
        <v>35802.682000000001</v>
      </c>
      <c r="D202" s="153"/>
      <c r="E202" s="124">
        <f t="shared" si="109"/>
        <v>-1379.0001654726407</v>
      </c>
      <c r="F202" s="124">
        <f t="shared" si="110"/>
        <v>-1379</v>
      </c>
      <c r="G202" s="124">
        <f t="shared" si="111"/>
        <v>-5.4899999668123201E-4</v>
      </c>
      <c r="H202" s="124">
        <f>+G202</f>
        <v>-5.4899999668123201E-4</v>
      </c>
      <c r="P202" s="34">
        <f t="shared" si="112"/>
        <v>7.6330101834983155E-3</v>
      </c>
      <c r="Q202" s="121">
        <f t="shared" si="113"/>
        <v>20784.182000000001</v>
      </c>
      <c r="R202" s="124">
        <f t="shared" si="114"/>
        <v>6.6945290588561762E-5</v>
      </c>
      <c r="S202" s="125">
        <f>S$15</f>
        <v>0.2</v>
      </c>
      <c r="T202" s="124">
        <f t="shared" si="115"/>
        <v>1.3389058117712354E-5</v>
      </c>
      <c r="V202" s="124">
        <f>+G202-P202</f>
        <v>-8.1820101801795483E-3</v>
      </c>
      <c r="Z202" s="124">
        <f t="shared" si="116"/>
        <v>-1379</v>
      </c>
      <c r="AA202" s="124">
        <f t="shared" si="117"/>
        <v>-7.1105638057781398E-3</v>
      </c>
      <c r="AB202" s="124">
        <f t="shared" si="118"/>
        <v>1.4194573992595223E-2</v>
      </c>
      <c r="AC202" s="124">
        <f t="shared" si="119"/>
        <v>-8.1820101801795483E-3</v>
      </c>
      <c r="AD202" s="124">
        <f t="shared" si="120"/>
        <v>6.5615638090969078E-3</v>
      </c>
      <c r="AE202" s="124">
        <f t="shared" si="121"/>
        <v>8.6108239241700645E-6</v>
      </c>
      <c r="AF202" s="124">
        <f t="shared" si="122"/>
        <v>-8.1820101801795483E-3</v>
      </c>
      <c r="AG202" s="125"/>
      <c r="AH202" s="124">
        <f t="shared" si="123"/>
        <v>-1.4743573989276455E-2</v>
      </c>
      <c r="AI202" s="124">
        <f t="shared" si="124"/>
        <v>0.41041842977804188</v>
      </c>
      <c r="AJ202" s="124">
        <f t="shared" si="125"/>
        <v>-0.99137704140384553</v>
      </c>
      <c r="AK202" s="124">
        <f t="shared" si="126"/>
        <v>-0.47738060345231931</v>
      </c>
      <c r="AL202" s="124">
        <f t="shared" si="127"/>
        <v>-2.4609686816295642</v>
      </c>
      <c r="AM202" s="124">
        <f t="shared" si="128"/>
        <v>-2.8241571733073139</v>
      </c>
      <c r="AN202" s="124">
        <f t="shared" si="135"/>
        <v>4.6671418197290944</v>
      </c>
      <c r="AO202" s="124">
        <f t="shared" si="135"/>
        <v>4.6671418283936825</v>
      </c>
      <c r="AP202" s="124">
        <f t="shared" si="135"/>
        <v>4.6671415758819865</v>
      </c>
      <c r="AQ202" s="124">
        <f t="shared" si="135"/>
        <v>4.6671489353964475</v>
      </c>
      <c r="AR202" s="124">
        <f t="shared" si="135"/>
        <v>4.6669349289607904</v>
      </c>
      <c r="AS202" s="124">
        <f t="shared" si="135"/>
        <v>4.6736371939707917</v>
      </c>
      <c r="AT202" s="124">
        <f t="shared" si="135"/>
        <v>4.8509600086945923</v>
      </c>
      <c r="AU202" s="124">
        <f t="shared" si="129"/>
        <v>5.4249816782562217</v>
      </c>
    </row>
    <row r="203" spans="1:47" s="124" customFormat="1" ht="12.95" customHeight="1" x14ac:dyDescent="0.2">
      <c r="A203" s="124" t="s">
        <v>31</v>
      </c>
      <c r="B203" s="125"/>
      <c r="C203" s="153">
        <v>36011.697</v>
      </c>
      <c r="D203" s="153"/>
      <c r="E203" s="124">
        <f t="shared" si="109"/>
        <v>-1316.0015058311769</v>
      </c>
      <c r="F203" s="124">
        <f t="shared" si="110"/>
        <v>-1316</v>
      </c>
      <c r="G203" s="124">
        <f t="shared" si="111"/>
        <v>-4.9959999960265122E-3</v>
      </c>
      <c r="H203" s="124">
        <f>+G203</f>
        <v>-4.9959999960265122E-3</v>
      </c>
      <c r="P203" s="34">
        <f t="shared" si="112"/>
        <v>6.3271967908305627E-3</v>
      </c>
      <c r="Q203" s="121">
        <f t="shared" si="113"/>
        <v>20993.197</v>
      </c>
      <c r="R203" s="124">
        <f t="shared" si="114"/>
        <v>1.2821478547389039E-4</v>
      </c>
      <c r="S203" s="125">
        <f>S$15</f>
        <v>0.2</v>
      </c>
      <c r="T203" s="124">
        <f t="shared" si="115"/>
        <v>2.5642957094778078E-5</v>
      </c>
      <c r="V203" s="124">
        <f>+G203-P203</f>
        <v>-1.1323196786857075E-2</v>
      </c>
      <c r="Z203" s="124">
        <f t="shared" si="116"/>
        <v>-1316</v>
      </c>
      <c r="AA203" s="124">
        <f t="shared" si="117"/>
        <v>-7.1261571201301013E-3</v>
      </c>
      <c r="AB203" s="124">
        <f t="shared" si="118"/>
        <v>8.4573539149341518E-3</v>
      </c>
      <c r="AC203" s="124">
        <f t="shared" si="119"/>
        <v>-1.1323196786857075E-2</v>
      </c>
      <c r="AD203" s="124">
        <f t="shared" si="120"/>
        <v>2.1301571241035891E-3</v>
      </c>
      <c r="AE203" s="124">
        <f t="shared" si="121"/>
        <v>9.0751387467385476E-7</v>
      </c>
      <c r="AF203" s="124">
        <f t="shared" si="122"/>
        <v>-1.1323196786857075E-2</v>
      </c>
      <c r="AG203" s="125"/>
      <c r="AH203" s="124">
        <f t="shared" si="123"/>
        <v>-1.3453353910960664E-2</v>
      </c>
      <c r="AI203" s="124">
        <f t="shared" si="124"/>
        <v>0.43083481274626445</v>
      </c>
      <c r="AJ203" s="124">
        <f t="shared" si="125"/>
        <v>-0.99597852414663657</v>
      </c>
      <c r="AK203" s="124">
        <f t="shared" si="126"/>
        <v>-0.50154726409014572</v>
      </c>
      <c r="AL203" s="124">
        <f t="shared" si="127"/>
        <v>-2.4192630069481287</v>
      </c>
      <c r="AM203" s="124">
        <f t="shared" si="128"/>
        <v>-2.6473705824677185</v>
      </c>
      <c r="AN203" s="124">
        <f t="shared" si="135"/>
        <v>4.7317682195609505</v>
      </c>
      <c r="AO203" s="124">
        <f t="shared" si="135"/>
        <v>4.7317682210824552</v>
      </c>
      <c r="AP203" s="124">
        <f t="shared" si="135"/>
        <v>4.7317683245825144</v>
      </c>
      <c r="AQ203" s="124">
        <f t="shared" si="135"/>
        <v>4.7317753638535285</v>
      </c>
      <c r="AR203" s="124">
        <f t="shared" si="135"/>
        <v>4.7322482664011503</v>
      </c>
      <c r="AS203" s="124">
        <f t="shared" si="135"/>
        <v>4.7529025964720892</v>
      </c>
      <c r="AT203" s="124">
        <f t="shared" si="135"/>
        <v>4.9497872905561646</v>
      </c>
      <c r="AU203" s="124">
        <f t="shared" si="129"/>
        <v>5.4902420583765981</v>
      </c>
    </row>
    <row r="204" spans="1:47" s="124" customFormat="1" ht="12.95" customHeight="1" x14ac:dyDescent="0.2">
      <c r="A204" s="124" t="s">
        <v>31</v>
      </c>
      <c r="B204" s="125"/>
      <c r="C204" s="153">
        <v>36164.315000000002</v>
      </c>
      <c r="D204" s="153"/>
      <c r="E204" s="124">
        <f t="shared" si="109"/>
        <v>-1270.001317150168</v>
      </c>
      <c r="F204" s="124">
        <f t="shared" si="110"/>
        <v>-1270</v>
      </c>
      <c r="G204" s="124">
        <f t="shared" si="111"/>
        <v>-4.3699999951058999E-3</v>
      </c>
      <c r="H204" s="124">
        <f>+G204</f>
        <v>-4.3699999951058999E-3</v>
      </c>
      <c r="P204" s="34">
        <f t="shared" si="112"/>
        <v>5.4061146278788132E-3</v>
      </c>
      <c r="Q204" s="121">
        <f t="shared" si="113"/>
        <v>21145.815000000002</v>
      </c>
      <c r="R204" s="124">
        <f t="shared" si="114"/>
        <v>9.5572417121735534E-5</v>
      </c>
      <c r="S204" s="125">
        <f>S$15</f>
        <v>0.2</v>
      </c>
      <c r="T204" s="124">
        <f t="shared" si="115"/>
        <v>1.911448342434711E-5</v>
      </c>
      <c r="V204" s="124">
        <f>+G204-P204</f>
        <v>-9.7761146229847131E-3</v>
      </c>
      <c r="Z204" s="124">
        <f t="shared" si="116"/>
        <v>-1270</v>
      </c>
      <c r="AA204" s="124">
        <f t="shared" si="117"/>
        <v>-7.0250161210106271E-3</v>
      </c>
      <c r="AB204" s="124">
        <f t="shared" si="118"/>
        <v>8.0611307537835405E-3</v>
      </c>
      <c r="AC204" s="124">
        <f t="shared" si="119"/>
        <v>-9.7761146229847131E-3</v>
      </c>
      <c r="AD204" s="124">
        <f t="shared" si="120"/>
        <v>2.6550161259047272E-3</v>
      </c>
      <c r="AE204" s="124">
        <f t="shared" si="121"/>
        <v>1.4098221257628293E-6</v>
      </c>
      <c r="AF204" s="124">
        <f t="shared" si="122"/>
        <v>-9.7761146229847131E-3</v>
      </c>
      <c r="AG204" s="125"/>
      <c r="AH204" s="124">
        <f t="shared" si="123"/>
        <v>-1.243113074888944E-2</v>
      </c>
      <c r="AI204" s="124">
        <f t="shared" si="124"/>
        <v>0.44781332716613853</v>
      </c>
      <c r="AJ204" s="124">
        <f t="shared" si="125"/>
        <v>-0.99840538575207938</v>
      </c>
      <c r="AK204" s="124">
        <f t="shared" si="126"/>
        <v>-0.52018126344819482</v>
      </c>
      <c r="AL204" s="124">
        <f t="shared" si="127"/>
        <v>-2.3860311818418243</v>
      </c>
      <c r="AM204" s="124">
        <f t="shared" si="128"/>
        <v>-2.5198965252236336</v>
      </c>
      <c r="AN204" s="124">
        <f t="shared" si="135"/>
        <v>4.781064461439108</v>
      </c>
      <c r="AO204" s="124">
        <f t="shared" si="135"/>
        <v>4.7810647681512268</v>
      </c>
      <c r="AP204" s="124">
        <f t="shared" si="135"/>
        <v>4.7810706596794361</v>
      </c>
      <c r="AQ204" s="124">
        <f t="shared" si="135"/>
        <v>4.7811837302566484</v>
      </c>
      <c r="AR204" s="124">
        <f t="shared" si="135"/>
        <v>4.7833189259844202</v>
      </c>
      <c r="AS204" s="124">
        <f t="shared" si="135"/>
        <v>4.8156731180262851</v>
      </c>
      <c r="AT204" s="124">
        <f t="shared" si="135"/>
        <v>5.0234087734385167</v>
      </c>
      <c r="AU204" s="124">
        <f t="shared" si="129"/>
        <v>5.537892494654967</v>
      </c>
    </row>
    <row r="205" spans="1:47" s="124" customFormat="1" ht="12.95" customHeight="1" x14ac:dyDescent="0.2">
      <c r="A205" s="124" t="s">
        <v>31</v>
      </c>
      <c r="B205" s="125"/>
      <c r="C205" s="153">
        <v>36343.470999999998</v>
      </c>
      <c r="D205" s="153"/>
      <c r="E205" s="124">
        <f t="shared" si="109"/>
        <v>-1216.0023799125258</v>
      </c>
      <c r="F205" s="124">
        <f t="shared" si="110"/>
        <v>-1216</v>
      </c>
      <c r="G205" s="124">
        <f t="shared" si="111"/>
        <v>-7.896000002801884E-3</v>
      </c>
      <c r="H205" s="124">
        <f>+G205</f>
        <v>-7.896000002801884E-3</v>
      </c>
      <c r="P205" s="34">
        <f t="shared" si="112"/>
        <v>4.3597050489887308E-3</v>
      </c>
      <c r="Q205" s="121">
        <f t="shared" si="113"/>
        <v>21324.970999999998</v>
      </c>
      <c r="R205" s="124">
        <f t="shared" si="114"/>
        <v>1.5020230631648601E-4</v>
      </c>
      <c r="S205" s="125">
        <f>S$15</f>
        <v>0.2</v>
      </c>
      <c r="T205" s="124">
        <f t="shared" si="115"/>
        <v>3.0040461263297201E-5</v>
      </c>
      <c r="V205" s="124">
        <f>+G205-P205</f>
        <v>-1.2255705051790616E-2</v>
      </c>
      <c r="Z205" s="124">
        <f t="shared" si="116"/>
        <v>-1216</v>
      </c>
      <c r="AA205" s="124">
        <f t="shared" si="117"/>
        <v>-6.7765802584115525E-3</v>
      </c>
      <c r="AB205" s="124">
        <f t="shared" si="118"/>
        <v>3.2402853045983993E-3</v>
      </c>
      <c r="AC205" s="124">
        <f t="shared" si="119"/>
        <v>-1.2255705051790616E-2</v>
      </c>
      <c r="AD205" s="124">
        <f t="shared" si="120"/>
        <v>-1.1194197443903315E-3</v>
      </c>
      <c r="AE205" s="124">
        <f t="shared" si="121"/>
        <v>2.5062011282618301E-7</v>
      </c>
      <c r="AF205" s="124">
        <f t="shared" si="122"/>
        <v>-1.2255705051790616E-2</v>
      </c>
      <c r="AG205" s="125"/>
      <c r="AH205" s="124">
        <f t="shared" si="123"/>
        <v>-1.1136285307400283E-2</v>
      </c>
      <c r="AI205" s="124">
        <f t="shared" si="124"/>
        <v>0.47046452912073866</v>
      </c>
      <c r="AJ205" s="124">
        <f t="shared" si="125"/>
        <v>-0.99990359258709371</v>
      </c>
      <c r="AK205" s="124">
        <f t="shared" si="126"/>
        <v>-0.54322265561974603</v>
      </c>
      <c r="AL205" s="124">
        <f t="shared" si="127"/>
        <v>-2.3434363094170534</v>
      </c>
      <c r="AM205" s="124">
        <f t="shared" si="128"/>
        <v>-2.3713144931802086</v>
      </c>
      <c r="AN205" s="124">
        <f t="shared" si="135"/>
        <v>4.8415314350928913</v>
      </c>
      <c r="AO205" s="124">
        <f t="shared" si="135"/>
        <v>4.8415368491281896</v>
      </c>
      <c r="AP205" s="124">
        <f t="shared" si="135"/>
        <v>4.8415922513274037</v>
      </c>
      <c r="AQ205" s="124">
        <f t="shared" si="135"/>
        <v>4.842157834023233</v>
      </c>
      <c r="AR205" s="124">
        <f t="shared" si="135"/>
        <v>4.8477973459775558</v>
      </c>
      <c r="AS205" s="124">
        <f t="shared" si="135"/>
        <v>4.8947826265973564</v>
      </c>
      <c r="AT205" s="124">
        <f t="shared" si="135"/>
        <v>5.1113197662197631</v>
      </c>
      <c r="AU205" s="124">
        <f t="shared" si="129"/>
        <v>5.5938299633295756</v>
      </c>
    </row>
    <row r="206" spans="1:47" s="124" customFormat="1" ht="12.95" customHeight="1" x14ac:dyDescent="0.2">
      <c r="A206" s="69" t="s">
        <v>683</v>
      </c>
      <c r="B206" s="71" t="s">
        <v>134</v>
      </c>
      <c r="C206" s="69">
        <v>36466.235999999997</v>
      </c>
      <c r="D206" s="69" t="s">
        <v>176</v>
      </c>
      <c r="E206" s="124">
        <f t="shared" si="109"/>
        <v>-1179.0001051911695</v>
      </c>
      <c r="F206" s="124">
        <f t="shared" si="110"/>
        <v>-1179</v>
      </c>
      <c r="G206" s="124">
        <f t="shared" si="111"/>
        <v>-3.4900000173365697E-4</v>
      </c>
      <c r="I206" s="124">
        <f>+G206</f>
        <v>-3.4900000173365697E-4</v>
      </c>
      <c r="P206" s="34">
        <f t="shared" si="112"/>
        <v>3.6644570537343654E-3</v>
      </c>
      <c r="Q206" s="121">
        <f t="shared" si="113"/>
        <v>21447.735999999997</v>
      </c>
      <c r="R206" s="124">
        <f t="shared" si="114"/>
        <v>1.6107837536086048E-5</v>
      </c>
      <c r="S206" s="125">
        <f>S$16</f>
        <v>0.1</v>
      </c>
      <c r="T206" s="124">
        <f t="shared" si="115"/>
        <v>1.6107837536086048E-6</v>
      </c>
      <c r="Z206" s="124">
        <f t="shared" si="116"/>
        <v>-1179</v>
      </c>
      <c r="AA206" s="124">
        <f t="shared" si="117"/>
        <v>-6.5202306331664864E-3</v>
      </c>
      <c r="AB206" s="124">
        <f t="shared" si="118"/>
        <v>9.8356876851671948E-3</v>
      </c>
      <c r="AC206" s="124">
        <f t="shared" si="119"/>
        <v>-4.0134570554680223E-3</v>
      </c>
      <c r="AD206" s="124">
        <f t="shared" si="120"/>
        <v>6.1712306314328294E-3</v>
      </c>
      <c r="AE206" s="124">
        <f t="shared" si="121"/>
        <v>3.8084087506334837E-6</v>
      </c>
      <c r="AF206" s="124">
        <f t="shared" si="122"/>
        <v>-4.0134570554680223E-3</v>
      </c>
      <c r="AG206" s="125"/>
      <c r="AH206" s="124">
        <f t="shared" si="123"/>
        <v>-1.0184687686900852E-2</v>
      </c>
      <c r="AI206" s="124">
        <f t="shared" si="124"/>
        <v>0.48801063935491729</v>
      </c>
      <c r="AJ206" s="124">
        <f t="shared" si="125"/>
        <v>-0.99983932830056943</v>
      </c>
      <c r="AK206" s="124">
        <f t="shared" si="126"/>
        <v>-0.55979064219056907</v>
      </c>
      <c r="AL206" s="124">
        <f t="shared" si="127"/>
        <v>-2.3116241263723567</v>
      </c>
      <c r="AM206" s="124">
        <f t="shared" si="128"/>
        <v>-2.2697872209664691</v>
      </c>
      <c r="AN206" s="124">
        <f t="shared" si="135"/>
        <v>4.8847898361524296</v>
      </c>
      <c r="AO206" s="124">
        <f t="shared" si="135"/>
        <v>4.884810671587303</v>
      </c>
      <c r="AP206" s="124">
        <f t="shared" si="135"/>
        <v>4.8849706800867114</v>
      </c>
      <c r="AQ206" s="124">
        <f t="shared" si="135"/>
        <v>4.8861946260869455</v>
      </c>
      <c r="AR206" s="124">
        <f t="shared" si="135"/>
        <v>4.8952888710454516</v>
      </c>
      <c r="AS206" s="124">
        <f t="shared" si="135"/>
        <v>4.9524122109292348</v>
      </c>
      <c r="AT206" s="124">
        <f t="shared" si="135"/>
        <v>5.1724327450150156</v>
      </c>
      <c r="AU206" s="124">
        <f t="shared" si="129"/>
        <v>5.6321574881621776</v>
      </c>
    </row>
    <row r="207" spans="1:47" s="124" customFormat="1" ht="12.95" customHeight="1" x14ac:dyDescent="0.2">
      <c r="A207" s="124" t="s">
        <v>31</v>
      </c>
      <c r="B207" s="125"/>
      <c r="C207" s="153">
        <v>36728.332000000002</v>
      </c>
      <c r="D207" s="153"/>
      <c r="E207" s="124">
        <f t="shared" si="109"/>
        <v>-1100.0024413996262</v>
      </c>
      <c r="F207" s="124">
        <f t="shared" si="110"/>
        <v>-1100</v>
      </c>
      <c r="G207" s="124">
        <f t="shared" si="111"/>
        <v>-8.099999999103602E-3</v>
      </c>
      <c r="H207" s="124">
        <f>+G207</f>
        <v>-8.099999999103602E-3</v>
      </c>
      <c r="P207" s="34">
        <f t="shared" si="112"/>
        <v>2.2391686769498414E-3</v>
      </c>
      <c r="Q207" s="121">
        <f t="shared" si="113"/>
        <v>21709.832000000002</v>
      </c>
      <c r="R207" s="124">
        <f t="shared" si="114"/>
        <v>1.0689840891188472E-4</v>
      </c>
      <c r="S207" s="125">
        <f>S$15</f>
        <v>0.2</v>
      </c>
      <c r="T207" s="124">
        <f t="shared" si="115"/>
        <v>2.1379681782376946E-5</v>
      </c>
      <c r="V207" s="124">
        <f>+G207-P207</f>
        <v>-1.0339168676053443E-2</v>
      </c>
      <c r="Z207" s="124">
        <f t="shared" si="116"/>
        <v>-1100</v>
      </c>
      <c r="AA207" s="124">
        <f t="shared" si="117"/>
        <v>-5.7166856482737203E-3</v>
      </c>
      <c r="AB207" s="124">
        <f t="shared" si="118"/>
        <v>-1.4414567388004035E-4</v>
      </c>
      <c r="AC207" s="124">
        <f t="shared" si="119"/>
        <v>-1.0339168676053443E-2</v>
      </c>
      <c r="AD207" s="124">
        <f t="shared" si="120"/>
        <v>-2.3833143508298817E-3</v>
      </c>
      <c r="AE207" s="124">
        <f t="shared" si="121"/>
        <v>1.1360374589743322E-6</v>
      </c>
      <c r="AF207" s="124">
        <f t="shared" si="122"/>
        <v>-1.0339168676053443E-2</v>
      </c>
      <c r="AG207" s="125"/>
      <c r="AH207" s="124">
        <f t="shared" si="123"/>
        <v>-7.9558543252235617E-3</v>
      </c>
      <c r="AI207" s="124">
        <f t="shared" si="124"/>
        <v>0.53249715142818799</v>
      </c>
      <c r="AJ207" s="124">
        <f t="shared" si="125"/>
        <v>-0.99551243752776486</v>
      </c>
      <c r="AK207" s="124">
        <f t="shared" si="126"/>
        <v>-0.59744435312013089</v>
      </c>
      <c r="AL207" s="124">
        <f t="shared" si="127"/>
        <v>-2.2347778199403399</v>
      </c>
      <c r="AM207" s="124">
        <f t="shared" si="128"/>
        <v>-2.0522733666895241</v>
      </c>
      <c r="AN207" s="124">
        <f t="shared" si="135"/>
        <v>4.9830227444631285</v>
      </c>
      <c r="AO207" s="124">
        <f t="shared" si="135"/>
        <v>4.9831938952300217</v>
      </c>
      <c r="AP207" s="124">
        <f t="shared" si="135"/>
        <v>4.9840359944441754</v>
      </c>
      <c r="AQ207" s="124">
        <f t="shared" si="135"/>
        <v>4.9881427785590811</v>
      </c>
      <c r="AR207" s="124">
        <f t="shared" si="135"/>
        <v>5.0073732589458571</v>
      </c>
      <c r="AS207" s="124">
        <f t="shared" si="135"/>
        <v>5.0847875732673593</v>
      </c>
      <c r="AT207" s="124">
        <f t="shared" si="135"/>
        <v>5.3051335815537559</v>
      </c>
      <c r="AU207" s="124">
        <f t="shared" si="129"/>
        <v>5.7139919330750306</v>
      </c>
    </row>
    <row r="208" spans="1:47" s="124" customFormat="1" ht="12.95" customHeight="1" x14ac:dyDescent="0.2">
      <c r="A208" s="124" t="s">
        <v>31</v>
      </c>
      <c r="B208" s="125"/>
      <c r="C208" s="153">
        <v>37199.449999999997</v>
      </c>
      <c r="D208" s="153"/>
      <c r="E208" s="124">
        <f t="shared" si="109"/>
        <v>-958.00400811509223</v>
      </c>
      <c r="F208" s="124">
        <f t="shared" si="110"/>
        <v>-958</v>
      </c>
      <c r="G208" s="124">
        <f t="shared" si="111"/>
        <v>-1.3297999998030718E-2</v>
      </c>
      <c r="H208" s="124">
        <f>+G208</f>
        <v>-1.3297999998030718E-2</v>
      </c>
      <c r="P208" s="34">
        <f t="shared" si="112"/>
        <v>-1.2014926216324245E-4</v>
      </c>
      <c r="Q208" s="121">
        <f t="shared" si="113"/>
        <v>22180.949999999997</v>
      </c>
      <c r="R208" s="124">
        <f t="shared" si="114"/>
        <v>1.7365575001680297E-4</v>
      </c>
      <c r="S208" s="125">
        <f>S$15</f>
        <v>0.2</v>
      </c>
      <c r="T208" s="124">
        <f t="shared" si="115"/>
        <v>3.4731150003360593E-5</v>
      </c>
      <c r="V208" s="124">
        <f>+G208-P208</f>
        <v>-1.3177850735867476E-2</v>
      </c>
      <c r="Z208" s="124">
        <f t="shared" si="116"/>
        <v>-958</v>
      </c>
      <c r="AA208" s="124">
        <f t="shared" si="117"/>
        <v>-3.2278656219467002E-3</v>
      </c>
      <c r="AB208" s="124">
        <f t="shared" si="118"/>
        <v>-1.019028363824726E-2</v>
      </c>
      <c r="AC208" s="124">
        <f t="shared" si="119"/>
        <v>-1.3177850735867476E-2</v>
      </c>
      <c r="AD208" s="124">
        <f t="shared" si="120"/>
        <v>-1.0070134376084018E-2</v>
      </c>
      <c r="AE208" s="124">
        <f t="shared" si="121"/>
        <v>2.028152127047781E-5</v>
      </c>
      <c r="AF208" s="124">
        <f t="shared" si="122"/>
        <v>-1.3177850735867476E-2</v>
      </c>
      <c r="AG208" s="125"/>
      <c r="AH208" s="124">
        <f t="shared" si="123"/>
        <v>-3.1077163597834578E-3</v>
      </c>
      <c r="AI208" s="124">
        <f t="shared" si="124"/>
        <v>0.6497763663412639</v>
      </c>
      <c r="AJ208" s="124">
        <f t="shared" si="125"/>
        <v>-0.96136237175576045</v>
      </c>
      <c r="AK208" s="124">
        <f t="shared" si="126"/>
        <v>-0.67293541660753875</v>
      </c>
      <c r="AL208" s="124">
        <f t="shared" si="127"/>
        <v>-2.0506632200012223</v>
      </c>
      <c r="AM208" s="124">
        <f t="shared" si="128"/>
        <v>-1.6477657316127023</v>
      </c>
      <c r="AN208" s="124">
        <f t="shared" si="135"/>
        <v>5.1870212059548768</v>
      </c>
      <c r="AO208" s="124">
        <f t="shared" si="135"/>
        <v>5.1890189046620563</v>
      </c>
      <c r="AP208" s="124">
        <f t="shared" si="135"/>
        <v>5.1947271777409565</v>
      </c>
      <c r="AQ208" s="124">
        <f t="shared" si="135"/>
        <v>5.2107059993157208</v>
      </c>
      <c r="AR208" s="124">
        <f t="shared" si="135"/>
        <v>5.2531346479548207</v>
      </c>
      <c r="AS208" s="124">
        <f t="shared" si="135"/>
        <v>5.3535596823642129</v>
      </c>
      <c r="AT208" s="124">
        <f t="shared" si="135"/>
        <v>5.5503000884150957</v>
      </c>
      <c r="AU208" s="124">
        <f t="shared" si="129"/>
        <v>5.8610867581082591</v>
      </c>
    </row>
    <row r="209" spans="1:47" s="124" customFormat="1" ht="12.95" customHeight="1" x14ac:dyDescent="0.2">
      <c r="A209" s="124" t="s">
        <v>31</v>
      </c>
      <c r="B209" s="125"/>
      <c r="C209" s="153">
        <v>37939.349000000002</v>
      </c>
      <c r="D209" s="153"/>
      <c r="E209" s="124">
        <f t="shared" si="109"/>
        <v>-734.99300282810418</v>
      </c>
      <c r="F209" s="124">
        <f t="shared" si="110"/>
        <v>-735</v>
      </c>
      <c r="G209" s="124">
        <f t="shared" si="111"/>
        <v>2.3215000001073349E-2</v>
      </c>
      <c r="H209" s="124">
        <f>+G209</f>
        <v>2.3215000001073349E-2</v>
      </c>
      <c r="P209" s="34">
        <f t="shared" si="112"/>
        <v>-3.2998135248005836E-3</v>
      </c>
      <c r="Q209" s="121">
        <f t="shared" si="113"/>
        <v>22920.849000000002</v>
      </c>
      <c r="R209" s="124">
        <f t="shared" si="114"/>
        <v>7.0303533631186721E-4</v>
      </c>
      <c r="S209" s="125">
        <f>S$15</f>
        <v>0.2</v>
      </c>
      <c r="T209" s="124">
        <f t="shared" si="115"/>
        <v>1.4060706726237344E-4</v>
      </c>
      <c r="V209" s="124">
        <f>+G209-P209</f>
        <v>2.6514813525873933E-2</v>
      </c>
      <c r="Z209" s="124">
        <f t="shared" si="116"/>
        <v>-735</v>
      </c>
      <c r="AA209" s="124">
        <f t="shared" si="117"/>
        <v>4.8148930062005234E-3</v>
      </c>
      <c r="AB209" s="124">
        <f t="shared" si="118"/>
        <v>1.5100293470072242E-2</v>
      </c>
      <c r="AC209" s="124">
        <f t="shared" si="119"/>
        <v>2.6514813525873933E-2</v>
      </c>
      <c r="AD209" s="124">
        <f t="shared" si="120"/>
        <v>1.8400106994872826E-2</v>
      </c>
      <c r="AE209" s="124">
        <f t="shared" si="121"/>
        <v>6.7712787484553577E-5</v>
      </c>
      <c r="AF209" s="124">
        <f t="shared" si="122"/>
        <v>2.6514813525873933E-2</v>
      </c>
      <c r="AG209" s="125"/>
      <c r="AH209" s="124">
        <f t="shared" si="123"/>
        <v>8.114706531001107E-3</v>
      </c>
      <c r="AI209" s="124">
        <f t="shared" si="124"/>
        <v>1.0963964076446611</v>
      </c>
      <c r="AJ209" s="124">
        <f t="shared" si="125"/>
        <v>-0.63238569219972429</v>
      </c>
      <c r="AK209" s="124">
        <f t="shared" si="126"/>
        <v>-0.7524668770724029</v>
      </c>
      <c r="AL209" s="124">
        <f t="shared" si="127"/>
        <v>-1.4433831367195897</v>
      </c>
      <c r="AM209" s="124">
        <f t="shared" si="128"/>
        <v>-0.88006515362842164</v>
      </c>
      <c r="AN209" s="124">
        <f t="shared" si="135"/>
        <v>5.6528239951002197</v>
      </c>
      <c r="AO209" s="124">
        <f t="shared" si="135"/>
        <v>5.6656432945325879</v>
      </c>
      <c r="AP209" s="124">
        <f t="shared" si="135"/>
        <v>5.6862207234639719</v>
      </c>
      <c r="AQ209" s="124">
        <f t="shared" si="135"/>
        <v>5.7186660920998627</v>
      </c>
      <c r="AR209" s="124">
        <f t="shared" si="135"/>
        <v>5.7685234411375763</v>
      </c>
      <c r="AS209" s="124">
        <f t="shared" si="135"/>
        <v>5.8425445399446616</v>
      </c>
      <c r="AT209" s="124">
        <f t="shared" si="135"/>
        <v>5.9479988251333609</v>
      </c>
      <c r="AU209" s="124">
        <f t="shared" si="129"/>
        <v>6.0920877861534004</v>
      </c>
    </row>
    <row r="210" spans="1:47" s="124" customFormat="1" ht="12.95" customHeight="1" x14ac:dyDescent="0.2">
      <c r="A210" s="69" t="s">
        <v>697</v>
      </c>
      <c r="B210" s="71" t="s">
        <v>134</v>
      </c>
      <c r="C210" s="69">
        <v>38068.716999999997</v>
      </c>
      <c r="D210" s="69" t="s">
        <v>176</v>
      </c>
      <c r="E210" s="124">
        <f t="shared" si="109"/>
        <v>-696.00053529947434</v>
      </c>
      <c r="F210" s="124">
        <f t="shared" si="110"/>
        <v>-696</v>
      </c>
      <c r="G210" s="124">
        <f t="shared" si="111"/>
        <v>-1.7760000046109781E-3</v>
      </c>
      <c r="I210" s="124">
        <f>+G210</f>
        <v>-1.7760000046109781E-3</v>
      </c>
      <c r="P210" s="34">
        <f t="shared" si="112"/>
        <v>-3.7899339516109156E-3</v>
      </c>
      <c r="Q210" s="121">
        <f t="shared" si="113"/>
        <v>23050.216999999997</v>
      </c>
      <c r="R210" s="124">
        <f t="shared" si="114"/>
        <v>4.0559299428787475E-6</v>
      </c>
      <c r="S210" s="125">
        <f>S$16</f>
        <v>0.1</v>
      </c>
      <c r="T210" s="124">
        <f t="shared" si="115"/>
        <v>4.0559299428787476E-7</v>
      </c>
      <c r="Z210" s="124">
        <f t="shared" si="116"/>
        <v>-696</v>
      </c>
      <c r="AA210" s="124">
        <f t="shared" si="117"/>
        <v>6.895655947866541E-3</v>
      </c>
      <c r="AB210" s="124">
        <f t="shared" si="118"/>
        <v>-1.2461589904088435E-2</v>
      </c>
      <c r="AC210" s="124">
        <f t="shared" si="119"/>
        <v>2.0139339469999375E-3</v>
      </c>
      <c r="AD210" s="124">
        <f t="shared" si="120"/>
        <v>-8.6716559524775191E-3</v>
      </c>
      <c r="AE210" s="124">
        <f t="shared" si="121"/>
        <v>7.5197616958138784E-6</v>
      </c>
      <c r="AF210" s="124">
        <f t="shared" si="122"/>
        <v>2.0139339469999375E-3</v>
      </c>
      <c r="AG210" s="125"/>
      <c r="AH210" s="124">
        <f t="shared" si="123"/>
        <v>1.0685589899477457E-2</v>
      </c>
      <c r="AI210" s="124">
        <f t="shared" si="124"/>
        <v>1.2474795226603088</v>
      </c>
      <c r="AJ210" s="124">
        <f t="shared" si="125"/>
        <v>-0.46154410899474574</v>
      </c>
      <c r="AK210" s="124">
        <f t="shared" si="126"/>
        <v>-0.71711404557553882</v>
      </c>
      <c r="AL210" s="124">
        <f t="shared" si="127"/>
        <v>-1.2384890969784521</v>
      </c>
      <c r="AM210" s="124">
        <f t="shared" si="128"/>
        <v>-0.71276914168533489</v>
      </c>
      <c r="AN210" s="124">
        <f t="shared" si="135"/>
        <v>5.766834174519607</v>
      </c>
      <c r="AO210" s="124">
        <f t="shared" si="135"/>
        <v>5.7802495985431932</v>
      </c>
      <c r="AP210" s="124">
        <f t="shared" si="135"/>
        <v>5.8003234599936127</v>
      </c>
      <c r="AQ210" s="124">
        <f t="shared" si="135"/>
        <v>5.8299743630835401</v>
      </c>
      <c r="AR210" s="124">
        <f t="shared" si="135"/>
        <v>5.8730111295051364</v>
      </c>
      <c r="AS210" s="124">
        <f t="shared" si="135"/>
        <v>5.9340999735122386</v>
      </c>
      <c r="AT210" s="124">
        <f t="shared" si="135"/>
        <v>6.0185971489180217</v>
      </c>
      <c r="AU210" s="124">
        <f t="shared" si="129"/>
        <v>6.1324870690850615</v>
      </c>
    </row>
    <row r="211" spans="1:47" s="124" customFormat="1" ht="12.95" customHeight="1" x14ac:dyDescent="0.2">
      <c r="A211" s="124" t="s">
        <v>31</v>
      </c>
      <c r="B211" s="125"/>
      <c r="C211" s="153">
        <v>38911.447999999997</v>
      </c>
      <c r="D211" s="153"/>
      <c r="E211" s="124">
        <f t="shared" si="109"/>
        <v>-441.99520822576915</v>
      </c>
      <c r="F211" s="124">
        <f t="shared" si="110"/>
        <v>-442</v>
      </c>
      <c r="G211" s="124">
        <f t="shared" si="111"/>
        <v>1.5897999997832812E-2</v>
      </c>
      <c r="H211" s="124">
        <f>+G211</f>
        <v>1.5897999997832812E-2</v>
      </c>
      <c r="P211" s="34">
        <f t="shared" si="112"/>
        <v>-6.5015541286729791E-3</v>
      </c>
      <c r="Q211" s="121">
        <f t="shared" si="113"/>
        <v>23892.947999999997</v>
      </c>
      <c r="R211" s="124">
        <f t="shared" si="114"/>
        <v>5.0174002506626263E-4</v>
      </c>
      <c r="S211" s="125">
        <f>S$15</f>
        <v>0.2</v>
      </c>
      <c r="T211" s="124">
        <f t="shared" si="115"/>
        <v>1.0034800501325253E-4</v>
      </c>
      <c r="V211" s="124">
        <f>+G211-P211</f>
        <v>2.2399554126505791E-2</v>
      </c>
      <c r="Z211" s="124">
        <f t="shared" si="116"/>
        <v>-442</v>
      </c>
      <c r="AA211" s="124">
        <f t="shared" si="117"/>
        <v>1.7434712715956601E-2</v>
      </c>
      <c r="AB211" s="124">
        <f t="shared" si="118"/>
        <v>-8.0382668467967669E-3</v>
      </c>
      <c r="AC211" s="124">
        <f t="shared" si="119"/>
        <v>2.2399554126505791E-2</v>
      </c>
      <c r="AD211" s="124">
        <f t="shared" si="120"/>
        <v>-1.5367127181237887E-3</v>
      </c>
      <c r="AE211" s="124">
        <f t="shared" si="121"/>
        <v>4.7229719560868058E-7</v>
      </c>
      <c r="AF211" s="124">
        <f t="shared" si="122"/>
        <v>2.2399554126505791E-2</v>
      </c>
      <c r="AG211" s="125"/>
      <c r="AH211" s="124">
        <f t="shared" si="123"/>
        <v>2.3936266844629579E-2</v>
      </c>
      <c r="AI211" s="124">
        <f t="shared" si="124"/>
        <v>1.4129051487858999</v>
      </c>
      <c r="AJ211" s="124">
        <f t="shared" si="125"/>
        <v>0.9832630519247455</v>
      </c>
      <c r="AK211" s="124">
        <f t="shared" si="126"/>
        <v>0.63640239361899331</v>
      </c>
      <c r="AL211" s="124">
        <f t="shared" si="127"/>
        <v>0.99525710822773072</v>
      </c>
      <c r="AM211" s="124">
        <f t="shared" si="128"/>
        <v>0.54322727270689231</v>
      </c>
      <c r="AN211" s="124">
        <f t="shared" ref="AN211:AT220" si="136">$AU211+$AB$7*SIN(AO211)</f>
        <v>6.6803922662282016</v>
      </c>
      <c r="AO211" s="124">
        <f t="shared" si="136"/>
        <v>6.6680240818545817</v>
      </c>
      <c r="AP211" s="124">
        <f t="shared" si="136"/>
        <v>6.6504952343016743</v>
      </c>
      <c r="AQ211" s="124">
        <f t="shared" si="136"/>
        <v>6.6258518038807797</v>
      </c>
      <c r="AR211" s="124">
        <f t="shared" si="136"/>
        <v>6.5915648756623932</v>
      </c>
      <c r="AS211" s="124">
        <f t="shared" si="136"/>
        <v>6.5444664017058995</v>
      </c>
      <c r="AT211" s="124">
        <f t="shared" si="136"/>
        <v>6.480700725911027</v>
      </c>
      <c r="AU211" s="124">
        <f t="shared" si="129"/>
        <v>6.395600347665626</v>
      </c>
    </row>
    <row r="212" spans="1:47" s="124" customFormat="1" ht="12.95" customHeight="1" x14ac:dyDescent="0.2">
      <c r="A212" s="124" t="s">
        <v>12</v>
      </c>
      <c r="B212" s="125"/>
      <c r="C212" s="153">
        <v>40377.885999999999</v>
      </c>
      <c r="D212" s="153" t="s">
        <v>14</v>
      </c>
      <c r="E212" s="124">
        <f t="shared" si="109"/>
        <v>0</v>
      </c>
      <c r="F212" s="124">
        <f t="shared" si="110"/>
        <v>0</v>
      </c>
      <c r="G212" s="124">
        <f t="shared" si="111"/>
        <v>0</v>
      </c>
      <c r="H212" s="124">
        <f>+G212</f>
        <v>0</v>
      </c>
      <c r="P212" s="34">
        <f t="shared" si="112"/>
        <v>-9.2342200014506465E-3</v>
      </c>
      <c r="Q212" s="121">
        <f t="shared" si="113"/>
        <v>25359.385999999999</v>
      </c>
      <c r="R212" s="124">
        <f t="shared" si="114"/>
        <v>8.5270819035191179E-5</v>
      </c>
      <c r="S212" s="125">
        <f>S$15</f>
        <v>0.2</v>
      </c>
      <c r="T212" s="124">
        <f t="shared" si="115"/>
        <v>1.7054163807038236E-5</v>
      </c>
      <c r="V212" s="124">
        <f>+G212-P212</f>
        <v>9.2342200014506465E-3</v>
      </c>
      <c r="Z212" s="124">
        <f t="shared" si="116"/>
        <v>0</v>
      </c>
      <c r="AA212" s="124">
        <f t="shared" si="117"/>
        <v>9.4734246029154513E-3</v>
      </c>
      <c r="AB212" s="124">
        <f t="shared" si="118"/>
        <v>-1.8707644604366098E-2</v>
      </c>
      <c r="AC212" s="124">
        <f t="shared" si="119"/>
        <v>9.2342200014506465E-3</v>
      </c>
      <c r="AD212" s="124">
        <f t="shared" si="120"/>
        <v>-9.4734246029154513E-3</v>
      </c>
      <c r="AE212" s="124">
        <f t="shared" si="121"/>
        <v>1.7949154741424756E-5</v>
      </c>
      <c r="AF212" s="124">
        <f t="shared" si="122"/>
        <v>9.2342200014506465E-3</v>
      </c>
      <c r="AG212" s="125"/>
      <c r="AH212" s="124">
        <f t="shared" si="123"/>
        <v>1.8707644604366098E-2</v>
      </c>
      <c r="AI212" s="124">
        <f t="shared" si="124"/>
        <v>0.53183603353884679</v>
      </c>
      <c r="AJ212" s="124">
        <f t="shared" si="125"/>
        <v>0.14642533474465166</v>
      </c>
      <c r="AK212" s="124">
        <f t="shared" si="126"/>
        <v>0.59692643517040722</v>
      </c>
      <c r="AL212" s="124">
        <f t="shared" si="127"/>
        <v>2.2358848761883694</v>
      </c>
      <c r="AM212" s="124">
        <f t="shared" si="128"/>
        <v>2.0551615401764249</v>
      </c>
      <c r="AN212" s="124">
        <f t="shared" si="136"/>
        <v>7.5847032518624786</v>
      </c>
      <c r="AO212" s="124">
        <f t="shared" si="136"/>
        <v>7.5845360250875791</v>
      </c>
      <c r="AP212" s="124">
        <f t="shared" si="136"/>
        <v>7.5837091674880162</v>
      </c>
      <c r="AQ212" s="124">
        <f t="shared" si="136"/>
        <v>7.5796564777865827</v>
      </c>
      <c r="AR212" s="124">
        <f t="shared" si="136"/>
        <v>7.560581344091454</v>
      </c>
      <c r="AS212" s="124">
        <f t="shared" si="136"/>
        <v>7.4834124722525921</v>
      </c>
      <c r="AT212" s="124">
        <f t="shared" si="136"/>
        <v>7.2630072627960178</v>
      </c>
      <c r="AU212" s="124">
        <f t="shared" si="129"/>
        <v>6.8534588875577889</v>
      </c>
    </row>
    <row r="213" spans="1:47" s="124" customFormat="1" ht="12.95" customHeight="1" x14ac:dyDescent="0.2">
      <c r="A213" s="124" t="s">
        <v>31</v>
      </c>
      <c r="B213" s="125"/>
      <c r="C213" s="153">
        <v>40377.892</v>
      </c>
      <c r="D213" s="153"/>
      <c r="E213" s="124">
        <f t="shared" ref="E213:E276" si="137">+(C213-C$7)/C$8</f>
        <v>1.8084441687237298E-3</v>
      </c>
      <c r="F213" s="124">
        <f t="shared" ref="F213:F276" si="138">ROUND(2*E213,0)/2</f>
        <v>0</v>
      </c>
      <c r="G213" s="124">
        <f t="shared" ref="G213:G276" si="139">+C213-(C$7+F213*C$8)</f>
        <v>6.0000000012223609E-3</v>
      </c>
      <c r="H213" s="124">
        <f>+G213</f>
        <v>6.0000000012223609E-3</v>
      </c>
      <c r="P213" s="34">
        <f t="shared" ref="P213:P276" si="140">+D$11+D$12*F213+D$13*F213^2</f>
        <v>-9.2342200014506465E-3</v>
      </c>
      <c r="Q213" s="121">
        <f t="shared" ref="Q213:Q276" si="141">+C213-15018.5</f>
        <v>25359.392</v>
      </c>
      <c r="R213" s="124">
        <f t="shared" ref="R213:R276" si="142">+(P213-G213)^2</f>
        <v>2.3208145908984237E-4</v>
      </c>
      <c r="S213" s="125">
        <f>S$15</f>
        <v>0.2</v>
      </c>
      <c r="T213" s="124">
        <f t="shared" ref="T213:T276" si="143">+S213*R213</f>
        <v>4.6416291817968475E-5</v>
      </c>
      <c r="V213" s="124">
        <f>+G213-P213</f>
        <v>1.5234220002673007E-2</v>
      </c>
      <c r="Z213" s="124">
        <f t="shared" ref="Z213:Z276" si="144">F213</f>
        <v>0</v>
      </c>
      <c r="AA213" s="124">
        <f t="shared" ref="AA213:AA276" si="145">AB$3+AB$4*Z213+AB$5*Z213^2+AH213</f>
        <v>9.4734246029154513E-3</v>
      </c>
      <c r="AB213" s="124">
        <f t="shared" ref="AB213:AB276" si="146">IF(S213&lt;&gt;0,G213-AH213, -9999)</f>
        <v>-1.2707644603143737E-2</v>
      </c>
      <c r="AC213" s="124">
        <f t="shared" ref="AC213:AC276" si="147">+G213-P213</f>
        <v>1.5234220002673007E-2</v>
      </c>
      <c r="AD213" s="124">
        <f t="shared" ref="AD213:AD276" si="148">IF(S213&lt;&gt;0,G213-AA213, -9999)</f>
        <v>-3.4734246016930904E-3</v>
      </c>
      <c r="AE213" s="124">
        <f t="shared" ref="AE213:AE276" si="149">+(G213-AA213)^2*S213</f>
        <v>2.4129356927293611E-6</v>
      </c>
      <c r="AF213" s="124">
        <f t="shared" ref="AF213:AF276" si="150">IF(S213&lt;&gt;0,G213-P213, -9999)</f>
        <v>1.5234220002673007E-2</v>
      </c>
      <c r="AG213" s="125"/>
      <c r="AH213" s="124">
        <f t="shared" ref="AH213:AH276" si="151">$AB$6*($AB$11/AI213*AJ213+$AB$12)</f>
        <v>1.8707644604366098E-2</v>
      </c>
      <c r="AI213" s="124">
        <f t="shared" ref="AI213:AI276" si="152">1+$AB$7*COS(AL213)</f>
        <v>0.53183603353884679</v>
      </c>
      <c r="AJ213" s="124">
        <f t="shared" ref="AJ213:AJ276" si="153">SIN(AL213+RADIANS($AB$9))</f>
        <v>0.14642533474465166</v>
      </c>
      <c r="AK213" s="124">
        <f t="shared" ref="AK213:AK276" si="154">$AB$7*SIN(AL213)</f>
        <v>0.59692643517040722</v>
      </c>
      <c r="AL213" s="124">
        <f t="shared" ref="AL213:AL276" si="155">2*ATAN(AM213)</f>
        <v>2.2358848761883694</v>
      </c>
      <c r="AM213" s="124">
        <f t="shared" ref="AM213:AM276" si="156">SQRT((1+$AB$7)/(1-$AB$7))*TAN(AN213/2)</f>
        <v>2.0551615401764249</v>
      </c>
      <c r="AN213" s="124">
        <f t="shared" si="136"/>
        <v>7.5847032518624786</v>
      </c>
      <c r="AO213" s="124">
        <f t="shared" si="136"/>
        <v>7.5845360250875791</v>
      </c>
      <c r="AP213" s="124">
        <f t="shared" si="136"/>
        <v>7.5837091674880162</v>
      </c>
      <c r="AQ213" s="124">
        <f t="shared" si="136"/>
        <v>7.5796564777865827</v>
      </c>
      <c r="AR213" s="124">
        <f t="shared" si="136"/>
        <v>7.560581344091454</v>
      </c>
      <c r="AS213" s="124">
        <f t="shared" si="136"/>
        <v>7.4834124722525921</v>
      </c>
      <c r="AT213" s="124">
        <f t="shared" si="136"/>
        <v>7.2630072627960178</v>
      </c>
      <c r="AU213" s="124">
        <f t="shared" ref="AU213:AU276" si="157">RADIANS($AB$9)+$AB$18*(F213-AB$15)</f>
        <v>6.8534588875577889</v>
      </c>
    </row>
    <row r="214" spans="1:47" s="124" customFormat="1" ht="12.95" customHeight="1" x14ac:dyDescent="0.2">
      <c r="A214" s="124" t="s">
        <v>31</v>
      </c>
      <c r="B214" s="125"/>
      <c r="C214" s="153">
        <v>40407.752</v>
      </c>
      <c r="D214" s="153"/>
      <c r="E214" s="124">
        <f t="shared" si="137"/>
        <v>9.0018322553504486</v>
      </c>
      <c r="F214" s="124">
        <f t="shared" si="138"/>
        <v>9</v>
      </c>
      <c r="G214" s="124">
        <f t="shared" si="139"/>
        <v>6.0789999988628551E-3</v>
      </c>
      <c r="H214" s="124">
        <f>+G214</f>
        <v>6.0789999988628551E-3</v>
      </c>
      <c r="P214" s="34">
        <f t="shared" si="140"/>
        <v>-9.2636588281760045E-3</v>
      </c>
      <c r="Q214" s="121">
        <f t="shared" si="141"/>
        <v>25389.252</v>
      </c>
      <c r="R214" s="124">
        <f t="shared" si="142"/>
        <v>2.3539717988291342E-4</v>
      </c>
      <c r="S214" s="125">
        <f>S$15</f>
        <v>0.2</v>
      </c>
      <c r="T214" s="124">
        <f t="shared" si="143"/>
        <v>4.707943597658269E-5</v>
      </c>
      <c r="V214" s="124">
        <f>+G214-P214</f>
        <v>1.534265882703886E-2</v>
      </c>
      <c r="Z214" s="124">
        <f t="shared" si="144"/>
        <v>9</v>
      </c>
      <c r="AA214" s="124">
        <f t="shared" si="145"/>
        <v>9.2597227457037953E-3</v>
      </c>
      <c r="AB214" s="124">
        <f t="shared" si="146"/>
        <v>-1.2444381575016945E-2</v>
      </c>
      <c r="AC214" s="124">
        <f t="shared" si="147"/>
        <v>1.534265882703886E-2</v>
      </c>
      <c r="AD214" s="124">
        <f t="shared" si="148"/>
        <v>-3.1807227468409402E-3</v>
      </c>
      <c r="AE214" s="124">
        <f t="shared" si="149"/>
        <v>2.0233994384542755E-6</v>
      </c>
      <c r="AF214" s="124">
        <f t="shared" si="150"/>
        <v>1.534265882703886E-2</v>
      </c>
      <c r="AG214" s="125"/>
      <c r="AH214" s="124">
        <f t="shared" si="151"/>
        <v>1.85233815738798E-2</v>
      </c>
      <c r="AI214" s="124">
        <f t="shared" si="152"/>
        <v>0.52622139672046941</v>
      </c>
      <c r="AJ214" s="124">
        <f t="shared" si="153"/>
        <v>0.13707970189383695</v>
      </c>
      <c r="AK214" s="124">
        <f t="shared" si="154"/>
        <v>0.59247996048169205</v>
      </c>
      <c r="AL214" s="124">
        <f t="shared" si="155"/>
        <v>2.2453258799275972</v>
      </c>
      <c r="AM214" s="124">
        <f t="shared" si="156"/>
        <v>2.0800617251143225</v>
      </c>
      <c r="AN214" s="124">
        <f t="shared" si="136"/>
        <v>7.5963307264963635</v>
      </c>
      <c r="AO214" s="124">
        <f t="shared" si="136"/>
        <v>7.5961944071411942</v>
      </c>
      <c r="AP214" s="124">
        <f t="shared" si="136"/>
        <v>7.5954904998476795</v>
      </c>
      <c r="AQ214" s="124">
        <f t="shared" si="136"/>
        <v>7.5918851703969565</v>
      </c>
      <c r="AR214" s="124">
        <f t="shared" si="136"/>
        <v>7.5741298477758052</v>
      </c>
      <c r="AS214" s="124">
        <f t="shared" si="136"/>
        <v>7.4991111749347246</v>
      </c>
      <c r="AT214" s="124">
        <f t="shared" si="136"/>
        <v>7.2782656006101512</v>
      </c>
      <c r="AU214" s="124">
        <f t="shared" si="157"/>
        <v>6.8627817990035567</v>
      </c>
    </row>
    <row r="215" spans="1:47" s="124" customFormat="1" ht="12.95" customHeight="1" x14ac:dyDescent="0.2">
      <c r="A215" s="69" t="s">
        <v>711</v>
      </c>
      <c r="B215" s="71" t="s">
        <v>134</v>
      </c>
      <c r="C215" s="69">
        <v>40832.383999999998</v>
      </c>
      <c r="D215" s="69" t="s">
        <v>176</v>
      </c>
      <c r="E215" s="124">
        <f t="shared" si="137"/>
        <v>136.98904293819118</v>
      </c>
      <c r="F215" s="124">
        <f t="shared" si="138"/>
        <v>137</v>
      </c>
      <c r="G215" s="124">
        <f t="shared" si="139"/>
        <v>-3.6353000003146008E-2</v>
      </c>
      <c r="I215" s="124">
        <f>+G215</f>
        <v>-3.6353000003146008E-2</v>
      </c>
      <c r="P215" s="34">
        <f t="shared" si="140"/>
        <v>-9.5691371881209391E-3</v>
      </c>
      <c r="Q215" s="121">
        <f t="shared" si="141"/>
        <v>25813.883999999998</v>
      </c>
      <c r="R215" s="124">
        <f t="shared" si="142"/>
        <v>7.1737530729408245E-4</v>
      </c>
      <c r="S215" s="125">
        <f>S$16</f>
        <v>0.1</v>
      </c>
      <c r="T215" s="124">
        <f t="shared" si="143"/>
        <v>7.1737530729408251E-5</v>
      </c>
      <c r="Z215" s="124">
        <f t="shared" si="144"/>
        <v>137</v>
      </c>
      <c r="AA215" s="124">
        <f t="shared" si="145"/>
        <v>6.2959327416007623E-3</v>
      </c>
      <c r="AB215" s="124">
        <f t="shared" si="146"/>
        <v>-5.2218069932867706E-2</v>
      </c>
      <c r="AC215" s="124">
        <f t="shared" si="147"/>
        <v>-2.6783862815025067E-2</v>
      </c>
      <c r="AD215" s="124">
        <f t="shared" si="148"/>
        <v>-4.2648932744746772E-2</v>
      </c>
      <c r="AE215" s="124">
        <f t="shared" si="149"/>
        <v>1.8189314642659335E-4</v>
      </c>
      <c r="AF215" s="124">
        <f t="shared" si="150"/>
        <v>-2.6783862815025067E-2</v>
      </c>
      <c r="AG215" s="125"/>
      <c r="AH215" s="124">
        <f t="shared" si="151"/>
        <v>1.5865069929721701E-2</v>
      </c>
      <c r="AI215" s="124">
        <f t="shared" si="152"/>
        <v>0.46082730401041549</v>
      </c>
      <c r="AJ215" s="124">
        <f t="shared" si="153"/>
        <v>2.1502672076453226E-2</v>
      </c>
      <c r="AK215" s="124">
        <f t="shared" si="154"/>
        <v>0.53365857286959539</v>
      </c>
      <c r="AL215" s="124">
        <f t="shared" si="155"/>
        <v>2.3613342309181693</v>
      </c>
      <c r="AM215" s="124">
        <f t="shared" si="156"/>
        <v>2.4318713263178386</v>
      </c>
      <c r="AN215" s="124">
        <f t="shared" si="136"/>
        <v>7.7498838390703773</v>
      </c>
      <c r="AO215" s="124">
        <f t="shared" si="136"/>
        <v>7.7498818353685746</v>
      </c>
      <c r="AP215" s="124">
        <f t="shared" si="136"/>
        <v>7.7498564202059477</v>
      </c>
      <c r="AQ215" s="124">
        <f t="shared" si="136"/>
        <v>7.7495345863958818</v>
      </c>
      <c r="AR215" s="124">
        <f t="shared" si="136"/>
        <v>7.7455414820377877</v>
      </c>
      <c r="AS215" s="124">
        <f t="shared" si="136"/>
        <v>7.7045943671964636</v>
      </c>
      <c r="AT215" s="124">
        <f t="shared" si="136"/>
        <v>7.4911241956323007</v>
      </c>
      <c r="AU215" s="124">
        <f t="shared" si="157"/>
        <v>6.9953743173433693</v>
      </c>
    </row>
    <row r="216" spans="1:47" s="124" customFormat="1" ht="12.95" customHeight="1" x14ac:dyDescent="0.2">
      <c r="A216" s="69" t="s">
        <v>711</v>
      </c>
      <c r="B216" s="71" t="s">
        <v>134</v>
      </c>
      <c r="C216" s="69">
        <v>40832.383999999998</v>
      </c>
      <c r="D216" s="69" t="s">
        <v>176</v>
      </c>
      <c r="E216" s="124">
        <f t="shared" si="137"/>
        <v>136.98904293819118</v>
      </c>
      <c r="F216" s="124">
        <f t="shared" si="138"/>
        <v>137</v>
      </c>
      <c r="G216" s="124">
        <f t="shared" si="139"/>
        <v>-3.6353000003146008E-2</v>
      </c>
      <c r="I216" s="124">
        <f>+G216</f>
        <v>-3.6353000003146008E-2</v>
      </c>
      <c r="P216" s="34">
        <f t="shared" si="140"/>
        <v>-9.5691371881209391E-3</v>
      </c>
      <c r="Q216" s="121">
        <f t="shared" si="141"/>
        <v>25813.883999999998</v>
      </c>
      <c r="R216" s="124">
        <f t="shared" si="142"/>
        <v>7.1737530729408245E-4</v>
      </c>
      <c r="S216" s="125">
        <f>S$16</f>
        <v>0.1</v>
      </c>
      <c r="T216" s="124">
        <f t="shared" si="143"/>
        <v>7.1737530729408251E-5</v>
      </c>
      <c r="Z216" s="124">
        <f t="shared" si="144"/>
        <v>137</v>
      </c>
      <c r="AA216" s="124">
        <f t="shared" si="145"/>
        <v>6.2959327416007623E-3</v>
      </c>
      <c r="AB216" s="124">
        <f t="shared" si="146"/>
        <v>-5.2218069932867706E-2</v>
      </c>
      <c r="AC216" s="124">
        <f t="shared" si="147"/>
        <v>-2.6783862815025067E-2</v>
      </c>
      <c r="AD216" s="124">
        <f t="shared" si="148"/>
        <v>-4.2648932744746772E-2</v>
      </c>
      <c r="AE216" s="124">
        <f t="shared" si="149"/>
        <v>1.8189314642659335E-4</v>
      </c>
      <c r="AF216" s="124">
        <f t="shared" si="150"/>
        <v>-2.6783862815025067E-2</v>
      </c>
      <c r="AG216" s="125"/>
      <c r="AH216" s="124">
        <f t="shared" si="151"/>
        <v>1.5865069929721701E-2</v>
      </c>
      <c r="AI216" s="124">
        <f t="shared" si="152"/>
        <v>0.46082730401041549</v>
      </c>
      <c r="AJ216" s="124">
        <f t="shared" si="153"/>
        <v>2.1502672076453226E-2</v>
      </c>
      <c r="AK216" s="124">
        <f t="shared" si="154"/>
        <v>0.53365857286959539</v>
      </c>
      <c r="AL216" s="124">
        <f t="shared" si="155"/>
        <v>2.3613342309181693</v>
      </c>
      <c r="AM216" s="124">
        <f t="shared" si="156"/>
        <v>2.4318713263178386</v>
      </c>
      <c r="AN216" s="124">
        <f t="shared" si="136"/>
        <v>7.7498838390703773</v>
      </c>
      <c r="AO216" s="124">
        <f t="shared" si="136"/>
        <v>7.7498818353685746</v>
      </c>
      <c r="AP216" s="124">
        <f t="shared" si="136"/>
        <v>7.7498564202059477</v>
      </c>
      <c r="AQ216" s="124">
        <f t="shared" si="136"/>
        <v>7.7495345863958818</v>
      </c>
      <c r="AR216" s="124">
        <f t="shared" si="136"/>
        <v>7.7455414820377877</v>
      </c>
      <c r="AS216" s="124">
        <f t="shared" si="136"/>
        <v>7.7045943671964636</v>
      </c>
      <c r="AT216" s="124">
        <f t="shared" si="136"/>
        <v>7.4911241956323007</v>
      </c>
      <c r="AU216" s="124">
        <f t="shared" si="157"/>
        <v>6.9953743173433693</v>
      </c>
    </row>
    <row r="217" spans="1:47" s="124" customFormat="1" ht="12.95" customHeight="1" x14ac:dyDescent="0.2">
      <c r="A217" s="69" t="s">
        <v>711</v>
      </c>
      <c r="B217" s="71" t="s">
        <v>134</v>
      </c>
      <c r="C217" s="69">
        <v>40832.385999999999</v>
      </c>
      <c r="D217" s="69" t="s">
        <v>176</v>
      </c>
      <c r="E217" s="124">
        <f t="shared" si="137"/>
        <v>136.98964575291407</v>
      </c>
      <c r="F217" s="124">
        <f t="shared" si="138"/>
        <v>137</v>
      </c>
      <c r="G217" s="124">
        <f t="shared" si="139"/>
        <v>-3.4353000002738554E-2</v>
      </c>
      <c r="I217" s="124">
        <f>+G217</f>
        <v>-3.4353000002738554E-2</v>
      </c>
      <c r="P217" s="34">
        <f t="shared" si="140"/>
        <v>-9.5691371881209391E-3</v>
      </c>
      <c r="Q217" s="121">
        <f t="shared" si="141"/>
        <v>25813.885999999999</v>
      </c>
      <c r="R217" s="124">
        <f t="shared" si="142"/>
        <v>6.1423985601378572E-4</v>
      </c>
      <c r="S217" s="125">
        <f>S$16</f>
        <v>0.1</v>
      </c>
      <c r="T217" s="124">
        <f t="shared" si="143"/>
        <v>6.1423985601378572E-5</v>
      </c>
      <c r="Z217" s="124">
        <f t="shared" si="144"/>
        <v>137</v>
      </c>
      <c r="AA217" s="124">
        <f t="shared" si="145"/>
        <v>6.2959327416007623E-3</v>
      </c>
      <c r="AB217" s="124">
        <f t="shared" si="146"/>
        <v>-5.0218069932460252E-2</v>
      </c>
      <c r="AC217" s="124">
        <f t="shared" si="147"/>
        <v>-2.4783862814617613E-2</v>
      </c>
      <c r="AD217" s="124">
        <f t="shared" si="148"/>
        <v>-4.0648932744339318E-2</v>
      </c>
      <c r="AE217" s="124">
        <f t="shared" si="149"/>
        <v>1.6523357332538213E-4</v>
      </c>
      <c r="AF217" s="124">
        <f t="shared" si="150"/>
        <v>-2.4783862814617613E-2</v>
      </c>
      <c r="AG217" s="125"/>
      <c r="AH217" s="124">
        <f t="shared" si="151"/>
        <v>1.5865069929721701E-2</v>
      </c>
      <c r="AI217" s="124">
        <f t="shared" si="152"/>
        <v>0.46082730401041549</v>
      </c>
      <c r="AJ217" s="124">
        <f t="shared" si="153"/>
        <v>2.1502672076453226E-2</v>
      </c>
      <c r="AK217" s="124">
        <f t="shared" si="154"/>
        <v>0.53365857286959539</v>
      </c>
      <c r="AL217" s="124">
        <f t="shared" si="155"/>
        <v>2.3613342309181693</v>
      </c>
      <c r="AM217" s="124">
        <f t="shared" si="156"/>
        <v>2.4318713263178386</v>
      </c>
      <c r="AN217" s="124">
        <f t="shared" si="136"/>
        <v>7.7498838390703773</v>
      </c>
      <c r="AO217" s="124">
        <f t="shared" si="136"/>
        <v>7.7498818353685746</v>
      </c>
      <c r="AP217" s="124">
        <f t="shared" si="136"/>
        <v>7.7498564202059477</v>
      </c>
      <c r="AQ217" s="124">
        <f t="shared" si="136"/>
        <v>7.7495345863958818</v>
      </c>
      <c r="AR217" s="124">
        <f t="shared" si="136"/>
        <v>7.7455414820377877</v>
      </c>
      <c r="AS217" s="124">
        <f t="shared" si="136"/>
        <v>7.7045943671964636</v>
      </c>
      <c r="AT217" s="124">
        <f t="shared" si="136"/>
        <v>7.4911241956323007</v>
      </c>
      <c r="AU217" s="124">
        <f t="shared" si="157"/>
        <v>6.9953743173433693</v>
      </c>
    </row>
    <row r="218" spans="1:47" s="124" customFormat="1" ht="12.95" customHeight="1" x14ac:dyDescent="0.2">
      <c r="A218" s="69" t="s">
        <v>721</v>
      </c>
      <c r="B218" s="71" t="s">
        <v>134</v>
      </c>
      <c r="C218" s="69">
        <v>40852.317999999999</v>
      </c>
      <c r="D218" s="69" t="s">
        <v>176</v>
      </c>
      <c r="E218" s="124">
        <f t="shared" si="137"/>
        <v>142.99729728019059</v>
      </c>
      <c r="F218" s="124">
        <f t="shared" si="138"/>
        <v>143</v>
      </c>
      <c r="G218" s="124">
        <f t="shared" si="139"/>
        <v>-8.9670000015757978E-3</v>
      </c>
      <c r="I218" s="124">
        <f>+G218</f>
        <v>-8.9670000015757978E-3</v>
      </c>
      <c r="P218" s="34">
        <f t="shared" si="140"/>
        <v>-9.5782661025032526E-3</v>
      </c>
      <c r="Q218" s="121">
        <f t="shared" si="141"/>
        <v>25833.817999999999</v>
      </c>
      <c r="R218" s="124">
        <f t="shared" si="142"/>
        <v>3.7364624614305338E-7</v>
      </c>
      <c r="S218" s="125">
        <f>S$16</f>
        <v>0.1</v>
      </c>
      <c r="T218" s="124">
        <f t="shared" si="143"/>
        <v>3.7364624614305341E-8</v>
      </c>
      <c r="Z218" s="124">
        <f t="shared" si="144"/>
        <v>143</v>
      </c>
      <c r="AA218" s="124">
        <f t="shared" si="145"/>
        <v>6.16128826004699E-3</v>
      </c>
      <c r="AB218" s="124">
        <f t="shared" si="146"/>
        <v>-2.470655436412604E-2</v>
      </c>
      <c r="AC218" s="124">
        <f t="shared" si="147"/>
        <v>6.1126610092745483E-4</v>
      </c>
      <c r="AD218" s="124">
        <f t="shared" si="148"/>
        <v>-1.5128288261622788E-2</v>
      </c>
      <c r="AE218" s="124">
        <f t="shared" si="149"/>
        <v>2.2886510572675383E-5</v>
      </c>
      <c r="AF218" s="124">
        <f t="shared" si="150"/>
        <v>6.1126610092745483E-4</v>
      </c>
      <c r="AG218" s="125"/>
      <c r="AH218" s="124">
        <f t="shared" si="151"/>
        <v>1.5739554362550243E-2</v>
      </c>
      <c r="AI218" s="124">
        <f t="shared" si="152"/>
        <v>0.45830061820417356</v>
      </c>
      <c r="AJ218" s="124">
        <f t="shared" si="153"/>
        <v>1.6757499822221349E-2</v>
      </c>
      <c r="AK218" s="124">
        <f t="shared" si="154"/>
        <v>0.53109363417377708</v>
      </c>
      <c r="AL218" s="124">
        <f t="shared" si="155"/>
        <v>2.366080276142096</v>
      </c>
      <c r="AM218" s="124">
        <f t="shared" si="156"/>
        <v>2.4483736643434115</v>
      </c>
      <c r="AN218" s="124">
        <f t="shared" si="136"/>
        <v>7.7566124821092792</v>
      </c>
      <c r="AO218" s="124">
        <f t="shared" si="136"/>
        <v>7.7566110057342241</v>
      </c>
      <c r="AP218" s="124">
        <f t="shared" si="136"/>
        <v>7.7565909892154989</v>
      </c>
      <c r="AQ218" s="124">
        <f t="shared" si="136"/>
        <v>7.7563200112038349</v>
      </c>
      <c r="AR218" s="124">
        <f t="shared" si="136"/>
        <v>7.752722694208245</v>
      </c>
      <c r="AS218" s="124">
        <f t="shared" si="136"/>
        <v>7.7134077183132899</v>
      </c>
      <c r="AT218" s="124">
        <f t="shared" si="136"/>
        <v>7.5008988179350311</v>
      </c>
      <c r="AU218" s="124">
        <f t="shared" si="157"/>
        <v>7.0015895916405473</v>
      </c>
    </row>
    <row r="219" spans="1:47" s="124" customFormat="1" ht="12.95" customHeight="1" x14ac:dyDescent="0.2">
      <c r="A219" s="124" t="s">
        <v>31</v>
      </c>
      <c r="B219" s="125"/>
      <c r="C219" s="153">
        <v>40895.462</v>
      </c>
      <c r="D219" s="153"/>
      <c r="E219" s="124">
        <f t="shared" si="137"/>
        <v>156.00121648011086</v>
      </c>
      <c r="F219" s="124">
        <f t="shared" si="138"/>
        <v>156</v>
      </c>
      <c r="G219" s="124">
        <f t="shared" si="139"/>
        <v>4.0359999984502792E-3</v>
      </c>
      <c r="H219" s="124">
        <f>+G219</f>
        <v>4.0359999984502792E-3</v>
      </c>
      <c r="P219" s="34">
        <f t="shared" si="140"/>
        <v>-9.5964508588094483E-3</v>
      </c>
      <c r="Q219" s="121">
        <f t="shared" si="141"/>
        <v>25876.962</v>
      </c>
      <c r="R219" s="124">
        <f t="shared" si="142"/>
        <v>1.8584371637560149E-4</v>
      </c>
      <c r="S219" s="125">
        <f>S$15</f>
        <v>0.2</v>
      </c>
      <c r="T219" s="124">
        <f t="shared" si="143"/>
        <v>3.7168743275120299E-5</v>
      </c>
      <c r="V219" s="124">
        <f t="shared" ref="V219:V236" si="158">+G219-P219</f>
        <v>1.3632450857259728E-2</v>
      </c>
      <c r="Z219" s="124">
        <f t="shared" si="144"/>
        <v>156</v>
      </c>
      <c r="AA219" s="124">
        <f t="shared" si="145"/>
        <v>5.8710865743710882E-3</v>
      </c>
      <c r="AB219" s="124">
        <f t="shared" si="146"/>
        <v>-1.1431537434730257E-2</v>
      </c>
      <c r="AC219" s="124">
        <f t="shared" si="147"/>
        <v>1.3632450857259728E-2</v>
      </c>
      <c r="AD219" s="124">
        <f t="shared" si="148"/>
        <v>-1.835086575920809E-3</v>
      </c>
      <c r="AE219" s="124">
        <f t="shared" si="149"/>
        <v>6.7350854822495181E-7</v>
      </c>
      <c r="AF219" s="124">
        <f t="shared" si="150"/>
        <v>1.3632450857259728E-2</v>
      </c>
      <c r="AG219" s="125"/>
      <c r="AH219" s="124">
        <f t="shared" si="151"/>
        <v>1.5467537433180537E-2</v>
      </c>
      <c r="AI219" s="124">
        <f t="shared" si="152"/>
        <v>0.45296042426413707</v>
      </c>
      <c r="AJ219" s="124">
        <f t="shared" si="153"/>
        <v>6.650874784685846E-3</v>
      </c>
      <c r="AK219" s="124">
        <f t="shared" si="154"/>
        <v>0.52559144882372022</v>
      </c>
      <c r="AL219" s="124">
        <f t="shared" si="155"/>
        <v>2.3761876365346986</v>
      </c>
      <c r="AM219" s="124">
        <f t="shared" si="156"/>
        <v>2.4841649613471066</v>
      </c>
      <c r="AN219" s="124">
        <f t="shared" si="136"/>
        <v>7.7710660098547324</v>
      </c>
      <c r="AO219" s="124">
        <f t="shared" si="136"/>
        <v>7.7710652973272749</v>
      </c>
      <c r="AP219" s="124">
        <f t="shared" si="136"/>
        <v>7.7710539574733568</v>
      </c>
      <c r="AQ219" s="124">
        <f t="shared" si="136"/>
        <v>7.7708736918141668</v>
      </c>
      <c r="AR219" s="124">
        <f t="shared" si="136"/>
        <v>7.7680587322601848</v>
      </c>
      <c r="AS219" s="124">
        <f t="shared" si="136"/>
        <v>7.7322532790892948</v>
      </c>
      <c r="AT219" s="124">
        <f t="shared" si="136"/>
        <v>7.5220108150607157</v>
      </c>
      <c r="AU219" s="124">
        <f t="shared" si="157"/>
        <v>7.0150560192844349</v>
      </c>
    </row>
    <row r="220" spans="1:47" s="124" customFormat="1" ht="12.95" customHeight="1" x14ac:dyDescent="0.2">
      <c r="A220" s="124" t="s">
        <v>60</v>
      </c>
      <c r="B220" s="125"/>
      <c r="C220" s="153">
        <v>40895.462</v>
      </c>
      <c r="D220" s="153"/>
      <c r="E220" s="124">
        <f t="shared" si="137"/>
        <v>156.00121648011086</v>
      </c>
      <c r="F220" s="124">
        <f t="shared" si="138"/>
        <v>156</v>
      </c>
      <c r="G220" s="124">
        <f t="shared" si="139"/>
        <v>4.0359999984502792E-3</v>
      </c>
      <c r="I220" s="124">
        <f>+G220</f>
        <v>4.0359999984502792E-3</v>
      </c>
      <c r="P220" s="34">
        <f t="shared" si="140"/>
        <v>-9.5964508588094483E-3</v>
      </c>
      <c r="Q220" s="121">
        <f t="shared" si="141"/>
        <v>25876.962</v>
      </c>
      <c r="R220" s="124">
        <f t="shared" si="142"/>
        <v>1.8584371637560149E-4</v>
      </c>
      <c r="S220" s="125">
        <f>S$16</f>
        <v>0.1</v>
      </c>
      <c r="T220" s="124">
        <f t="shared" si="143"/>
        <v>1.8584371637560149E-5</v>
      </c>
      <c r="V220" s="124">
        <f t="shared" si="158"/>
        <v>1.3632450857259728E-2</v>
      </c>
      <c r="Z220" s="124">
        <f t="shared" si="144"/>
        <v>156</v>
      </c>
      <c r="AA220" s="124">
        <f t="shared" si="145"/>
        <v>5.8710865743710882E-3</v>
      </c>
      <c r="AB220" s="124">
        <f t="shared" si="146"/>
        <v>-1.1431537434730257E-2</v>
      </c>
      <c r="AC220" s="124">
        <f t="shared" si="147"/>
        <v>1.3632450857259728E-2</v>
      </c>
      <c r="AD220" s="124">
        <f t="shared" si="148"/>
        <v>-1.835086575920809E-3</v>
      </c>
      <c r="AE220" s="124">
        <f t="shared" si="149"/>
        <v>3.367542741124759E-7</v>
      </c>
      <c r="AF220" s="124">
        <f t="shared" si="150"/>
        <v>1.3632450857259728E-2</v>
      </c>
      <c r="AG220" s="125"/>
      <c r="AH220" s="124">
        <f t="shared" si="151"/>
        <v>1.5467537433180537E-2</v>
      </c>
      <c r="AI220" s="124">
        <f t="shared" si="152"/>
        <v>0.45296042426413707</v>
      </c>
      <c r="AJ220" s="124">
        <f t="shared" si="153"/>
        <v>6.650874784685846E-3</v>
      </c>
      <c r="AK220" s="124">
        <f t="shared" si="154"/>
        <v>0.52559144882372022</v>
      </c>
      <c r="AL220" s="124">
        <f t="shared" si="155"/>
        <v>2.3761876365346986</v>
      </c>
      <c r="AM220" s="124">
        <f t="shared" si="156"/>
        <v>2.4841649613471066</v>
      </c>
      <c r="AN220" s="124">
        <f t="shared" si="136"/>
        <v>7.7710660098547324</v>
      </c>
      <c r="AO220" s="124">
        <f t="shared" si="136"/>
        <v>7.7710652973272749</v>
      </c>
      <c r="AP220" s="124">
        <f t="shared" si="136"/>
        <v>7.7710539574733568</v>
      </c>
      <c r="AQ220" s="124">
        <f t="shared" si="136"/>
        <v>7.7708736918141668</v>
      </c>
      <c r="AR220" s="124">
        <f t="shared" si="136"/>
        <v>7.7680587322601848</v>
      </c>
      <c r="AS220" s="124">
        <f t="shared" si="136"/>
        <v>7.7322532790892948</v>
      </c>
      <c r="AT220" s="124">
        <f t="shared" si="136"/>
        <v>7.5220108150607157</v>
      </c>
      <c r="AU220" s="124">
        <f t="shared" si="157"/>
        <v>7.0150560192844349</v>
      </c>
    </row>
    <row r="221" spans="1:47" s="124" customFormat="1" ht="12.95" customHeight="1" x14ac:dyDescent="0.2">
      <c r="A221" s="124" t="s">
        <v>31</v>
      </c>
      <c r="B221" s="125"/>
      <c r="C221" s="153">
        <v>41104.478000000003</v>
      </c>
      <c r="D221" s="153"/>
      <c r="E221" s="124">
        <f t="shared" si="137"/>
        <v>219.00017752893712</v>
      </c>
      <c r="F221" s="124">
        <f t="shared" si="138"/>
        <v>219</v>
      </c>
      <c r="G221" s="124">
        <f t="shared" si="139"/>
        <v>5.8900000294670463E-4</v>
      </c>
      <c r="H221" s="124">
        <f>+G221</f>
        <v>5.8900000294670463E-4</v>
      </c>
      <c r="P221" s="34">
        <f t="shared" si="140"/>
        <v>-9.6536670883255547E-3</v>
      </c>
      <c r="Q221" s="121">
        <f t="shared" si="141"/>
        <v>26085.978000000003</v>
      </c>
      <c r="R221" s="124">
        <f t="shared" si="142"/>
        <v>1.0491222914263172E-4</v>
      </c>
      <c r="S221" s="125">
        <f>S$15</f>
        <v>0.2</v>
      </c>
      <c r="T221" s="124">
        <f t="shared" si="143"/>
        <v>2.0982445828526345E-5</v>
      </c>
      <c r="V221" s="124">
        <f t="shared" si="158"/>
        <v>1.0242667091272259E-2</v>
      </c>
      <c r="Z221" s="124">
        <f t="shared" si="144"/>
        <v>219</v>
      </c>
      <c r="AA221" s="124">
        <f t="shared" si="145"/>
        <v>4.4960929366107058E-3</v>
      </c>
      <c r="AB221" s="124">
        <f t="shared" si="146"/>
        <v>-1.3560760021989556E-2</v>
      </c>
      <c r="AC221" s="124">
        <f t="shared" si="147"/>
        <v>1.0242667091272259E-2</v>
      </c>
      <c r="AD221" s="124">
        <f t="shared" si="148"/>
        <v>-3.9070929336640012E-3</v>
      </c>
      <c r="AE221" s="124">
        <f t="shared" si="149"/>
        <v>3.0530750384574346E-6</v>
      </c>
      <c r="AF221" s="124">
        <f t="shared" si="150"/>
        <v>1.0242667091272259E-2</v>
      </c>
      <c r="AG221" s="125"/>
      <c r="AH221" s="124">
        <f t="shared" si="151"/>
        <v>1.414976002493626E-2</v>
      </c>
      <c r="AI221" s="124">
        <f t="shared" si="152"/>
        <v>0.42943200964077133</v>
      </c>
      <c r="AJ221" s="124">
        <f t="shared" si="153"/>
        <v>-3.9215795701791685E-2</v>
      </c>
      <c r="AK221" s="124">
        <f t="shared" si="154"/>
        <v>0.49995083445807081</v>
      </c>
      <c r="AL221" s="124">
        <f t="shared" si="155"/>
        <v>2.4220644145396295</v>
      </c>
      <c r="AM221" s="124">
        <f t="shared" si="156"/>
        <v>2.6586299775170925</v>
      </c>
      <c r="AN221" s="124">
        <f t="shared" ref="AN221:AT230" si="159">$AU221+$AB$7*SIN(AO221)</f>
        <v>7.8388457893316366</v>
      </c>
      <c r="AO221" s="124">
        <f t="shared" si="159"/>
        <v>7.8388457887512892</v>
      </c>
      <c r="AP221" s="124">
        <f t="shared" si="159"/>
        <v>7.8388457382066097</v>
      </c>
      <c r="AQ221" s="124">
        <f t="shared" si="159"/>
        <v>7.8388413367279268</v>
      </c>
      <c r="AR221" s="124">
        <f t="shared" si="159"/>
        <v>7.8384628382419814</v>
      </c>
      <c r="AS221" s="124">
        <f t="shared" si="159"/>
        <v>7.8187847376592803</v>
      </c>
      <c r="AT221" s="124">
        <f t="shared" si="159"/>
        <v>7.6229958623449434</v>
      </c>
      <c r="AU221" s="124">
        <f t="shared" si="157"/>
        <v>7.0803163994048113</v>
      </c>
    </row>
    <row r="222" spans="1:47" s="124" customFormat="1" ht="12.95" customHeight="1" x14ac:dyDescent="0.2">
      <c r="A222" s="124" t="s">
        <v>65</v>
      </c>
      <c r="B222" s="125"/>
      <c r="C222" s="153">
        <v>41104.478000000003</v>
      </c>
      <c r="D222" s="153"/>
      <c r="E222" s="124">
        <f t="shared" si="137"/>
        <v>219.00017752893712</v>
      </c>
      <c r="F222" s="124">
        <f t="shared" si="138"/>
        <v>219</v>
      </c>
      <c r="G222" s="124">
        <f t="shared" si="139"/>
        <v>5.8900000294670463E-4</v>
      </c>
      <c r="I222" s="124">
        <f>+G222</f>
        <v>5.8900000294670463E-4</v>
      </c>
      <c r="P222" s="34">
        <f t="shared" si="140"/>
        <v>-9.6536670883255547E-3</v>
      </c>
      <c r="Q222" s="121">
        <f t="shared" si="141"/>
        <v>26085.978000000003</v>
      </c>
      <c r="R222" s="124">
        <f t="shared" si="142"/>
        <v>1.0491222914263172E-4</v>
      </c>
      <c r="S222" s="125">
        <f>S$16</f>
        <v>0.1</v>
      </c>
      <c r="T222" s="124">
        <f t="shared" si="143"/>
        <v>1.0491222914263173E-5</v>
      </c>
      <c r="V222" s="124">
        <f t="shared" si="158"/>
        <v>1.0242667091272259E-2</v>
      </c>
      <c r="Z222" s="124">
        <f t="shared" si="144"/>
        <v>219</v>
      </c>
      <c r="AA222" s="124">
        <f t="shared" si="145"/>
        <v>4.4960929366107058E-3</v>
      </c>
      <c r="AB222" s="124">
        <f t="shared" si="146"/>
        <v>-1.3560760021989556E-2</v>
      </c>
      <c r="AC222" s="124">
        <f t="shared" si="147"/>
        <v>1.0242667091272259E-2</v>
      </c>
      <c r="AD222" s="124">
        <f t="shared" si="148"/>
        <v>-3.9070929336640012E-3</v>
      </c>
      <c r="AE222" s="124">
        <f t="shared" si="149"/>
        <v>1.5265375192287173E-6</v>
      </c>
      <c r="AF222" s="124">
        <f t="shared" si="150"/>
        <v>1.0242667091272259E-2</v>
      </c>
      <c r="AG222" s="125"/>
      <c r="AH222" s="124">
        <f t="shared" si="151"/>
        <v>1.414976002493626E-2</v>
      </c>
      <c r="AI222" s="124">
        <f t="shared" si="152"/>
        <v>0.42943200964077133</v>
      </c>
      <c r="AJ222" s="124">
        <f t="shared" si="153"/>
        <v>-3.9215795701791685E-2</v>
      </c>
      <c r="AK222" s="124">
        <f t="shared" si="154"/>
        <v>0.49995083445807081</v>
      </c>
      <c r="AL222" s="124">
        <f t="shared" si="155"/>
        <v>2.4220644145396295</v>
      </c>
      <c r="AM222" s="124">
        <f t="shared" si="156"/>
        <v>2.6586299775170925</v>
      </c>
      <c r="AN222" s="124">
        <f t="shared" si="159"/>
        <v>7.8388457893316366</v>
      </c>
      <c r="AO222" s="124">
        <f t="shared" si="159"/>
        <v>7.8388457887512892</v>
      </c>
      <c r="AP222" s="124">
        <f t="shared" si="159"/>
        <v>7.8388457382066097</v>
      </c>
      <c r="AQ222" s="124">
        <f t="shared" si="159"/>
        <v>7.8388413367279268</v>
      </c>
      <c r="AR222" s="124">
        <f t="shared" si="159"/>
        <v>7.8384628382419814</v>
      </c>
      <c r="AS222" s="124">
        <f t="shared" si="159"/>
        <v>7.8187847376592803</v>
      </c>
      <c r="AT222" s="124">
        <f t="shared" si="159"/>
        <v>7.6229958623449434</v>
      </c>
      <c r="AU222" s="124">
        <f t="shared" si="157"/>
        <v>7.0803163994048113</v>
      </c>
    </row>
    <row r="223" spans="1:47" s="124" customFormat="1" ht="12.95" customHeight="1" x14ac:dyDescent="0.2">
      <c r="A223" s="124" t="s">
        <v>63</v>
      </c>
      <c r="B223" s="125"/>
      <c r="C223" s="153">
        <v>41104.478000000003</v>
      </c>
      <c r="D223" s="153"/>
      <c r="E223" s="124">
        <f t="shared" si="137"/>
        <v>219.00017752893712</v>
      </c>
      <c r="F223" s="124">
        <f t="shared" si="138"/>
        <v>219</v>
      </c>
      <c r="G223" s="124">
        <f t="shared" si="139"/>
        <v>5.8900000294670463E-4</v>
      </c>
      <c r="I223" s="124">
        <f>+G223</f>
        <v>5.8900000294670463E-4</v>
      </c>
      <c r="P223" s="34">
        <f t="shared" si="140"/>
        <v>-9.6536670883255547E-3</v>
      </c>
      <c r="Q223" s="121">
        <f t="shared" si="141"/>
        <v>26085.978000000003</v>
      </c>
      <c r="R223" s="124">
        <f t="shared" si="142"/>
        <v>1.0491222914263172E-4</v>
      </c>
      <c r="S223" s="125">
        <f>S$16</f>
        <v>0.1</v>
      </c>
      <c r="T223" s="124">
        <f t="shared" si="143"/>
        <v>1.0491222914263173E-5</v>
      </c>
      <c r="V223" s="124">
        <f t="shared" si="158"/>
        <v>1.0242667091272259E-2</v>
      </c>
      <c r="Z223" s="124">
        <f t="shared" si="144"/>
        <v>219</v>
      </c>
      <c r="AA223" s="124">
        <f t="shared" si="145"/>
        <v>4.4960929366107058E-3</v>
      </c>
      <c r="AB223" s="124">
        <f t="shared" si="146"/>
        <v>-1.3560760021989556E-2</v>
      </c>
      <c r="AC223" s="124">
        <f t="shared" si="147"/>
        <v>1.0242667091272259E-2</v>
      </c>
      <c r="AD223" s="124">
        <f t="shared" si="148"/>
        <v>-3.9070929336640012E-3</v>
      </c>
      <c r="AE223" s="124">
        <f t="shared" si="149"/>
        <v>1.5265375192287173E-6</v>
      </c>
      <c r="AF223" s="124">
        <f t="shared" si="150"/>
        <v>1.0242667091272259E-2</v>
      </c>
      <c r="AG223" s="125"/>
      <c r="AH223" s="124">
        <f t="shared" si="151"/>
        <v>1.414976002493626E-2</v>
      </c>
      <c r="AI223" s="124">
        <f t="shared" si="152"/>
        <v>0.42943200964077133</v>
      </c>
      <c r="AJ223" s="124">
        <f t="shared" si="153"/>
        <v>-3.9215795701791685E-2</v>
      </c>
      <c r="AK223" s="124">
        <f t="shared" si="154"/>
        <v>0.49995083445807081</v>
      </c>
      <c r="AL223" s="124">
        <f t="shared" si="155"/>
        <v>2.4220644145396295</v>
      </c>
      <c r="AM223" s="124">
        <f t="shared" si="156"/>
        <v>2.6586299775170925</v>
      </c>
      <c r="AN223" s="124">
        <f t="shared" si="159"/>
        <v>7.8388457893316366</v>
      </c>
      <c r="AO223" s="124">
        <f t="shared" si="159"/>
        <v>7.8388457887512892</v>
      </c>
      <c r="AP223" s="124">
        <f t="shared" si="159"/>
        <v>7.8388457382066097</v>
      </c>
      <c r="AQ223" s="124">
        <f t="shared" si="159"/>
        <v>7.8388413367279268</v>
      </c>
      <c r="AR223" s="124">
        <f t="shared" si="159"/>
        <v>7.8384628382419814</v>
      </c>
      <c r="AS223" s="124">
        <f t="shared" si="159"/>
        <v>7.8187847376592803</v>
      </c>
      <c r="AT223" s="124">
        <f t="shared" si="159"/>
        <v>7.6229958623449434</v>
      </c>
      <c r="AU223" s="124">
        <f t="shared" si="157"/>
        <v>7.0803163994048113</v>
      </c>
    </row>
    <row r="224" spans="1:47" s="124" customFormat="1" ht="12.95" customHeight="1" x14ac:dyDescent="0.2">
      <c r="A224" s="124" t="s">
        <v>31</v>
      </c>
      <c r="B224" s="125"/>
      <c r="C224" s="153">
        <v>41157.563000000002</v>
      </c>
      <c r="D224" s="153"/>
      <c r="E224" s="124">
        <f t="shared" si="137"/>
        <v>235.00038730846038</v>
      </c>
      <c r="F224" s="124">
        <f t="shared" si="138"/>
        <v>235</v>
      </c>
      <c r="G224" s="124">
        <f t="shared" si="139"/>
        <v>1.2850000057369471E-3</v>
      </c>
      <c r="H224" s="124">
        <f>+G224</f>
        <v>1.2850000057369471E-3</v>
      </c>
      <c r="P224" s="34">
        <f t="shared" si="140"/>
        <v>-9.6600381879564309E-3</v>
      </c>
      <c r="Q224" s="121">
        <f t="shared" si="141"/>
        <v>26139.063000000002</v>
      </c>
      <c r="R224" s="124">
        <f t="shared" si="142"/>
        <v>1.197938610614068E-4</v>
      </c>
      <c r="S224" s="125">
        <f>S$15</f>
        <v>0.2</v>
      </c>
      <c r="T224" s="124">
        <f t="shared" si="143"/>
        <v>2.3958772212281359E-5</v>
      </c>
      <c r="V224" s="124">
        <f t="shared" si="158"/>
        <v>1.0945038193693378E-2</v>
      </c>
      <c r="Z224" s="124">
        <f t="shared" si="144"/>
        <v>235</v>
      </c>
      <c r="AA224" s="124">
        <f t="shared" si="145"/>
        <v>4.1556273043307675E-3</v>
      </c>
      <c r="AB224" s="124">
        <f t="shared" si="146"/>
        <v>-1.2530665486550251E-2</v>
      </c>
      <c r="AC224" s="124">
        <f t="shared" si="147"/>
        <v>1.0945038193693378E-2</v>
      </c>
      <c r="AD224" s="124">
        <f t="shared" si="148"/>
        <v>-2.8706272985938204E-3</v>
      </c>
      <c r="AE224" s="124">
        <f t="shared" si="149"/>
        <v>1.648100217486411E-6</v>
      </c>
      <c r="AF224" s="124">
        <f t="shared" si="150"/>
        <v>1.0945038193693378E-2</v>
      </c>
      <c r="AG224" s="125"/>
      <c r="AH224" s="124">
        <f t="shared" si="151"/>
        <v>1.3815665492287198E-2</v>
      </c>
      <c r="AI224" s="124">
        <f t="shared" si="152"/>
        <v>0.42401104389082334</v>
      </c>
      <c r="AJ224" s="124">
        <f t="shared" si="153"/>
        <v>-5.0115999898684871E-2</v>
      </c>
      <c r="AK224" s="124">
        <f t="shared" si="154"/>
        <v>0.49369564605954469</v>
      </c>
      <c r="AL224" s="124">
        <f t="shared" si="155"/>
        <v>2.4329755626676741</v>
      </c>
      <c r="AM224" s="124">
        <f t="shared" si="156"/>
        <v>2.7032955469165594</v>
      </c>
      <c r="AN224" s="124">
        <f t="shared" si="159"/>
        <v>7.8555058683701402</v>
      </c>
      <c r="AO224" s="124">
        <f t="shared" si="159"/>
        <v>7.8555058683702583</v>
      </c>
      <c r="AP224" s="124">
        <f t="shared" si="159"/>
        <v>7.8555058682678629</v>
      </c>
      <c r="AQ224" s="124">
        <f t="shared" si="159"/>
        <v>7.8555059568194991</v>
      </c>
      <c r="AR224" s="124">
        <f t="shared" si="159"/>
        <v>7.8554273533039121</v>
      </c>
      <c r="AS224" s="124">
        <f t="shared" si="159"/>
        <v>7.8395136552427189</v>
      </c>
      <c r="AT224" s="124">
        <f t="shared" si="159"/>
        <v>7.6482807710362684</v>
      </c>
      <c r="AU224" s="124">
        <f t="shared" si="157"/>
        <v>7.0968904641972879</v>
      </c>
    </row>
    <row r="225" spans="1:47" s="124" customFormat="1" ht="12.95" customHeight="1" x14ac:dyDescent="0.2">
      <c r="A225" s="124" t="s">
        <v>65</v>
      </c>
      <c r="B225" s="125"/>
      <c r="C225" s="153">
        <v>41157.563000000002</v>
      </c>
      <c r="D225" s="153"/>
      <c r="E225" s="124">
        <f t="shared" si="137"/>
        <v>235.00038730846038</v>
      </c>
      <c r="F225" s="124">
        <f t="shared" si="138"/>
        <v>235</v>
      </c>
      <c r="G225" s="124">
        <f t="shared" si="139"/>
        <v>1.2850000057369471E-3</v>
      </c>
      <c r="I225" s="124">
        <f>+G225</f>
        <v>1.2850000057369471E-3</v>
      </c>
      <c r="P225" s="34">
        <f t="shared" si="140"/>
        <v>-9.6600381879564309E-3</v>
      </c>
      <c r="Q225" s="121">
        <f t="shared" si="141"/>
        <v>26139.063000000002</v>
      </c>
      <c r="R225" s="124">
        <f t="shared" si="142"/>
        <v>1.197938610614068E-4</v>
      </c>
      <c r="S225" s="125">
        <f>S$16</f>
        <v>0.1</v>
      </c>
      <c r="T225" s="124">
        <f t="shared" si="143"/>
        <v>1.197938610614068E-5</v>
      </c>
      <c r="V225" s="124">
        <f t="shared" si="158"/>
        <v>1.0945038193693378E-2</v>
      </c>
      <c r="Z225" s="124">
        <f t="shared" si="144"/>
        <v>235</v>
      </c>
      <c r="AA225" s="124">
        <f t="shared" si="145"/>
        <v>4.1556273043307675E-3</v>
      </c>
      <c r="AB225" s="124">
        <f t="shared" si="146"/>
        <v>-1.2530665486550251E-2</v>
      </c>
      <c r="AC225" s="124">
        <f t="shared" si="147"/>
        <v>1.0945038193693378E-2</v>
      </c>
      <c r="AD225" s="124">
        <f t="shared" si="148"/>
        <v>-2.8706272985938204E-3</v>
      </c>
      <c r="AE225" s="124">
        <f t="shared" si="149"/>
        <v>8.2405010874320549E-7</v>
      </c>
      <c r="AF225" s="124">
        <f t="shared" si="150"/>
        <v>1.0945038193693378E-2</v>
      </c>
      <c r="AG225" s="125"/>
      <c r="AH225" s="124">
        <f t="shared" si="151"/>
        <v>1.3815665492287198E-2</v>
      </c>
      <c r="AI225" s="124">
        <f t="shared" si="152"/>
        <v>0.42401104389082334</v>
      </c>
      <c r="AJ225" s="124">
        <f t="shared" si="153"/>
        <v>-5.0115999898684871E-2</v>
      </c>
      <c r="AK225" s="124">
        <f t="shared" si="154"/>
        <v>0.49369564605954469</v>
      </c>
      <c r="AL225" s="124">
        <f t="shared" si="155"/>
        <v>2.4329755626676741</v>
      </c>
      <c r="AM225" s="124">
        <f t="shared" si="156"/>
        <v>2.7032955469165594</v>
      </c>
      <c r="AN225" s="124">
        <f t="shared" si="159"/>
        <v>7.8555058683701402</v>
      </c>
      <c r="AO225" s="124">
        <f t="shared" si="159"/>
        <v>7.8555058683702583</v>
      </c>
      <c r="AP225" s="124">
        <f t="shared" si="159"/>
        <v>7.8555058682678629</v>
      </c>
      <c r="AQ225" s="124">
        <f t="shared" si="159"/>
        <v>7.8555059568194991</v>
      </c>
      <c r="AR225" s="124">
        <f t="shared" si="159"/>
        <v>7.8554273533039121</v>
      </c>
      <c r="AS225" s="124">
        <f t="shared" si="159"/>
        <v>7.8395136552427189</v>
      </c>
      <c r="AT225" s="124">
        <f t="shared" si="159"/>
        <v>7.6482807710362684</v>
      </c>
      <c r="AU225" s="124">
        <f t="shared" si="157"/>
        <v>7.0968904641972879</v>
      </c>
    </row>
    <row r="226" spans="1:47" s="124" customFormat="1" ht="12.95" customHeight="1" x14ac:dyDescent="0.2">
      <c r="A226" s="124" t="s">
        <v>63</v>
      </c>
      <c r="B226" s="125"/>
      <c r="C226" s="153">
        <v>41157.563000000002</v>
      </c>
      <c r="D226" s="153"/>
      <c r="E226" s="124">
        <f t="shared" si="137"/>
        <v>235.00038730846038</v>
      </c>
      <c r="F226" s="124">
        <f t="shared" si="138"/>
        <v>235</v>
      </c>
      <c r="G226" s="124">
        <f t="shared" si="139"/>
        <v>1.2850000057369471E-3</v>
      </c>
      <c r="I226" s="124">
        <f>+G226</f>
        <v>1.2850000057369471E-3</v>
      </c>
      <c r="P226" s="34">
        <f t="shared" si="140"/>
        <v>-9.6600381879564309E-3</v>
      </c>
      <c r="Q226" s="121">
        <f t="shared" si="141"/>
        <v>26139.063000000002</v>
      </c>
      <c r="R226" s="124">
        <f t="shared" si="142"/>
        <v>1.197938610614068E-4</v>
      </c>
      <c r="S226" s="125">
        <f>S$16</f>
        <v>0.1</v>
      </c>
      <c r="T226" s="124">
        <f t="shared" si="143"/>
        <v>1.197938610614068E-5</v>
      </c>
      <c r="V226" s="124">
        <f t="shared" si="158"/>
        <v>1.0945038193693378E-2</v>
      </c>
      <c r="Z226" s="124">
        <f t="shared" si="144"/>
        <v>235</v>
      </c>
      <c r="AA226" s="124">
        <f t="shared" si="145"/>
        <v>4.1556273043307675E-3</v>
      </c>
      <c r="AB226" s="124">
        <f t="shared" si="146"/>
        <v>-1.2530665486550251E-2</v>
      </c>
      <c r="AC226" s="124">
        <f t="shared" si="147"/>
        <v>1.0945038193693378E-2</v>
      </c>
      <c r="AD226" s="124">
        <f t="shared" si="148"/>
        <v>-2.8706272985938204E-3</v>
      </c>
      <c r="AE226" s="124">
        <f t="shared" si="149"/>
        <v>8.2405010874320549E-7</v>
      </c>
      <c r="AF226" s="124">
        <f t="shared" si="150"/>
        <v>1.0945038193693378E-2</v>
      </c>
      <c r="AG226" s="125"/>
      <c r="AH226" s="124">
        <f t="shared" si="151"/>
        <v>1.3815665492287198E-2</v>
      </c>
      <c r="AI226" s="124">
        <f t="shared" si="152"/>
        <v>0.42401104389082334</v>
      </c>
      <c r="AJ226" s="124">
        <f t="shared" si="153"/>
        <v>-5.0115999898684871E-2</v>
      </c>
      <c r="AK226" s="124">
        <f t="shared" si="154"/>
        <v>0.49369564605954469</v>
      </c>
      <c r="AL226" s="124">
        <f t="shared" si="155"/>
        <v>2.4329755626676741</v>
      </c>
      <c r="AM226" s="124">
        <f t="shared" si="156"/>
        <v>2.7032955469165594</v>
      </c>
      <c r="AN226" s="124">
        <f t="shared" si="159"/>
        <v>7.8555058683701402</v>
      </c>
      <c r="AO226" s="124">
        <f t="shared" si="159"/>
        <v>7.8555058683702583</v>
      </c>
      <c r="AP226" s="124">
        <f t="shared" si="159"/>
        <v>7.8555058682678629</v>
      </c>
      <c r="AQ226" s="124">
        <f t="shared" si="159"/>
        <v>7.8555059568194991</v>
      </c>
      <c r="AR226" s="124">
        <f t="shared" si="159"/>
        <v>7.8554273533039121</v>
      </c>
      <c r="AS226" s="124">
        <f t="shared" si="159"/>
        <v>7.8395136552427189</v>
      </c>
      <c r="AT226" s="124">
        <f t="shared" si="159"/>
        <v>7.6482807710362684</v>
      </c>
      <c r="AU226" s="124">
        <f t="shared" si="157"/>
        <v>7.0968904641972879</v>
      </c>
    </row>
    <row r="227" spans="1:47" s="124" customFormat="1" ht="12.95" customHeight="1" x14ac:dyDescent="0.2">
      <c r="A227" s="124" t="s">
        <v>31</v>
      </c>
      <c r="B227" s="125"/>
      <c r="C227" s="153">
        <v>41250.459000000003</v>
      </c>
      <c r="D227" s="153"/>
      <c r="E227" s="124">
        <f t="shared" si="137"/>
        <v>262.99992555238293</v>
      </c>
      <c r="F227" s="124">
        <f t="shared" si="138"/>
        <v>263</v>
      </c>
      <c r="G227" s="124">
        <f t="shared" si="139"/>
        <v>-2.4699999630684033E-4</v>
      </c>
      <c r="H227" s="124">
        <f>+G227</f>
        <v>-2.4699999630684033E-4</v>
      </c>
      <c r="P227" s="34">
        <f t="shared" si="140"/>
        <v>-9.6632341884698991E-3</v>
      </c>
      <c r="Q227" s="121">
        <f t="shared" si="141"/>
        <v>26231.959000000003</v>
      </c>
      <c r="R227" s="124">
        <f t="shared" si="142"/>
        <v>8.8665466361660694E-5</v>
      </c>
      <c r="S227" s="125">
        <f>S$15</f>
        <v>0.2</v>
      </c>
      <c r="T227" s="124">
        <f t="shared" si="143"/>
        <v>1.773309327233214E-5</v>
      </c>
      <c r="V227" s="124">
        <f t="shared" si="158"/>
        <v>9.4162341921630588E-3</v>
      </c>
      <c r="Z227" s="124">
        <f t="shared" si="144"/>
        <v>263</v>
      </c>
      <c r="AA227" s="124">
        <f t="shared" si="145"/>
        <v>3.5687768825877746E-3</v>
      </c>
      <c r="AB227" s="124">
        <f t="shared" si="146"/>
        <v>-1.3479011067364514E-2</v>
      </c>
      <c r="AC227" s="124">
        <f t="shared" si="147"/>
        <v>9.4162341921630588E-3</v>
      </c>
      <c r="AD227" s="124">
        <f t="shared" si="148"/>
        <v>-3.815776878894615E-3</v>
      </c>
      <c r="AE227" s="124">
        <f t="shared" si="149"/>
        <v>2.9120306379013459E-6</v>
      </c>
      <c r="AF227" s="124">
        <f t="shared" si="150"/>
        <v>9.4162341921630588E-3</v>
      </c>
      <c r="AG227" s="125"/>
      <c r="AH227" s="124">
        <f t="shared" si="151"/>
        <v>1.3232011071057674E-2</v>
      </c>
      <c r="AI227" s="124">
        <f t="shared" si="152"/>
        <v>0.41500001862956237</v>
      </c>
      <c r="AJ227" s="124">
        <f t="shared" si="153"/>
        <v>-6.8535076238330647E-2</v>
      </c>
      <c r="AK227" s="124">
        <f t="shared" si="154"/>
        <v>0.48298415118353294</v>
      </c>
      <c r="AL227" s="124">
        <f t="shared" si="155"/>
        <v>2.4514274025022562</v>
      </c>
      <c r="AM227" s="124">
        <f t="shared" si="156"/>
        <v>2.781905500405438</v>
      </c>
      <c r="AN227" s="124">
        <f t="shared" si="159"/>
        <v>7.8841658075813355</v>
      </c>
      <c r="AO227" s="124">
        <f t="shared" si="159"/>
        <v>7.8841658053122394</v>
      </c>
      <c r="AP227" s="124">
        <f t="shared" si="159"/>
        <v>7.8841659044220584</v>
      </c>
      <c r="AQ227" s="124">
        <f t="shared" si="159"/>
        <v>7.8841615751894301</v>
      </c>
      <c r="AR227" s="124">
        <f t="shared" si="159"/>
        <v>7.8843501059996255</v>
      </c>
      <c r="AS227" s="124">
        <f t="shared" si="159"/>
        <v>7.8746007906499607</v>
      </c>
      <c r="AT227" s="124">
        <f t="shared" si="159"/>
        <v>7.6921634868395152</v>
      </c>
      <c r="AU227" s="124">
        <f t="shared" si="157"/>
        <v>7.1258950775841212</v>
      </c>
    </row>
    <row r="228" spans="1:47" s="124" customFormat="1" ht="12.95" customHeight="1" x14ac:dyDescent="0.2">
      <c r="A228" s="124" t="s">
        <v>67</v>
      </c>
      <c r="B228" s="125"/>
      <c r="C228" s="153">
        <v>41250.459000000003</v>
      </c>
      <c r="D228" s="153"/>
      <c r="E228" s="124">
        <f t="shared" si="137"/>
        <v>262.99992555238293</v>
      </c>
      <c r="F228" s="124">
        <f t="shared" si="138"/>
        <v>263</v>
      </c>
      <c r="G228" s="124">
        <f t="shared" si="139"/>
        <v>-2.4699999630684033E-4</v>
      </c>
      <c r="I228" s="124">
        <f>+G228</f>
        <v>-2.4699999630684033E-4</v>
      </c>
      <c r="P228" s="34">
        <f t="shared" si="140"/>
        <v>-9.6632341884698991E-3</v>
      </c>
      <c r="Q228" s="121">
        <f t="shared" si="141"/>
        <v>26231.959000000003</v>
      </c>
      <c r="R228" s="124">
        <f t="shared" si="142"/>
        <v>8.8665466361660694E-5</v>
      </c>
      <c r="S228" s="125">
        <f>S$16</f>
        <v>0.1</v>
      </c>
      <c r="T228" s="124">
        <f t="shared" si="143"/>
        <v>8.86654663616607E-6</v>
      </c>
      <c r="V228" s="124">
        <f t="shared" si="158"/>
        <v>9.4162341921630588E-3</v>
      </c>
      <c r="Z228" s="124">
        <f t="shared" si="144"/>
        <v>263</v>
      </c>
      <c r="AA228" s="124">
        <f t="shared" si="145"/>
        <v>3.5687768825877746E-3</v>
      </c>
      <c r="AB228" s="124">
        <f t="shared" si="146"/>
        <v>-1.3479011067364514E-2</v>
      </c>
      <c r="AC228" s="124">
        <f t="shared" si="147"/>
        <v>9.4162341921630588E-3</v>
      </c>
      <c r="AD228" s="124">
        <f t="shared" si="148"/>
        <v>-3.815776878894615E-3</v>
      </c>
      <c r="AE228" s="124">
        <f t="shared" si="149"/>
        <v>1.4560153189506729E-6</v>
      </c>
      <c r="AF228" s="124">
        <f t="shared" si="150"/>
        <v>9.4162341921630588E-3</v>
      </c>
      <c r="AG228" s="125"/>
      <c r="AH228" s="124">
        <f t="shared" si="151"/>
        <v>1.3232011071057674E-2</v>
      </c>
      <c r="AI228" s="124">
        <f t="shared" si="152"/>
        <v>0.41500001862956237</v>
      </c>
      <c r="AJ228" s="124">
        <f t="shared" si="153"/>
        <v>-6.8535076238330647E-2</v>
      </c>
      <c r="AK228" s="124">
        <f t="shared" si="154"/>
        <v>0.48298415118353294</v>
      </c>
      <c r="AL228" s="124">
        <f t="shared" si="155"/>
        <v>2.4514274025022562</v>
      </c>
      <c r="AM228" s="124">
        <f t="shared" si="156"/>
        <v>2.781905500405438</v>
      </c>
      <c r="AN228" s="124">
        <f t="shared" si="159"/>
        <v>7.8841658075813355</v>
      </c>
      <c r="AO228" s="124">
        <f t="shared" si="159"/>
        <v>7.8841658053122394</v>
      </c>
      <c r="AP228" s="124">
        <f t="shared" si="159"/>
        <v>7.8841659044220584</v>
      </c>
      <c r="AQ228" s="124">
        <f t="shared" si="159"/>
        <v>7.8841615751894301</v>
      </c>
      <c r="AR228" s="124">
        <f t="shared" si="159"/>
        <v>7.8843501059996255</v>
      </c>
      <c r="AS228" s="124">
        <f t="shared" si="159"/>
        <v>7.8746007906499607</v>
      </c>
      <c r="AT228" s="124">
        <f t="shared" si="159"/>
        <v>7.6921634868395152</v>
      </c>
      <c r="AU228" s="124">
        <f t="shared" si="157"/>
        <v>7.1258950775841212</v>
      </c>
    </row>
    <row r="229" spans="1:47" s="124" customFormat="1" ht="12.95" customHeight="1" x14ac:dyDescent="0.2">
      <c r="A229" s="124" t="s">
        <v>66</v>
      </c>
      <c r="B229" s="125"/>
      <c r="C229" s="153">
        <v>41250.459000000003</v>
      </c>
      <c r="D229" s="153"/>
      <c r="E229" s="124">
        <f t="shared" si="137"/>
        <v>262.99992555238293</v>
      </c>
      <c r="F229" s="124">
        <f t="shared" si="138"/>
        <v>263</v>
      </c>
      <c r="G229" s="124">
        <f t="shared" si="139"/>
        <v>-2.4699999630684033E-4</v>
      </c>
      <c r="I229" s="124">
        <f>+G229</f>
        <v>-2.4699999630684033E-4</v>
      </c>
      <c r="P229" s="34">
        <f t="shared" si="140"/>
        <v>-9.6632341884698991E-3</v>
      </c>
      <c r="Q229" s="121">
        <f t="shared" si="141"/>
        <v>26231.959000000003</v>
      </c>
      <c r="R229" s="124">
        <f t="shared" si="142"/>
        <v>8.8665466361660694E-5</v>
      </c>
      <c r="S229" s="125">
        <f>S$16</f>
        <v>0.1</v>
      </c>
      <c r="T229" s="124">
        <f t="shared" si="143"/>
        <v>8.86654663616607E-6</v>
      </c>
      <c r="V229" s="124">
        <f t="shared" si="158"/>
        <v>9.4162341921630588E-3</v>
      </c>
      <c r="Z229" s="124">
        <f t="shared" si="144"/>
        <v>263</v>
      </c>
      <c r="AA229" s="124">
        <f t="shared" si="145"/>
        <v>3.5687768825877746E-3</v>
      </c>
      <c r="AB229" s="124">
        <f t="shared" si="146"/>
        <v>-1.3479011067364514E-2</v>
      </c>
      <c r="AC229" s="124">
        <f t="shared" si="147"/>
        <v>9.4162341921630588E-3</v>
      </c>
      <c r="AD229" s="124">
        <f t="shared" si="148"/>
        <v>-3.815776878894615E-3</v>
      </c>
      <c r="AE229" s="124">
        <f t="shared" si="149"/>
        <v>1.4560153189506729E-6</v>
      </c>
      <c r="AF229" s="124">
        <f t="shared" si="150"/>
        <v>9.4162341921630588E-3</v>
      </c>
      <c r="AG229" s="125"/>
      <c r="AH229" s="124">
        <f t="shared" si="151"/>
        <v>1.3232011071057674E-2</v>
      </c>
      <c r="AI229" s="124">
        <f t="shared" si="152"/>
        <v>0.41500001862956237</v>
      </c>
      <c r="AJ229" s="124">
        <f t="shared" si="153"/>
        <v>-6.8535076238330647E-2</v>
      </c>
      <c r="AK229" s="124">
        <f t="shared" si="154"/>
        <v>0.48298415118353294</v>
      </c>
      <c r="AL229" s="124">
        <f t="shared" si="155"/>
        <v>2.4514274025022562</v>
      </c>
      <c r="AM229" s="124">
        <f t="shared" si="156"/>
        <v>2.781905500405438</v>
      </c>
      <c r="AN229" s="124">
        <f t="shared" si="159"/>
        <v>7.8841658075813355</v>
      </c>
      <c r="AO229" s="124">
        <f t="shared" si="159"/>
        <v>7.8841658053122394</v>
      </c>
      <c r="AP229" s="124">
        <f t="shared" si="159"/>
        <v>7.8841659044220584</v>
      </c>
      <c r="AQ229" s="124">
        <f t="shared" si="159"/>
        <v>7.8841615751894301</v>
      </c>
      <c r="AR229" s="124">
        <f t="shared" si="159"/>
        <v>7.8843501059996255</v>
      </c>
      <c r="AS229" s="124">
        <f t="shared" si="159"/>
        <v>7.8746007906499607</v>
      </c>
      <c r="AT229" s="124">
        <f t="shared" si="159"/>
        <v>7.6921634868395152</v>
      </c>
      <c r="AU229" s="124">
        <f t="shared" si="157"/>
        <v>7.1258950775841212</v>
      </c>
    </row>
    <row r="230" spans="1:47" s="124" customFormat="1" ht="12.95" customHeight="1" x14ac:dyDescent="0.2">
      <c r="A230" s="124" t="s">
        <v>30</v>
      </c>
      <c r="B230" s="125"/>
      <c r="C230" s="153">
        <v>41499.292399999998</v>
      </c>
      <c r="D230" s="153" t="s">
        <v>14</v>
      </c>
      <c r="E230" s="124">
        <f t="shared" si="137"/>
        <v>338.00014407271868</v>
      </c>
      <c r="F230" s="124">
        <f t="shared" si="138"/>
        <v>338</v>
      </c>
      <c r="G230" s="124">
        <f t="shared" si="139"/>
        <v>4.780000017490238E-4</v>
      </c>
      <c r="J230" s="124">
        <f>+G230</f>
        <v>4.780000017490238E-4</v>
      </c>
      <c r="P230" s="34">
        <f t="shared" si="140"/>
        <v>-9.6219246125982434E-3</v>
      </c>
      <c r="Q230" s="121">
        <f t="shared" si="141"/>
        <v>26480.792399999998</v>
      </c>
      <c r="R230" s="124">
        <f t="shared" si="142"/>
        <v>1.0200847721549779E-4</v>
      </c>
      <c r="S230" s="125">
        <f>S$17</f>
        <v>1</v>
      </c>
      <c r="T230" s="124">
        <f t="shared" si="143"/>
        <v>1.0200847721549779E-4</v>
      </c>
      <c r="V230" s="124">
        <f t="shared" si="158"/>
        <v>1.0099924614347267E-2</v>
      </c>
      <c r="Z230" s="124">
        <f t="shared" si="144"/>
        <v>338</v>
      </c>
      <c r="AA230" s="124">
        <f t="shared" si="145"/>
        <v>2.0555583924016727E-3</v>
      </c>
      <c r="AB230" s="124">
        <f t="shared" si="146"/>
        <v>-1.1199483003250892E-2</v>
      </c>
      <c r="AC230" s="124">
        <f t="shared" si="147"/>
        <v>1.0099924614347267E-2</v>
      </c>
      <c r="AD230" s="124">
        <f t="shared" si="148"/>
        <v>-1.5775583906526489E-3</v>
      </c>
      <c r="AE230" s="124">
        <f t="shared" si="149"/>
        <v>2.4886904759185753E-6</v>
      </c>
      <c r="AF230" s="124">
        <f t="shared" si="150"/>
        <v>1.0099924614347267E-2</v>
      </c>
      <c r="AG230" s="125"/>
      <c r="AH230" s="124">
        <f t="shared" si="151"/>
        <v>1.1677483004999916E-2</v>
      </c>
      <c r="AI230" s="124">
        <f t="shared" si="152"/>
        <v>0.39347974382983464</v>
      </c>
      <c r="AJ230" s="124">
        <f t="shared" si="153"/>
        <v>-0.11418486271700659</v>
      </c>
      <c r="AK230" s="124">
        <f t="shared" si="154"/>
        <v>0.45566637724673864</v>
      </c>
      <c r="AL230" s="124">
        <f t="shared" si="155"/>
        <v>2.497273017463828</v>
      </c>
      <c r="AM230" s="124">
        <f t="shared" si="156"/>
        <v>2.9959123818491484</v>
      </c>
      <c r="AN230" s="124">
        <f t="shared" si="159"/>
        <v>7.9580944878799471</v>
      </c>
      <c r="AO230" s="124">
        <f t="shared" si="159"/>
        <v>7.9580946266712536</v>
      </c>
      <c r="AP230" s="124">
        <f t="shared" si="159"/>
        <v>7.9580928662212118</v>
      </c>
      <c r="AQ230" s="124">
        <f t="shared" si="159"/>
        <v>7.9581151938398627</v>
      </c>
      <c r="AR230" s="124">
        <f t="shared" si="159"/>
        <v>7.9578316604398172</v>
      </c>
      <c r="AS230" s="124">
        <f t="shared" si="159"/>
        <v>7.9613767993981064</v>
      </c>
      <c r="AT230" s="124">
        <f t="shared" si="159"/>
        <v>7.8073264588226783</v>
      </c>
      <c r="AU230" s="124">
        <f t="shared" si="157"/>
        <v>7.2035860062988553</v>
      </c>
    </row>
    <row r="231" spans="1:47" s="124" customFormat="1" ht="12.95" customHeight="1" x14ac:dyDescent="0.2">
      <c r="A231" s="124" t="s">
        <v>68</v>
      </c>
      <c r="B231" s="125"/>
      <c r="C231" s="153">
        <v>41522.517</v>
      </c>
      <c r="D231" s="153"/>
      <c r="E231" s="124">
        <f t="shared" si="137"/>
        <v>345.00020947811652</v>
      </c>
      <c r="F231" s="124">
        <f t="shared" si="138"/>
        <v>345</v>
      </c>
      <c r="G231" s="124">
        <f t="shared" si="139"/>
        <v>6.9500000245170668E-4</v>
      </c>
      <c r="I231" s="124">
        <f>+G231</f>
        <v>6.9500000245170668E-4</v>
      </c>
      <c r="P231" s="34">
        <f t="shared" si="140"/>
        <v>-9.6143634797123834E-3</v>
      </c>
      <c r="Q231" s="121">
        <f t="shared" si="141"/>
        <v>26504.017</v>
      </c>
      <c r="R231" s="124">
        <f t="shared" si="142"/>
        <v>1.0628297540737849E-4</v>
      </c>
      <c r="S231" s="125">
        <f>S$16</f>
        <v>0.1</v>
      </c>
      <c r="T231" s="124">
        <f t="shared" si="143"/>
        <v>1.0628297540737851E-5</v>
      </c>
      <c r="V231" s="124">
        <f t="shared" si="158"/>
        <v>1.030936348216409E-2</v>
      </c>
      <c r="Z231" s="124">
        <f t="shared" si="144"/>
        <v>345</v>
      </c>
      <c r="AA231" s="124">
        <f t="shared" si="145"/>
        <v>1.9188339455495501E-3</v>
      </c>
      <c r="AB231" s="124">
        <f t="shared" si="146"/>
        <v>-1.0838197422810227E-2</v>
      </c>
      <c r="AC231" s="124">
        <f t="shared" si="147"/>
        <v>1.030936348216409E-2</v>
      </c>
      <c r="AD231" s="124">
        <f t="shared" si="148"/>
        <v>-1.2238339430978434E-3</v>
      </c>
      <c r="AE231" s="124">
        <f t="shared" si="149"/>
        <v>1.4977695202784157E-7</v>
      </c>
      <c r="AF231" s="124">
        <f t="shared" si="150"/>
        <v>1.030936348216409E-2</v>
      </c>
      <c r="AG231" s="125"/>
      <c r="AH231" s="124">
        <f t="shared" si="151"/>
        <v>1.1533197425261934E-2</v>
      </c>
      <c r="AI231" s="124">
        <f t="shared" si="152"/>
        <v>0.39164372885881527</v>
      </c>
      <c r="AJ231" s="124">
        <f t="shared" si="153"/>
        <v>-0.11819766621913207</v>
      </c>
      <c r="AK231" s="124">
        <f t="shared" si="154"/>
        <v>0.45321221945252499</v>
      </c>
      <c r="AL231" s="124">
        <f t="shared" si="155"/>
        <v>2.5013131884619124</v>
      </c>
      <c r="AM231" s="124">
        <f t="shared" si="156"/>
        <v>3.0161864528016369</v>
      </c>
      <c r="AN231" s="124">
        <f t="shared" ref="AN231:AT240" si="160">$AU231+$AB$7*SIN(AO231)</f>
        <v>7.9648000164161834</v>
      </c>
      <c r="AO231" s="124">
        <f t="shared" si="160"/>
        <v>7.96480024361286</v>
      </c>
      <c r="AP231" s="124">
        <f t="shared" si="160"/>
        <v>7.9647975355316962</v>
      </c>
      <c r="AQ231" s="124">
        <f t="shared" si="160"/>
        <v>7.9648298103408735</v>
      </c>
      <c r="AR231" s="124">
        <f t="shared" si="160"/>
        <v>7.9644445493842628</v>
      </c>
      <c r="AS231" s="124">
        <f t="shared" si="160"/>
        <v>7.9689594774601762</v>
      </c>
      <c r="AT231" s="124">
        <f t="shared" si="160"/>
        <v>7.817892478607436</v>
      </c>
      <c r="AU231" s="124">
        <f t="shared" si="157"/>
        <v>7.2108371596455632</v>
      </c>
    </row>
    <row r="232" spans="1:47" s="124" customFormat="1" ht="12.95" customHeight="1" x14ac:dyDescent="0.2">
      <c r="A232" s="124" t="s">
        <v>69</v>
      </c>
      <c r="B232" s="125"/>
      <c r="C232" s="153">
        <v>41605.46</v>
      </c>
      <c r="D232" s="153"/>
      <c r="E232" s="124">
        <f t="shared" si="137"/>
        <v>369.99984025409861</v>
      </c>
      <c r="F232" s="124">
        <f t="shared" si="138"/>
        <v>370</v>
      </c>
      <c r="G232" s="124">
        <f t="shared" si="139"/>
        <v>-5.2999999752501026E-4</v>
      </c>
      <c r="I232" s="124">
        <f>+G232</f>
        <v>-5.2999999752501026E-4</v>
      </c>
      <c r="P232" s="34">
        <f t="shared" si="140"/>
        <v>-9.5821948727560328E-3</v>
      </c>
      <c r="Q232" s="121">
        <f t="shared" si="141"/>
        <v>26586.959999999999</v>
      </c>
      <c r="R232" s="124">
        <f t="shared" si="142"/>
        <v>8.1942232059158791E-5</v>
      </c>
      <c r="S232" s="125">
        <f>S$16</f>
        <v>0.1</v>
      </c>
      <c r="T232" s="124">
        <f t="shared" si="143"/>
        <v>8.1942232059158794E-6</v>
      </c>
      <c r="V232" s="124">
        <f t="shared" si="158"/>
        <v>9.0521948752310226E-3</v>
      </c>
      <c r="Z232" s="124">
        <f t="shared" si="144"/>
        <v>370</v>
      </c>
      <c r="AA232" s="124">
        <f t="shared" si="145"/>
        <v>1.4369879440211866E-3</v>
      </c>
      <c r="AB232" s="124">
        <f t="shared" si="146"/>
        <v>-1.154918281430223E-2</v>
      </c>
      <c r="AC232" s="124">
        <f t="shared" si="147"/>
        <v>9.0521948752310226E-3</v>
      </c>
      <c r="AD232" s="124">
        <f t="shared" si="148"/>
        <v>-1.9669879415461968E-3</v>
      </c>
      <c r="AE232" s="124">
        <f t="shared" si="149"/>
        <v>3.8690415621881444E-7</v>
      </c>
      <c r="AF232" s="124">
        <f t="shared" si="150"/>
        <v>9.0521948752310226E-3</v>
      </c>
      <c r="AG232" s="125"/>
      <c r="AH232" s="124">
        <f t="shared" si="151"/>
        <v>1.1019182816777219E-2</v>
      </c>
      <c r="AI232" s="124">
        <f t="shared" si="152"/>
        <v>0.38530141625505387</v>
      </c>
      <c r="AJ232" s="124">
        <f t="shared" si="153"/>
        <v>-0.13221493926071862</v>
      </c>
      <c r="AK232" s="124">
        <f t="shared" si="154"/>
        <v>0.44457206349460116</v>
      </c>
      <c r="AL232" s="124">
        <f t="shared" si="155"/>
        <v>2.5154417652732022</v>
      </c>
      <c r="AM232" s="124">
        <f t="shared" si="156"/>
        <v>3.0890714507914803</v>
      </c>
      <c r="AN232" s="124">
        <f t="shared" si="160"/>
        <v>7.9884973020863601</v>
      </c>
      <c r="AO232" s="124">
        <f t="shared" si="160"/>
        <v>7.9884981293913553</v>
      </c>
      <c r="AP232" s="124">
        <f t="shared" si="160"/>
        <v>7.9884899975009533</v>
      </c>
      <c r="AQ232" s="124">
        <f t="shared" si="160"/>
        <v>7.9885699077030248</v>
      </c>
      <c r="AR232" s="124">
        <f t="shared" si="160"/>
        <v>7.9877825913938141</v>
      </c>
      <c r="AS232" s="124">
        <f t="shared" si="160"/>
        <v>7.9953496938395112</v>
      </c>
      <c r="AT232" s="124">
        <f t="shared" si="160"/>
        <v>7.8553665023718517</v>
      </c>
      <c r="AU232" s="124">
        <f t="shared" si="157"/>
        <v>7.2367341358838075</v>
      </c>
    </row>
    <row r="233" spans="1:47" s="124" customFormat="1" ht="12.95" customHeight="1" x14ac:dyDescent="0.2">
      <c r="A233" s="124" t="s">
        <v>70</v>
      </c>
      <c r="B233" s="125"/>
      <c r="C233" s="153">
        <v>41814.476000000002</v>
      </c>
      <c r="D233" s="153"/>
      <c r="E233" s="124">
        <f t="shared" si="137"/>
        <v>432.99880130292485</v>
      </c>
      <c r="F233" s="124">
        <f t="shared" si="138"/>
        <v>433</v>
      </c>
      <c r="G233" s="124">
        <f t="shared" si="139"/>
        <v>-3.9769999930285849E-3</v>
      </c>
      <c r="I233" s="124">
        <f>+G233</f>
        <v>-3.9769999930285849E-3</v>
      </c>
      <c r="P233" s="34">
        <f t="shared" si="140"/>
        <v>-9.4653395759435044E-3</v>
      </c>
      <c r="Q233" s="121">
        <f t="shared" si="141"/>
        <v>26795.976000000002</v>
      </c>
      <c r="R233" s="124">
        <f t="shared" si="142"/>
        <v>3.0121871377390713E-5</v>
      </c>
      <c r="S233" s="125">
        <f>S$16</f>
        <v>0.1</v>
      </c>
      <c r="T233" s="124">
        <f t="shared" si="143"/>
        <v>3.0121871377390714E-6</v>
      </c>
      <c r="V233" s="124">
        <f t="shared" si="158"/>
        <v>5.4883395829149195E-3</v>
      </c>
      <c r="Z233" s="124">
        <f t="shared" si="144"/>
        <v>433</v>
      </c>
      <c r="AA233" s="124">
        <f t="shared" si="145"/>
        <v>2.6834314081812007E-4</v>
      </c>
      <c r="AB233" s="124">
        <f t="shared" si="146"/>
        <v>-1.3710682709790209E-2</v>
      </c>
      <c r="AC233" s="124">
        <f t="shared" si="147"/>
        <v>5.4883395829149195E-3</v>
      </c>
      <c r="AD233" s="124">
        <f t="shared" si="148"/>
        <v>-4.2453431338467049E-3</v>
      </c>
      <c r="AE233" s="124">
        <f t="shared" si="149"/>
        <v>1.8022938324099364E-6</v>
      </c>
      <c r="AF233" s="124">
        <f t="shared" si="150"/>
        <v>5.4883395829149195E-3</v>
      </c>
      <c r="AG233" s="125"/>
      <c r="AH233" s="124">
        <f t="shared" si="151"/>
        <v>9.7336827167616245E-3</v>
      </c>
      <c r="AI233" s="124">
        <f t="shared" si="152"/>
        <v>0.37067592499085134</v>
      </c>
      <c r="AJ233" s="124">
        <f t="shared" si="153"/>
        <v>-0.16552668194987361</v>
      </c>
      <c r="AK233" s="124">
        <f t="shared" si="154"/>
        <v>0.42361524655254051</v>
      </c>
      <c r="AL233" s="124">
        <f t="shared" si="155"/>
        <v>2.5491305967440634</v>
      </c>
      <c r="AM233" s="124">
        <f t="shared" si="156"/>
        <v>3.2764173898842142</v>
      </c>
      <c r="AN233" s="124">
        <f t="shared" si="160"/>
        <v>8.0465829048735031</v>
      </c>
      <c r="AO233" s="124">
        <f t="shared" si="160"/>
        <v>8.0465884720002574</v>
      </c>
      <c r="AP233" s="124">
        <f t="shared" si="160"/>
        <v>8.0465501305561187</v>
      </c>
      <c r="AQ233" s="124">
        <f t="shared" si="160"/>
        <v>8.0468140398709949</v>
      </c>
      <c r="AR233" s="124">
        <f t="shared" si="160"/>
        <v>8.0449902255085117</v>
      </c>
      <c r="AS233" s="124">
        <f t="shared" si="160"/>
        <v>8.0572643599593263</v>
      </c>
      <c r="AT233" s="124">
        <f t="shared" si="160"/>
        <v>7.9479442956867077</v>
      </c>
      <c r="AU233" s="124">
        <f t="shared" si="157"/>
        <v>7.3019945160041839</v>
      </c>
    </row>
    <row r="234" spans="1:47" s="124" customFormat="1" ht="12.95" customHeight="1" x14ac:dyDescent="0.2">
      <c r="A234" s="124" t="s">
        <v>70</v>
      </c>
      <c r="B234" s="125"/>
      <c r="C234" s="153">
        <v>41824.430999999997</v>
      </c>
      <c r="D234" s="153"/>
      <c r="E234" s="124">
        <f t="shared" si="137"/>
        <v>435.99931158558604</v>
      </c>
      <c r="F234" s="124">
        <f t="shared" si="138"/>
        <v>436</v>
      </c>
      <c r="G234" s="124">
        <f t="shared" si="139"/>
        <v>-2.2840000019641593E-3</v>
      </c>
      <c r="I234" s="124">
        <f>+G234</f>
        <v>-2.2840000019641593E-3</v>
      </c>
      <c r="P234" s="34">
        <f t="shared" si="140"/>
        <v>-9.4584968091685311E-3</v>
      </c>
      <c r="Q234" s="121">
        <f t="shared" si="141"/>
        <v>26805.930999999997</v>
      </c>
      <c r="R234" s="124">
        <f t="shared" si="142"/>
        <v>5.1473404436585723E-5</v>
      </c>
      <c r="S234" s="125">
        <f>S$16</f>
        <v>0.1</v>
      </c>
      <c r="T234" s="124">
        <f t="shared" si="143"/>
        <v>5.1473404436585725E-6</v>
      </c>
      <c r="V234" s="124">
        <f t="shared" si="158"/>
        <v>7.1744968072043717E-3</v>
      </c>
      <c r="Z234" s="124">
        <f t="shared" si="144"/>
        <v>436</v>
      </c>
      <c r="AA234" s="124">
        <f t="shared" si="145"/>
        <v>2.1434894763869977E-4</v>
      </c>
      <c r="AB234" s="124">
        <f t="shared" si="146"/>
        <v>-1.195684575877139E-2</v>
      </c>
      <c r="AC234" s="124">
        <f t="shared" si="147"/>
        <v>7.1744968072043717E-3</v>
      </c>
      <c r="AD234" s="124">
        <f t="shared" si="148"/>
        <v>-2.4983489496028591E-3</v>
      </c>
      <c r="AE234" s="124">
        <f t="shared" si="149"/>
        <v>6.24174747398171E-7</v>
      </c>
      <c r="AF234" s="124">
        <f t="shared" si="150"/>
        <v>7.1744968072043717E-3</v>
      </c>
      <c r="AG234" s="125"/>
      <c r="AH234" s="124">
        <f t="shared" si="151"/>
        <v>9.6728457568072308E-3</v>
      </c>
      <c r="AI234" s="124">
        <f t="shared" si="152"/>
        <v>0.37002384582218861</v>
      </c>
      <c r="AJ234" s="124">
        <f t="shared" si="153"/>
        <v>-0.16704631013819093</v>
      </c>
      <c r="AK234" s="124">
        <f t="shared" si="154"/>
        <v>0.42264490256623782</v>
      </c>
      <c r="AL234" s="124">
        <f t="shared" si="155"/>
        <v>2.550671680866452</v>
      </c>
      <c r="AM234" s="124">
        <f t="shared" si="156"/>
        <v>3.2854825201065134</v>
      </c>
      <c r="AN234" s="124">
        <f t="shared" si="160"/>
        <v>8.0492940571933538</v>
      </c>
      <c r="AO234" s="124">
        <f t="shared" si="160"/>
        <v>8.0492999938481216</v>
      </c>
      <c r="AP234" s="124">
        <f t="shared" si="160"/>
        <v>8.0492596677982142</v>
      </c>
      <c r="AQ234" s="124">
        <f t="shared" si="160"/>
        <v>8.0495334299517367</v>
      </c>
      <c r="AR234" s="124">
        <f t="shared" si="160"/>
        <v>8.0476674301693123</v>
      </c>
      <c r="AS234" s="124">
        <f t="shared" si="160"/>
        <v>8.0600559225191084</v>
      </c>
      <c r="AT234" s="124">
        <f t="shared" si="160"/>
        <v>7.9522850403929697</v>
      </c>
      <c r="AU234" s="124">
        <f t="shared" si="157"/>
        <v>7.3051021531527738</v>
      </c>
    </row>
    <row r="235" spans="1:47" s="124" customFormat="1" ht="12.95" customHeight="1" x14ac:dyDescent="0.2">
      <c r="A235" s="124" t="s">
        <v>30</v>
      </c>
      <c r="B235" s="125"/>
      <c r="C235" s="153">
        <v>41864.244100000004</v>
      </c>
      <c r="D235" s="153"/>
      <c r="E235" s="124">
        <f t="shared" si="137"/>
        <v>447.99927300544579</v>
      </c>
      <c r="F235" s="124">
        <f t="shared" si="138"/>
        <v>448</v>
      </c>
      <c r="G235" s="124">
        <f t="shared" si="139"/>
        <v>-2.4119999943650328E-3</v>
      </c>
      <c r="J235" s="124">
        <f>+G235</f>
        <v>-2.4119999943650328E-3</v>
      </c>
      <c r="P235" s="34">
        <f t="shared" si="140"/>
        <v>-9.4299637158581709E-3</v>
      </c>
      <c r="Q235" s="121">
        <f t="shared" si="141"/>
        <v>26845.744100000004</v>
      </c>
      <c r="R235" s="124">
        <f t="shared" si="142"/>
        <v>4.925181479619382E-5</v>
      </c>
      <c r="S235" s="125">
        <f>S$17</f>
        <v>1</v>
      </c>
      <c r="T235" s="124">
        <f t="shared" si="143"/>
        <v>4.925181479619382E-5</v>
      </c>
      <c r="V235" s="124">
        <f t="shared" si="158"/>
        <v>7.0179637214931381E-3</v>
      </c>
      <c r="Z235" s="124">
        <f t="shared" si="144"/>
        <v>448</v>
      </c>
      <c r="AA235" s="124">
        <f t="shared" si="145"/>
        <v>-1.042079087552189E-7</v>
      </c>
      <c r="AB235" s="124">
        <f t="shared" si="146"/>
        <v>-1.1841859502314448E-2</v>
      </c>
      <c r="AC235" s="124">
        <f t="shared" si="147"/>
        <v>7.0179637214931381E-3</v>
      </c>
      <c r="AD235" s="124">
        <f t="shared" si="148"/>
        <v>-2.4118957864562775E-3</v>
      </c>
      <c r="AE235" s="124">
        <f t="shared" si="149"/>
        <v>5.8172412847255458E-6</v>
      </c>
      <c r="AF235" s="124">
        <f t="shared" si="150"/>
        <v>7.0179637214931381E-3</v>
      </c>
      <c r="AG235" s="125"/>
      <c r="AH235" s="124">
        <f t="shared" si="151"/>
        <v>9.4298595079494157E-3</v>
      </c>
      <c r="AI235" s="124">
        <f t="shared" si="152"/>
        <v>0.36745298387509973</v>
      </c>
      <c r="AJ235" s="124">
        <f t="shared" si="153"/>
        <v>-0.17306795422698609</v>
      </c>
      <c r="AK235" s="124">
        <f t="shared" si="154"/>
        <v>0.41878746505760589</v>
      </c>
      <c r="AL235" s="124">
        <f t="shared" si="155"/>
        <v>2.5567823417972657</v>
      </c>
      <c r="AM235" s="124">
        <f t="shared" si="156"/>
        <v>3.321883813664825</v>
      </c>
      <c r="AN235" s="124">
        <f t="shared" si="160"/>
        <v>8.0600913133049623</v>
      </c>
      <c r="AO235" s="124">
        <f t="shared" si="160"/>
        <v>8.060098858132557</v>
      </c>
      <c r="AP235" s="124">
        <f t="shared" si="160"/>
        <v>8.0600502573978563</v>
      </c>
      <c r="AQ235" s="124">
        <f t="shared" si="160"/>
        <v>8.0603631259785598</v>
      </c>
      <c r="AR235" s="124">
        <f t="shared" si="160"/>
        <v>8.0583407617257734</v>
      </c>
      <c r="AS235" s="124">
        <f t="shared" si="160"/>
        <v>8.0710854685700379</v>
      </c>
      <c r="AT235" s="124">
        <f t="shared" si="160"/>
        <v>7.9695853999921393</v>
      </c>
      <c r="AU235" s="124">
        <f t="shared" si="157"/>
        <v>7.3175327017471306</v>
      </c>
    </row>
    <row r="236" spans="1:47" s="124" customFormat="1" ht="12.95" customHeight="1" x14ac:dyDescent="0.2">
      <c r="A236" s="124" t="s">
        <v>72</v>
      </c>
      <c r="B236" s="125"/>
      <c r="C236" s="153">
        <v>41877.514999999999</v>
      </c>
      <c r="D236" s="153"/>
      <c r="E236" s="124">
        <f t="shared" si="137"/>
        <v>451.99921995774895</v>
      </c>
      <c r="F236" s="124">
        <f t="shared" si="138"/>
        <v>452</v>
      </c>
      <c r="G236" s="124">
        <f t="shared" si="139"/>
        <v>-2.5880000030156225E-3</v>
      </c>
      <c r="I236" s="124">
        <f>+G236</f>
        <v>-2.5880000030156225E-3</v>
      </c>
      <c r="P236" s="34">
        <f t="shared" si="140"/>
        <v>-9.420039519879882E-3</v>
      </c>
      <c r="Q236" s="121">
        <f t="shared" si="141"/>
        <v>26859.014999999999</v>
      </c>
      <c r="R236" s="124">
        <f t="shared" si="142"/>
        <v>4.6676763959994825E-5</v>
      </c>
      <c r="S236" s="125">
        <f>S$16</f>
        <v>0.1</v>
      </c>
      <c r="T236" s="124">
        <f t="shared" si="143"/>
        <v>4.667676395999483E-6</v>
      </c>
      <c r="V236" s="124">
        <f t="shared" si="158"/>
        <v>6.8320395168642595E-3</v>
      </c>
      <c r="Z236" s="124">
        <f t="shared" si="144"/>
        <v>452</v>
      </c>
      <c r="AA236" s="124">
        <f t="shared" si="145"/>
        <v>-7.1045400063276393E-5</v>
      </c>
      <c r="AB236" s="124">
        <f t="shared" si="146"/>
        <v>-1.1936994122832228E-2</v>
      </c>
      <c r="AC236" s="124">
        <f t="shared" si="147"/>
        <v>6.8320395168642595E-3</v>
      </c>
      <c r="AD236" s="124">
        <f t="shared" si="148"/>
        <v>-2.5169546029523461E-3</v>
      </c>
      <c r="AE236" s="124">
        <f t="shared" si="149"/>
        <v>6.3350604733230031E-7</v>
      </c>
      <c r="AF236" s="124">
        <f t="shared" si="150"/>
        <v>6.8320395168642595E-3</v>
      </c>
      <c r="AG236" s="125"/>
      <c r="AH236" s="124">
        <f t="shared" si="151"/>
        <v>9.3489941198166056E-3</v>
      </c>
      <c r="AI236" s="124">
        <f t="shared" si="152"/>
        <v>0.36660911639233362</v>
      </c>
      <c r="AJ236" s="124">
        <f t="shared" si="153"/>
        <v>-0.17505524984501925</v>
      </c>
      <c r="AK236" s="124">
        <f t="shared" si="154"/>
        <v>0.41751006821463588</v>
      </c>
      <c r="AL236" s="124">
        <f t="shared" si="155"/>
        <v>2.5588004445963017</v>
      </c>
      <c r="AM236" s="124">
        <f t="shared" si="156"/>
        <v>3.3340685051641428</v>
      </c>
      <c r="AN236" s="124">
        <f t="shared" si="160"/>
        <v>8.0636737659006528</v>
      </c>
      <c r="AO236" s="124">
        <f t="shared" si="160"/>
        <v>8.0636818906151433</v>
      </c>
      <c r="AP236" s="124">
        <f t="shared" si="160"/>
        <v>8.0636304356694257</v>
      </c>
      <c r="AQ236" s="124">
        <f t="shared" si="160"/>
        <v>8.0639560971785134</v>
      </c>
      <c r="AR236" s="124">
        <f t="shared" si="160"/>
        <v>8.0618864896939435</v>
      </c>
      <c r="AS236" s="124">
        <f t="shared" si="160"/>
        <v>8.0747138953468784</v>
      </c>
      <c r="AT236" s="124">
        <f t="shared" si="160"/>
        <v>7.975329833696116</v>
      </c>
      <c r="AU236" s="124">
        <f t="shared" si="157"/>
        <v>7.3216762179452495</v>
      </c>
    </row>
    <row r="237" spans="1:47" s="124" customFormat="1" ht="12.95" customHeight="1" x14ac:dyDescent="0.2">
      <c r="A237" s="69" t="s">
        <v>749</v>
      </c>
      <c r="B237" s="71" t="s">
        <v>134</v>
      </c>
      <c r="C237" s="69">
        <v>41877.525000000001</v>
      </c>
      <c r="D237" s="69" t="s">
        <v>176</v>
      </c>
      <c r="E237" s="124">
        <f t="shared" si="137"/>
        <v>452.00223403136346</v>
      </c>
      <c r="F237" s="124">
        <f t="shared" si="138"/>
        <v>452</v>
      </c>
      <c r="G237" s="124">
        <f t="shared" si="139"/>
        <v>7.4119999990216456E-3</v>
      </c>
      <c r="I237" s="124">
        <f>+G237</f>
        <v>7.4119999990216456E-3</v>
      </c>
      <c r="P237" s="34">
        <f t="shared" si="140"/>
        <v>-9.420039519879882E-3</v>
      </c>
      <c r="Q237" s="121">
        <f t="shared" si="141"/>
        <v>26859.025000000001</v>
      </c>
      <c r="R237" s="124">
        <f t="shared" si="142"/>
        <v>2.8331755436586273E-4</v>
      </c>
      <c r="S237" s="125">
        <f>S$16</f>
        <v>0.1</v>
      </c>
      <c r="T237" s="124">
        <f t="shared" si="143"/>
        <v>2.8331755436586276E-5</v>
      </c>
      <c r="Z237" s="124">
        <f t="shared" si="144"/>
        <v>452</v>
      </c>
      <c r="AA237" s="124">
        <f t="shared" si="145"/>
        <v>-7.1045400063276393E-5</v>
      </c>
      <c r="AB237" s="124">
        <f t="shared" si="146"/>
        <v>-1.93699412079496E-3</v>
      </c>
      <c r="AC237" s="124">
        <f t="shared" si="147"/>
        <v>1.6832039518901526E-2</v>
      </c>
      <c r="AD237" s="124">
        <f t="shared" si="148"/>
        <v>7.483045399084922E-3</v>
      </c>
      <c r="AE237" s="124">
        <f t="shared" si="149"/>
        <v>5.5995968444766023E-6</v>
      </c>
      <c r="AF237" s="124">
        <f t="shared" si="150"/>
        <v>1.6832039518901526E-2</v>
      </c>
      <c r="AG237" s="125"/>
      <c r="AH237" s="124">
        <f t="shared" si="151"/>
        <v>9.3489941198166056E-3</v>
      </c>
      <c r="AI237" s="124">
        <f t="shared" si="152"/>
        <v>0.36660911639233362</v>
      </c>
      <c r="AJ237" s="124">
        <f t="shared" si="153"/>
        <v>-0.17505524984501925</v>
      </c>
      <c r="AK237" s="124">
        <f t="shared" si="154"/>
        <v>0.41751006821463588</v>
      </c>
      <c r="AL237" s="124">
        <f t="shared" si="155"/>
        <v>2.5588004445963017</v>
      </c>
      <c r="AM237" s="124">
        <f t="shared" si="156"/>
        <v>3.3340685051641428</v>
      </c>
      <c r="AN237" s="124">
        <f t="shared" si="160"/>
        <v>8.0636737659006528</v>
      </c>
      <c r="AO237" s="124">
        <f t="shared" si="160"/>
        <v>8.0636818906151433</v>
      </c>
      <c r="AP237" s="124">
        <f t="shared" si="160"/>
        <v>8.0636304356694257</v>
      </c>
      <c r="AQ237" s="124">
        <f t="shared" si="160"/>
        <v>8.0639560971785134</v>
      </c>
      <c r="AR237" s="124">
        <f t="shared" si="160"/>
        <v>8.0618864896939435</v>
      </c>
      <c r="AS237" s="124">
        <f t="shared" si="160"/>
        <v>8.0747138953468784</v>
      </c>
      <c r="AT237" s="124">
        <f t="shared" si="160"/>
        <v>7.975329833696116</v>
      </c>
      <c r="AU237" s="124">
        <f t="shared" si="157"/>
        <v>7.3216762179452495</v>
      </c>
    </row>
    <row r="238" spans="1:47" s="124" customFormat="1" ht="12.95" customHeight="1" x14ac:dyDescent="0.2">
      <c r="A238" s="124" t="s">
        <v>73</v>
      </c>
      <c r="B238" s="125"/>
      <c r="C238" s="153">
        <v>41980.368000000002</v>
      </c>
      <c r="D238" s="153"/>
      <c r="E238" s="124">
        <f t="shared" si="137"/>
        <v>482.99987129905776</v>
      </c>
      <c r="F238" s="124">
        <f t="shared" si="138"/>
        <v>483</v>
      </c>
      <c r="G238" s="124">
        <f t="shared" si="139"/>
        <v>-4.2699999903561547E-4</v>
      </c>
      <c r="I238" s="124">
        <f>+G238</f>
        <v>-4.2699999903561547E-4</v>
      </c>
      <c r="P238" s="34">
        <f t="shared" si="140"/>
        <v>-9.3361225652794748E-3</v>
      </c>
      <c r="Q238" s="121">
        <f t="shared" si="141"/>
        <v>26961.868000000002</v>
      </c>
      <c r="R238" s="124">
        <f t="shared" si="142"/>
        <v>7.937246490035557E-5</v>
      </c>
      <c r="S238" s="125">
        <f>S$16</f>
        <v>0.1</v>
      </c>
      <c r="T238" s="124">
        <f t="shared" si="143"/>
        <v>7.9372464900355566E-6</v>
      </c>
      <c r="V238" s="124">
        <f t="shared" ref="V238:V269" si="161">+G238-P238</f>
        <v>8.9091225662438593E-3</v>
      </c>
      <c r="Z238" s="124">
        <f t="shared" si="144"/>
        <v>483</v>
      </c>
      <c r="AA238" s="124">
        <f t="shared" si="145"/>
        <v>-6.1157298414363757E-4</v>
      </c>
      <c r="AB238" s="124">
        <f t="shared" si="146"/>
        <v>-9.1515495801714527E-3</v>
      </c>
      <c r="AC238" s="124">
        <f t="shared" si="147"/>
        <v>8.9091225662438593E-3</v>
      </c>
      <c r="AD238" s="124">
        <f t="shared" si="148"/>
        <v>1.845729851080221E-4</v>
      </c>
      <c r="AE238" s="124">
        <f t="shared" si="149"/>
        <v>3.4067186831686149E-9</v>
      </c>
      <c r="AF238" s="124">
        <f t="shared" si="150"/>
        <v>8.9091225662438593E-3</v>
      </c>
      <c r="AG238" s="125"/>
      <c r="AH238" s="124">
        <f t="shared" si="151"/>
        <v>8.7245495811358372E-3</v>
      </c>
      <c r="AI238" s="124">
        <f t="shared" si="152"/>
        <v>0.36028176026382208</v>
      </c>
      <c r="AJ238" s="124">
        <f t="shared" si="153"/>
        <v>-0.19013123066404872</v>
      </c>
      <c r="AK238" s="124">
        <f t="shared" si="154"/>
        <v>0.40774899417010968</v>
      </c>
      <c r="AL238" s="124">
        <f t="shared" si="155"/>
        <v>2.5741343741160594</v>
      </c>
      <c r="AM238" s="124">
        <f t="shared" si="156"/>
        <v>3.4294003054449909</v>
      </c>
      <c r="AN238" s="124">
        <f t="shared" si="160"/>
        <v>8.0911640762923902</v>
      </c>
      <c r="AO238" s="124">
        <f t="shared" si="160"/>
        <v>8.0911772560217496</v>
      </c>
      <c r="AP238" s="124">
        <f t="shared" si="160"/>
        <v>8.0911033084159989</v>
      </c>
      <c r="AQ238" s="124">
        <f t="shared" si="160"/>
        <v>8.0915179146377341</v>
      </c>
      <c r="AR238" s="124">
        <f t="shared" si="160"/>
        <v>8.0891840579488239</v>
      </c>
      <c r="AS238" s="124">
        <f t="shared" si="160"/>
        <v>8.102040977011427</v>
      </c>
      <c r="AT238" s="124">
        <f t="shared" si="160"/>
        <v>8.0194666250132585</v>
      </c>
      <c r="AU238" s="124">
        <f t="shared" si="157"/>
        <v>7.3537884684806727</v>
      </c>
    </row>
    <row r="239" spans="1:47" s="124" customFormat="1" ht="12.95" customHeight="1" x14ac:dyDescent="0.2">
      <c r="A239" s="124" t="s">
        <v>74</v>
      </c>
      <c r="B239" s="125"/>
      <c r="C239" s="153">
        <v>42139.614000000001</v>
      </c>
      <c r="D239" s="153"/>
      <c r="E239" s="124">
        <f t="shared" si="137"/>
        <v>530.9977879713756</v>
      </c>
      <c r="F239" s="124">
        <f t="shared" si="138"/>
        <v>531</v>
      </c>
      <c r="G239" s="124">
        <f t="shared" si="139"/>
        <v>-7.3389999961364083E-3</v>
      </c>
      <c r="I239" s="124">
        <f>+G239</f>
        <v>-7.3389999961364083E-3</v>
      </c>
      <c r="P239" s="34">
        <f t="shared" si="140"/>
        <v>-9.1817066167416833E-3</v>
      </c>
      <c r="Q239" s="121">
        <f t="shared" si="141"/>
        <v>27121.114000000001</v>
      </c>
      <c r="R239" s="124">
        <f t="shared" si="142"/>
        <v>3.395567689622513E-6</v>
      </c>
      <c r="S239" s="125">
        <f>S$16</f>
        <v>0.1</v>
      </c>
      <c r="T239" s="124">
        <f t="shared" si="143"/>
        <v>3.3955676896225133E-7</v>
      </c>
      <c r="V239" s="124">
        <f t="shared" si="161"/>
        <v>1.842706620605275E-3</v>
      </c>
      <c r="Z239" s="124">
        <f t="shared" si="144"/>
        <v>531</v>
      </c>
      <c r="AA239" s="124">
        <f t="shared" si="145"/>
        <v>-1.4158151588212998E-3</v>
      </c>
      <c r="AB239" s="124">
        <f t="shared" si="146"/>
        <v>-1.5104891454056791E-2</v>
      </c>
      <c r="AC239" s="124">
        <f t="shared" si="147"/>
        <v>1.842706620605275E-3</v>
      </c>
      <c r="AD239" s="124">
        <f t="shared" si="148"/>
        <v>-5.9231848373151085E-3</v>
      </c>
      <c r="AE239" s="124">
        <f t="shared" si="149"/>
        <v>3.5084118616999612E-6</v>
      </c>
      <c r="AF239" s="124">
        <f t="shared" si="150"/>
        <v>1.842706620605275E-3</v>
      </c>
      <c r="AG239" s="125"/>
      <c r="AH239" s="124">
        <f t="shared" si="151"/>
        <v>7.7658914579203835E-3</v>
      </c>
      <c r="AI239" s="124">
        <f t="shared" si="152"/>
        <v>0.35117528039273871</v>
      </c>
      <c r="AJ239" s="124">
        <f t="shared" si="153"/>
        <v>-0.21240648880556745</v>
      </c>
      <c r="AK239" s="124">
        <f t="shared" si="154"/>
        <v>0.39309687320614634</v>
      </c>
      <c r="AL239" s="124">
        <f t="shared" si="155"/>
        <v>2.5968755476151966</v>
      </c>
      <c r="AM239" s="124">
        <f t="shared" si="156"/>
        <v>3.5803922670350521</v>
      </c>
      <c r="AN239" s="124">
        <f t="shared" si="160"/>
        <v>8.1328213973096393</v>
      </c>
      <c r="AO239" s="124">
        <f t="shared" si="160"/>
        <v>8.132842098670686</v>
      </c>
      <c r="AP239" s="124">
        <f t="shared" si="160"/>
        <v>8.1327429451030753</v>
      </c>
      <c r="AQ239" s="124">
        <f t="shared" si="160"/>
        <v>8.1332175509638169</v>
      </c>
      <c r="AR239" s="124">
        <f t="shared" si="160"/>
        <v>8.1309386368605878</v>
      </c>
      <c r="AS239" s="124">
        <f t="shared" si="160"/>
        <v>8.1417208712637628</v>
      </c>
      <c r="AT239" s="124">
        <f t="shared" si="160"/>
        <v>8.0864490158522297</v>
      </c>
      <c r="AU239" s="124">
        <f t="shared" si="157"/>
        <v>7.4035106628581024</v>
      </c>
    </row>
    <row r="240" spans="1:47" s="124" customFormat="1" ht="12.95" customHeight="1" x14ac:dyDescent="0.2">
      <c r="A240" s="124" t="s">
        <v>74</v>
      </c>
      <c r="B240" s="125"/>
      <c r="C240" s="153">
        <v>42179.434000000001</v>
      </c>
      <c r="D240" s="153"/>
      <c r="E240" s="124">
        <f t="shared" si="137"/>
        <v>542.99982910202687</v>
      </c>
      <c r="F240" s="124">
        <f t="shared" si="138"/>
        <v>543</v>
      </c>
      <c r="G240" s="124">
        <f t="shared" si="139"/>
        <v>-5.66999995498918E-4</v>
      </c>
      <c r="I240" s="124">
        <f>+G240</f>
        <v>-5.66999995498918E-4</v>
      </c>
      <c r="P240" s="34">
        <f t="shared" si="140"/>
        <v>-9.1384545247653499E-3</v>
      </c>
      <c r="Q240" s="121">
        <f t="shared" si="141"/>
        <v>27160.934000000001</v>
      </c>
      <c r="R240" s="124">
        <f t="shared" si="142"/>
        <v>7.3469832747282031E-5</v>
      </c>
      <c r="S240" s="125">
        <f>S$16</f>
        <v>0.1</v>
      </c>
      <c r="T240" s="124">
        <f t="shared" si="143"/>
        <v>7.3469832747282038E-6</v>
      </c>
      <c r="V240" s="124">
        <f t="shared" si="161"/>
        <v>8.5714545292664319E-3</v>
      </c>
      <c r="Z240" s="124">
        <f t="shared" si="144"/>
        <v>543</v>
      </c>
      <c r="AA240" s="124">
        <f t="shared" si="145"/>
        <v>-1.6106080195982817E-3</v>
      </c>
      <c r="AB240" s="124">
        <f t="shared" si="146"/>
        <v>-8.0948465006659871E-3</v>
      </c>
      <c r="AC240" s="124">
        <f t="shared" si="147"/>
        <v>8.5714545292664319E-3</v>
      </c>
      <c r="AD240" s="124">
        <f t="shared" si="148"/>
        <v>1.0436080240993637E-3</v>
      </c>
      <c r="AE240" s="124">
        <f t="shared" si="149"/>
        <v>1.0891177079645782E-7</v>
      </c>
      <c r="AF240" s="124">
        <f t="shared" si="150"/>
        <v>8.5714545292664319E-3</v>
      </c>
      <c r="AG240" s="125"/>
      <c r="AH240" s="124">
        <f t="shared" si="151"/>
        <v>7.5278465051670683E-3</v>
      </c>
      <c r="AI240" s="124">
        <f t="shared" si="152"/>
        <v>0.34901978693929658</v>
      </c>
      <c r="AJ240" s="124">
        <f t="shared" si="153"/>
        <v>-0.21778597779490497</v>
      </c>
      <c r="AK240" s="124">
        <f t="shared" si="154"/>
        <v>0.38951691965989288</v>
      </c>
      <c r="AL240" s="124">
        <f t="shared" si="155"/>
        <v>2.6023839810794978</v>
      </c>
      <c r="AM240" s="124">
        <f t="shared" si="156"/>
        <v>3.6188325264719641</v>
      </c>
      <c r="AN240" s="124">
        <f t="shared" si="160"/>
        <v>8.1430727693604545</v>
      </c>
      <c r="AO240" s="124">
        <f t="shared" si="160"/>
        <v>8.1430945443373801</v>
      </c>
      <c r="AP240" s="124">
        <f t="shared" si="160"/>
        <v>8.1429938491538323</v>
      </c>
      <c r="AQ240" s="124">
        <f t="shared" si="160"/>
        <v>8.1434592139358237</v>
      </c>
      <c r="AR240" s="124">
        <f t="shared" si="160"/>
        <v>8.1413023907027924</v>
      </c>
      <c r="AS240" s="124">
        <f t="shared" si="160"/>
        <v>8.1511704691693776</v>
      </c>
      <c r="AT240" s="124">
        <f t="shared" si="160"/>
        <v>8.1029324269502911</v>
      </c>
      <c r="AU240" s="124">
        <f t="shared" si="157"/>
        <v>7.4159412114524601</v>
      </c>
    </row>
    <row r="241" spans="1:47" s="124" customFormat="1" ht="12.95" customHeight="1" x14ac:dyDescent="0.2">
      <c r="A241" s="124" t="s">
        <v>30</v>
      </c>
      <c r="B241" s="125"/>
      <c r="C241" s="153">
        <v>42229.196900000003</v>
      </c>
      <c r="D241" s="153"/>
      <c r="E241" s="124">
        <f t="shared" si="137"/>
        <v>557.99873348626863</v>
      </c>
      <c r="F241" s="124">
        <f t="shared" si="138"/>
        <v>558</v>
      </c>
      <c r="G241" s="124">
        <f t="shared" si="139"/>
        <v>-4.2019999964395538E-3</v>
      </c>
      <c r="J241" s="124">
        <f>+G241</f>
        <v>-4.2019999964395538E-3</v>
      </c>
      <c r="P241" s="34">
        <f t="shared" si="140"/>
        <v>-9.0817748508213725E-3</v>
      </c>
      <c r="Q241" s="121">
        <f t="shared" si="141"/>
        <v>27210.696900000003</v>
      </c>
      <c r="R241" s="124">
        <f t="shared" si="142"/>
        <v>2.3812202629457099E-5</v>
      </c>
      <c r="S241" s="125">
        <f>S$17</f>
        <v>1</v>
      </c>
      <c r="T241" s="124">
        <f t="shared" si="143"/>
        <v>2.3812202629457099E-5</v>
      </c>
      <c r="V241" s="124">
        <f t="shared" si="161"/>
        <v>4.8797748543818187E-3</v>
      </c>
      <c r="Z241" s="124">
        <f t="shared" si="144"/>
        <v>558</v>
      </c>
      <c r="AA241" s="124">
        <f t="shared" si="145"/>
        <v>-1.8505506159079534E-3</v>
      </c>
      <c r="AB241" s="124">
        <f t="shared" si="146"/>
        <v>-1.1433224231352974E-2</v>
      </c>
      <c r="AC241" s="124">
        <f t="shared" si="147"/>
        <v>4.8797748543818187E-3</v>
      </c>
      <c r="AD241" s="124">
        <f t="shared" si="148"/>
        <v>-2.3514493805316004E-3</v>
      </c>
      <c r="AE241" s="124">
        <f t="shared" si="149"/>
        <v>5.5293141892024471E-6</v>
      </c>
      <c r="AF241" s="124">
        <f t="shared" si="150"/>
        <v>4.8797748543818187E-3</v>
      </c>
      <c r="AG241" s="125"/>
      <c r="AH241" s="124">
        <f t="shared" si="151"/>
        <v>7.2312242349134191E-3</v>
      </c>
      <c r="AI241" s="124">
        <f t="shared" si="152"/>
        <v>0.34638931808484963</v>
      </c>
      <c r="AJ241" s="124">
        <f t="shared" si="153"/>
        <v>-0.22440963288369592</v>
      </c>
      <c r="AK241" s="124">
        <f t="shared" si="154"/>
        <v>0.38508667204189534</v>
      </c>
      <c r="AL241" s="124">
        <f t="shared" si="155"/>
        <v>2.6091757356520611</v>
      </c>
      <c r="AM241" s="124">
        <f t="shared" si="156"/>
        <v>3.6672964032813664</v>
      </c>
      <c r="AN241" s="124">
        <f t="shared" ref="AN241:AT250" si="162">$AU241+$AB$7*SIN(AO241)</f>
        <v>8.1557994849405464</v>
      </c>
      <c r="AO241" s="124">
        <f t="shared" si="162"/>
        <v>8.1558216397781198</v>
      </c>
      <c r="AP241" s="124">
        <f t="shared" si="162"/>
        <v>8.1557233851861248</v>
      </c>
      <c r="AQ241" s="124">
        <f t="shared" si="162"/>
        <v>8.1561588990257725</v>
      </c>
      <c r="AR241" s="124">
        <f t="shared" si="162"/>
        <v>8.1542238235441449</v>
      </c>
      <c r="AS241" s="124">
        <f t="shared" si="162"/>
        <v>8.1627318182663124</v>
      </c>
      <c r="AT241" s="124">
        <f t="shared" si="162"/>
        <v>8.1233873434332082</v>
      </c>
      <c r="AU241" s="124">
        <f t="shared" si="157"/>
        <v>7.4314793971954067</v>
      </c>
    </row>
    <row r="242" spans="1:47" s="124" customFormat="1" ht="12.95" customHeight="1" x14ac:dyDescent="0.2">
      <c r="A242" s="124" t="s">
        <v>75</v>
      </c>
      <c r="B242" s="125"/>
      <c r="C242" s="153">
        <v>42534.423999999999</v>
      </c>
      <c r="D242" s="153"/>
      <c r="E242" s="124">
        <f t="shared" si="137"/>
        <v>649.99642832276766</v>
      </c>
      <c r="F242" s="124">
        <f t="shared" si="138"/>
        <v>650</v>
      </c>
      <c r="G242" s="124">
        <f t="shared" si="139"/>
        <v>-1.1850000002596062E-2</v>
      </c>
      <c r="I242" s="124">
        <f>+G242</f>
        <v>-1.1850000002596062E-2</v>
      </c>
      <c r="P242" s="34">
        <f t="shared" si="140"/>
        <v>-8.6705895949878535E-3</v>
      </c>
      <c r="Q242" s="121">
        <f t="shared" si="141"/>
        <v>27515.923999999999</v>
      </c>
      <c r="R242" s="124">
        <f t="shared" si="142"/>
        <v>1.0108650540007392E-5</v>
      </c>
      <c r="S242" s="125">
        <f>S$16</f>
        <v>0.1</v>
      </c>
      <c r="T242" s="124">
        <f t="shared" si="143"/>
        <v>1.0108650540007393E-6</v>
      </c>
      <c r="V242" s="124">
        <f t="shared" si="161"/>
        <v>-3.1794104076082082E-3</v>
      </c>
      <c r="Z242" s="124">
        <f t="shared" si="144"/>
        <v>650</v>
      </c>
      <c r="AA242" s="124">
        <f t="shared" si="145"/>
        <v>-3.2353029521360694E-3</v>
      </c>
      <c r="AB242" s="124">
        <f t="shared" si="146"/>
        <v>-1.7285286645447845E-2</v>
      </c>
      <c r="AC242" s="124">
        <f t="shared" si="147"/>
        <v>-3.1794104076082082E-3</v>
      </c>
      <c r="AD242" s="124">
        <f t="shared" si="148"/>
        <v>-8.6146970504599914E-3</v>
      </c>
      <c r="AE242" s="124">
        <f t="shared" si="149"/>
        <v>7.4213005271204077E-6</v>
      </c>
      <c r="AF242" s="124">
        <f t="shared" si="150"/>
        <v>-3.1794104076082082E-3</v>
      </c>
      <c r="AG242" s="125"/>
      <c r="AH242" s="124">
        <f t="shared" si="151"/>
        <v>5.4352866428517841E-3</v>
      </c>
      <c r="AI242" s="124">
        <f t="shared" si="152"/>
        <v>0.33166647598367482</v>
      </c>
      <c r="AJ242" s="124">
        <f t="shared" si="153"/>
        <v>-0.26278622429546178</v>
      </c>
      <c r="AK242" s="124">
        <f t="shared" si="154"/>
        <v>0.35892752635289799</v>
      </c>
      <c r="AL242" s="124">
        <f t="shared" si="155"/>
        <v>2.6487473482885382</v>
      </c>
      <c r="AM242" s="124">
        <f t="shared" si="156"/>
        <v>3.9755931341666724</v>
      </c>
      <c r="AN242" s="124">
        <f t="shared" si="162"/>
        <v>8.2318788099889062</v>
      </c>
      <c r="AO242" s="124">
        <f t="shared" si="162"/>
        <v>8.2318492410667421</v>
      </c>
      <c r="AP242" s="124">
        <f t="shared" si="162"/>
        <v>8.2319548742998734</v>
      </c>
      <c r="AQ242" s="124">
        <f t="shared" si="162"/>
        <v>8.2315773765360163</v>
      </c>
      <c r="AR242" s="124">
        <f t="shared" si="162"/>
        <v>8.2329247806954768</v>
      </c>
      <c r="AS242" s="124">
        <f t="shared" si="162"/>
        <v>8.2280943061358212</v>
      </c>
      <c r="AT242" s="124">
        <f t="shared" si="162"/>
        <v>8.2451485595050684</v>
      </c>
      <c r="AU242" s="124">
        <f t="shared" si="157"/>
        <v>7.5267802697521464</v>
      </c>
    </row>
    <row r="243" spans="1:47" s="124" customFormat="1" ht="12.95" customHeight="1" x14ac:dyDescent="0.2">
      <c r="A243" s="124" t="s">
        <v>75</v>
      </c>
      <c r="B243" s="125"/>
      <c r="C243" s="153">
        <v>42534.427000000003</v>
      </c>
      <c r="D243" s="153"/>
      <c r="E243" s="124">
        <f t="shared" si="137"/>
        <v>649.99733254485307</v>
      </c>
      <c r="F243" s="124">
        <f t="shared" si="138"/>
        <v>650</v>
      </c>
      <c r="G243" s="124">
        <f t="shared" si="139"/>
        <v>-8.8499999983469024E-3</v>
      </c>
      <c r="I243" s="124">
        <f>+G243</f>
        <v>-8.8499999983469024E-3</v>
      </c>
      <c r="P243" s="34">
        <f t="shared" si="140"/>
        <v>-8.6705895949878535E-3</v>
      </c>
      <c r="Q243" s="121">
        <f t="shared" si="141"/>
        <v>27515.927000000003</v>
      </c>
      <c r="R243" s="124">
        <f t="shared" si="142"/>
        <v>3.2188092833456637E-8</v>
      </c>
      <c r="S243" s="125">
        <f>S$16</f>
        <v>0.1</v>
      </c>
      <c r="T243" s="124">
        <f t="shared" si="143"/>
        <v>3.218809283345664E-9</v>
      </c>
      <c r="V243" s="124">
        <f t="shared" si="161"/>
        <v>-1.7941040335904893E-4</v>
      </c>
      <c r="Z243" s="124">
        <f t="shared" si="144"/>
        <v>650</v>
      </c>
      <c r="AA243" s="124">
        <f t="shared" si="145"/>
        <v>-3.2353029521360694E-3</v>
      </c>
      <c r="AB243" s="124">
        <f t="shared" si="146"/>
        <v>-1.4285286641198686E-2</v>
      </c>
      <c r="AC243" s="124">
        <f t="shared" si="147"/>
        <v>-1.7941040335904893E-4</v>
      </c>
      <c r="AD243" s="124">
        <f t="shared" si="148"/>
        <v>-5.614697046210833E-3</v>
      </c>
      <c r="AE243" s="124">
        <f t="shared" si="149"/>
        <v>3.1524822920728656E-6</v>
      </c>
      <c r="AF243" s="124">
        <f t="shared" si="150"/>
        <v>-1.7941040335904893E-4</v>
      </c>
      <c r="AG243" s="125"/>
      <c r="AH243" s="124">
        <f t="shared" si="151"/>
        <v>5.4352866428517841E-3</v>
      </c>
      <c r="AI243" s="124">
        <f t="shared" si="152"/>
        <v>0.33166647598367482</v>
      </c>
      <c r="AJ243" s="124">
        <f t="shared" si="153"/>
        <v>-0.26278622429546178</v>
      </c>
      <c r="AK243" s="124">
        <f t="shared" si="154"/>
        <v>0.35892752635289799</v>
      </c>
      <c r="AL243" s="124">
        <f t="shared" si="155"/>
        <v>2.6487473482885382</v>
      </c>
      <c r="AM243" s="124">
        <f t="shared" si="156"/>
        <v>3.9755931341666724</v>
      </c>
      <c r="AN243" s="124">
        <f t="shared" si="162"/>
        <v>8.2318788099889062</v>
      </c>
      <c r="AO243" s="124">
        <f t="shared" si="162"/>
        <v>8.2318492410667421</v>
      </c>
      <c r="AP243" s="124">
        <f t="shared" si="162"/>
        <v>8.2319548742998734</v>
      </c>
      <c r="AQ243" s="124">
        <f t="shared" si="162"/>
        <v>8.2315773765360163</v>
      </c>
      <c r="AR243" s="124">
        <f t="shared" si="162"/>
        <v>8.2329247806954768</v>
      </c>
      <c r="AS243" s="124">
        <f t="shared" si="162"/>
        <v>8.2280943061358212</v>
      </c>
      <c r="AT243" s="124">
        <f t="shared" si="162"/>
        <v>8.2451485595050684</v>
      </c>
      <c r="AU243" s="124">
        <f t="shared" si="157"/>
        <v>7.5267802697521464</v>
      </c>
    </row>
    <row r="244" spans="1:47" s="124" customFormat="1" ht="12.95" customHeight="1" x14ac:dyDescent="0.2">
      <c r="A244" s="124" t="s">
        <v>28</v>
      </c>
      <c r="B244" s="125"/>
      <c r="C244" s="153">
        <v>42594.144099999998</v>
      </c>
      <c r="D244" s="153" t="s">
        <v>14</v>
      </c>
      <c r="E244" s="124">
        <f t="shared" si="137"/>
        <v>667.99650608586649</v>
      </c>
      <c r="F244" s="124">
        <f t="shared" si="138"/>
        <v>668</v>
      </c>
      <c r="G244" s="124">
        <f t="shared" si="139"/>
        <v>-1.1592000002565328E-2</v>
      </c>
      <c r="J244" s="124">
        <f>+G244</f>
        <v>-1.1592000002565328E-2</v>
      </c>
      <c r="P244" s="34">
        <f t="shared" si="140"/>
        <v>-8.5773580174878482E-3</v>
      </c>
      <c r="Q244" s="121">
        <f t="shared" si="141"/>
        <v>27575.644099999998</v>
      </c>
      <c r="R244" s="124">
        <f t="shared" si="142"/>
        <v>9.0880662981918883E-6</v>
      </c>
      <c r="S244" s="125">
        <f>S$17</f>
        <v>1</v>
      </c>
      <c r="T244" s="124">
        <f t="shared" si="143"/>
        <v>9.0880662981918883E-6</v>
      </c>
      <c r="V244" s="124">
        <f t="shared" si="161"/>
        <v>-3.0146419850774799E-3</v>
      </c>
      <c r="W244" s="124" t="s">
        <v>29</v>
      </c>
      <c r="Z244" s="124">
        <f t="shared" si="144"/>
        <v>668</v>
      </c>
      <c r="AA244" s="124">
        <f t="shared" si="145"/>
        <v>-3.4886584692185472E-3</v>
      </c>
      <c r="AB244" s="124">
        <f t="shared" si="146"/>
        <v>-1.6680699550834628E-2</v>
      </c>
      <c r="AC244" s="124">
        <f t="shared" si="147"/>
        <v>-3.0146419850774799E-3</v>
      </c>
      <c r="AD244" s="124">
        <f t="shared" si="148"/>
        <v>-8.10334153334678E-3</v>
      </c>
      <c r="AE244" s="124">
        <f t="shared" si="149"/>
        <v>6.5664144006062947E-5</v>
      </c>
      <c r="AF244" s="124">
        <f t="shared" si="150"/>
        <v>-3.0146419850774799E-3</v>
      </c>
      <c r="AG244" s="125"/>
      <c r="AH244" s="124">
        <f t="shared" si="151"/>
        <v>5.088699548269301E-3</v>
      </c>
      <c r="AI244" s="124">
        <f t="shared" si="152"/>
        <v>0.32904267250063857</v>
      </c>
      <c r="AJ244" s="124">
        <f t="shared" si="153"/>
        <v>-0.26988097351717638</v>
      </c>
      <c r="AK244" s="124">
        <f t="shared" si="154"/>
        <v>0.35399849317872079</v>
      </c>
      <c r="AL244" s="124">
        <f t="shared" si="155"/>
        <v>2.6561079763619224</v>
      </c>
      <c r="AM244" s="124">
        <f t="shared" si="156"/>
        <v>4.0383607288218215</v>
      </c>
      <c r="AN244" s="124">
        <f t="shared" si="162"/>
        <v>8.2463959255918393</v>
      </c>
      <c r="AO244" s="124">
        <f t="shared" si="162"/>
        <v>8.246336892549035</v>
      </c>
      <c r="AP244" s="124">
        <f t="shared" si="162"/>
        <v>8.246540356401022</v>
      </c>
      <c r="AQ244" s="124">
        <f t="shared" si="162"/>
        <v>8.2458386736172002</v>
      </c>
      <c r="AR244" s="124">
        <f t="shared" si="162"/>
        <v>8.2482535571390692</v>
      </c>
      <c r="AS244" s="124">
        <f t="shared" si="162"/>
        <v>8.2398824057245648</v>
      </c>
      <c r="AT244" s="124">
        <f t="shared" si="162"/>
        <v>8.2682153742666937</v>
      </c>
      <c r="AU244" s="124">
        <f t="shared" si="157"/>
        <v>7.545426092643682</v>
      </c>
    </row>
    <row r="245" spans="1:47" s="124" customFormat="1" ht="12.95" customHeight="1" x14ac:dyDescent="0.2">
      <c r="A245" s="124" t="s">
        <v>30</v>
      </c>
      <c r="B245" s="125"/>
      <c r="C245" s="153">
        <v>42594.145600000003</v>
      </c>
      <c r="D245" s="153"/>
      <c r="E245" s="124">
        <f t="shared" si="137"/>
        <v>667.99695819691021</v>
      </c>
      <c r="F245" s="124">
        <f t="shared" si="138"/>
        <v>668</v>
      </c>
      <c r="G245" s="124">
        <f t="shared" si="139"/>
        <v>-1.009199999680277E-2</v>
      </c>
      <c r="J245" s="124">
        <f>+G245</f>
        <v>-1.009199999680277E-2</v>
      </c>
      <c r="P245" s="34">
        <f t="shared" si="140"/>
        <v>-8.5773580174878482E-3</v>
      </c>
      <c r="Q245" s="121">
        <f t="shared" si="141"/>
        <v>27575.645600000003</v>
      </c>
      <c r="R245" s="124">
        <f t="shared" si="142"/>
        <v>2.2941403255030231E-6</v>
      </c>
      <c r="S245" s="125">
        <f>S$17</f>
        <v>1</v>
      </c>
      <c r="T245" s="124">
        <f t="shared" si="143"/>
        <v>2.2941403255030231E-6</v>
      </c>
      <c r="V245" s="124">
        <f t="shared" si="161"/>
        <v>-1.5146419793149214E-3</v>
      </c>
      <c r="Z245" s="124">
        <f t="shared" si="144"/>
        <v>668</v>
      </c>
      <c r="AA245" s="124">
        <f t="shared" si="145"/>
        <v>-3.4886584692185472E-3</v>
      </c>
      <c r="AB245" s="124">
        <f t="shared" si="146"/>
        <v>-1.518069954507207E-2</v>
      </c>
      <c r="AC245" s="124">
        <f t="shared" si="147"/>
        <v>-1.5146419793149214E-3</v>
      </c>
      <c r="AD245" s="124">
        <f t="shared" si="148"/>
        <v>-6.6033415275842224E-3</v>
      </c>
      <c r="AE245" s="124">
        <f t="shared" si="149"/>
        <v>4.3604119329918334E-5</v>
      </c>
      <c r="AF245" s="124">
        <f t="shared" si="150"/>
        <v>-1.5146419793149214E-3</v>
      </c>
      <c r="AG245" s="125"/>
      <c r="AH245" s="124">
        <f t="shared" si="151"/>
        <v>5.088699548269301E-3</v>
      </c>
      <c r="AI245" s="124">
        <f t="shared" si="152"/>
        <v>0.32904267250063857</v>
      </c>
      <c r="AJ245" s="124">
        <f t="shared" si="153"/>
        <v>-0.26988097351717638</v>
      </c>
      <c r="AK245" s="124">
        <f t="shared" si="154"/>
        <v>0.35399849317872079</v>
      </c>
      <c r="AL245" s="124">
        <f t="shared" si="155"/>
        <v>2.6561079763619224</v>
      </c>
      <c r="AM245" s="124">
        <f t="shared" si="156"/>
        <v>4.0383607288218215</v>
      </c>
      <c r="AN245" s="124">
        <f t="shared" si="162"/>
        <v>8.2463959255918393</v>
      </c>
      <c r="AO245" s="124">
        <f t="shared" si="162"/>
        <v>8.246336892549035</v>
      </c>
      <c r="AP245" s="124">
        <f t="shared" si="162"/>
        <v>8.246540356401022</v>
      </c>
      <c r="AQ245" s="124">
        <f t="shared" si="162"/>
        <v>8.2458386736172002</v>
      </c>
      <c r="AR245" s="124">
        <f t="shared" si="162"/>
        <v>8.2482535571390692</v>
      </c>
      <c r="AS245" s="124">
        <f t="shared" si="162"/>
        <v>8.2398824057245648</v>
      </c>
      <c r="AT245" s="124">
        <f t="shared" si="162"/>
        <v>8.2682153742666937</v>
      </c>
      <c r="AU245" s="124">
        <f t="shared" si="157"/>
        <v>7.545426092643682</v>
      </c>
    </row>
    <row r="246" spans="1:47" s="124" customFormat="1" ht="12.95" customHeight="1" x14ac:dyDescent="0.2">
      <c r="A246" s="124" t="s">
        <v>76</v>
      </c>
      <c r="B246" s="125"/>
      <c r="C246" s="153">
        <v>42597.464</v>
      </c>
      <c r="D246" s="153"/>
      <c r="E246" s="124">
        <f t="shared" si="137"/>
        <v>668.99714838495424</v>
      </c>
      <c r="F246" s="124">
        <f t="shared" si="138"/>
        <v>669</v>
      </c>
      <c r="G246" s="124">
        <f t="shared" si="139"/>
        <v>-9.4610000014654361E-3</v>
      </c>
      <c r="I246" s="124">
        <f>+G246</f>
        <v>-9.4610000014654361E-3</v>
      </c>
      <c r="P246" s="34">
        <f t="shared" si="140"/>
        <v>-8.572055827082297E-3</v>
      </c>
      <c r="Q246" s="121">
        <f t="shared" si="141"/>
        <v>27578.964</v>
      </c>
      <c r="R246" s="124">
        <f t="shared" si="142"/>
        <v>7.902217451697207E-7</v>
      </c>
      <c r="S246" s="125">
        <f>S$16</f>
        <v>0.1</v>
      </c>
      <c r="T246" s="124">
        <f t="shared" si="143"/>
        <v>7.9022174516972081E-8</v>
      </c>
      <c r="V246" s="124">
        <f t="shared" si="161"/>
        <v>-8.8894417438313902E-4</v>
      </c>
      <c r="Z246" s="124">
        <f t="shared" si="144"/>
        <v>669</v>
      </c>
      <c r="AA246" s="124">
        <f t="shared" si="145"/>
        <v>-3.5025646185087474E-3</v>
      </c>
      <c r="AB246" s="124">
        <f t="shared" si="146"/>
        <v>-1.4530491210038986E-2</v>
      </c>
      <c r="AC246" s="124">
        <f t="shared" si="147"/>
        <v>-8.8894417438313902E-4</v>
      </c>
      <c r="AD246" s="124">
        <f t="shared" si="148"/>
        <v>-5.9584353829566887E-3</v>
      </c>
      <c r="AE246" s="124">
        <f t="shared" si="149"/>
        <v>3.5502952212870222E-6</v>
      </c>
      <c r="AF246" s="124">
        <f t="shared" si="150"/>
        <v>-8.8894417438313902E-4</v>
      </c>
      <c r="AG246" s="125"/>
      <c r="AH246" s="124">
        <f t="shared" si="151"/>
        <v>5.0694912085735497E-3</v>
      </c>
      <c r="AI246" s="124">
        <f t="shared" si="152"/>
        <v>0.3288991610726314</v>
      </c>
      <c r="AJ246" s="124">
        <f t="shared" si="153"/>
        <v>-0.27027145970667943</v>
      </c>
      <c r="AK246" s="124">
        <f t="shared" si="154"/>
        <v>0.35372635255077095</v>
      </c>
      <c r="AL246" s="124">
        <f t="shared" si="155"/>
        <v>2.6565135334845982</v>
      </c>
      <c r="AM246" s="124">
        <f t="shared" si="156"/>
        <v>4.0418733691543176</v>
      </c>
      <c r="AN246" s="124">
        <f t="shared" si="162"/>
        <v>8.2471991447812343</v>
      </c>
      <c r="AO246" s="124">
        <f t="shared" si="162"/>
        <v>8.2471382016407944</v>
      </c>
      <c r="AP246" s="124">
        <f t="shared" si="162"/>
        <v>8.2473478415247854</v>
      </c>
      <c r="AQ246" s="124">
        <f t="shared" si="162"/>
        <v>8.2466262506111807</v>
      </c>
      <c r="AR246" s="124">
        <f t="shared" si="162"/>
        <v>8.2491047521826175</v>
      </c>
      <c r="AS246" s="124">
        <f t="shared" si="162"/>
        <v>8.2405286837390275</v>
      </c>
      <c r="AT246" s="124">
        <f t="shared" si="162"/>
        <v>8.2694895098988219</v>
      </c>
      <c r="AU246" s="124">
        <f t="shared" si="157"/>
        <v>7.546461971693212</v>
      </c>
    </row>
    <row r="247" spans="1:47" s="124" customFormat="1" ht="12.95" customHeight="1" x14ac:dyDescent="0.2">
      <c r="A247" s="124" t="s">
        <v>76</v>
      </c>
      <c r="B247" s="125"/>
      <c r="C247" s="153">
        <v>42607.419000000002</v>
      </c>
      <c r="D247" s="153"/>
      <c r="E247" s="124">
        <f t="shared" si="137"/>
        <v>671.99765866761754</v>
      </c>
      <c r="F247" s="124">
        <f t="shared" si="138"/>
        <v>672</v>
      </c>
      <c r="G247" s="124">
        <f t="shared" si="139"/>
        <v>-7.7679999958490953E-3</v>
      </c>
      <c r="I247" s="124">
        <f>+G247</f>
        <v>-7.7679999958490953E-3</v>
      </c>
      <c r="P247" s="34">
        <f t="shared" si="140"/>
        <v>-8.5560717874516162E-3</v>
      </c>
      <c r="Q247" s="121">
        <f t="shared" si="141"/>
        <v>27588.919000000002</v>
      </c>
      <c r="R247" s="124">
        <f t="shared" si="142"/>
        <v>6.2105714871960717E-7</v>
      </c>
      <c r="S247" s="125">
        <f>S$16</f>
        <v>0.1</v>
      </c>
      <c r="T247" s="124">
        <f t="shared" si="143"/>
        <v>6.2105714871960725E-8</v>
      </c>
      <c r="V247" s="124">
        <f t="shared" si="161"/>
        <v>7.8807179160252094E-4</v>
      </c>
      <c r="Z247" s="124">
        <f t="shared" si="144"/>
        <v>672</v>
      </c>
      <c r="AA247" s="124">
        <f t="shared" si="145"/>
        <v>-3.5441761991585347E-3</v>
      </c>
      <c r="AB247" s="124">
        <f t="shared" si="146"/>
        <v>-1.2779895584142177E-2</v>
      </c>
      <c r="AC247" s="124">
        <f t="shared" si="147"/>
        <v>7.8807179160252094E-4</v>
      </c>
      <c r="AD247" s="124">
        <f t="shared" si="148"/>
        <v>-4.2238237966905606E-3</v>
      </c>
      <c r="AE247" s="124">
        <f t="shared" si="149"/>
        <v>1.7840687465489463E-6</v>
      </c>
      <c r="AF247" s="124">
        <f t="shared" si="150"/>
        <v>7.8807179160252094E-4</v>
      </c>
      <c r="AG247" s="125"/>
      <c r="AH247" s="124">
        <f t="shared" si="151"/>
        <v>5.0118955882930815E-3</v>
      </c>
      <c r="AI247" s="124">
        <f t="shared" si="152"/>
        <v>0.32847002740031195</v>
      </c>
      <c r="AJ247" s="124">
        <f t="shared" si="153"/>
        <v>-0.27144063798768386</v>
      </c>
      <c r="AK247" s="124">
        <f t="shared" si="154"/>
        <v>0.35291098650814556</v>
      </c>
      <c r="AL247" s="124">
        <f t="shared" si="155"/>
        <v>2.6577281130032406</v>
      </c>
      <c r="AM247" s="124">
        <f t="shared" si="156"/>
        <v>4.0524277018572308</v>
      </c>
      <c r="AN247" s="124">
        <f t="shared" si="162"/>
        <v>8.2496067556973749</v>
      </c>
      <c r="AO247" s="124">
        <f t="shared" si="162"/>
        <v>8.249539897088404</v>
      </c>
      <c r="AP247" s="124">
        <f t="shared" si="162"/>
        <v>8.2497685574558375</v>
      </c>
      <c r="AQ247" s="124">
        <f t="shared" si="162"/>
        <v>8.2489860066798997</v>
      </c>
      <c r="AR247" s="124">
        <f t="shared" si="162"/>
        <v>8.251658105457917</v>
      </c>
      <c r="AS247" s="124">
        <f t="shared" si="162"/>
        <v>8.2424621978555592</v>
      </c>
      <c r="AT247" s="124">
        <f t="shared" si="162"/>
        <v>8.2733072607288811</v>
      </c>
      <c r="AU247" s="124">
        <f t="shared" si="157"/>
        <v>7.5495696088418018</v>
      </c>
    </row>
    <row r="248" spans="1:47" s="124" customFormat="1" ht="12.95" customHeight="1" x14ac:dyDescent="0.2">
      <c r="A248" s="124" t="s">
        <v>77</v>
      </c>
      <c r="B248" s="125"/>
      <c r="C248" s="153">
        <v>42687.048000000003</v>
      </c>
      <c r="D248" s="153"/>
      <c r="E248" s="124">
        <f t="shared" si="137"/>
        <v>695.99842544794524</v>
      </c>
      <c r="F248" s="124">
        <f t="shared" si="138"/>
        <v>696</v>
      </c>
      <c r="G248" s="124">
        <f t="shared" si="139"/>
        <v>-5.2239999931771308E-3</v>
      </c>
      <c r="K248" s="124">
        <f>+G248</f>
        <v>-5.2239999931771308E-3</v>
      </c>
      <c r="P248" s="34">
        <f t="shared" si="140"/>
        <v>-8.4240161760484652E-3</v>
      </c>
      <c r="Q248" s="121">
        <f t="shared" si="141"/>
        <v>27668.548000000003</v>
      </c>
      <c r="R248" s="124">
        <f t="shared" si="142"/>
        <v>1.0240103570638424E-5</v>
      </c>
      <c r="S248" s="125">
        <f>S$18</f>
        <v>1</v>
      </c>
      <c r="T248" s="124">
        <f t="shared" si="143"/>
        <v>1.0240103570638424E-5</v>
      </c>
      <c r="V248" s="124">
        <f t="shared" si="161"/>
        <v>3.2000161828713344E-3</v>
      </c>
      <c r="Z248" s="124">
        <f t="shared" si="144"/>
        <v>696</v>
      </c>
      <c r="AA248" s="124">
        <f t="shared" si="145"/>
        <v>-3.8712967556161571E-3</v>
      </c>
      <c r="AB248" s="124">
        <f t="shared" si="146"/>
        <v>-9.7767194136094381E-3</v>
      </c>
      <c r="AC248" s="124">
        <f t="shared" si="147"/>
        <v>3.2000161828713344E-3</v>
      </c>
      <c r="AD248" s="124">
        <f t="shared" si="148"/>
        <v>-1.3527032375609737E-3</v>
      </c>
      <c r="AE248" s="124">
        <f t="shared" si="149"/>
        <v>1.8298060489079401E-6</v>
      </c>
      <c r="AF248" s="124">
        <f t="shared" si="150"/>
        <v>3.2000161828713344E-3</v>
      </c>
      <c r="AG248" s="125"/>
      <c r="AH248" s="124">
        <f t="shared" si="151"/>
        <v>4.5527194204323081E-3</v>
      </c>
      <c r="AI248" s="124">
        <f t="shared" si="152"/>
        <v>0.32511100545664451</v>
      </c>
      <c r="AJ248" s="124">
        <f t="shared" si="153"/>
        <v>-0.28067329930820517</v>
      </c>
      <c r="AK248" s="124">
        <f t="shared" si="154"/>
        <v>0.34644409872611331</v>
      </c>
      <c r="AL248" s="124">
        <f t="shared" si="155"/>
        <v>2.6673340948144837</v>
      </c>
      <c r="AM248" s="124">
        <f t="shared" si="156"/>
        <v>4.1377679262833063</v>
      </c>
      <c r="AN248" s="124">
        <f t="shared" si="162"/>
        <v>8.2687591267643832</v>
      </c>
      <c r="AO248" s="124">
        <f t="shared" si="162"/>
        <v>8.2686340348841707</v>
      </c>
      <c r="AP248" s="124">
        <f t="shared" si="162"/>
        <v>8.2690431432056339</v>
      </c>
      <c r="AQ248" s="124">
        <f t="shared" si="162"/>
        <v>8.267703754914459</v>
      </c>
      <c r="AR248" s="124">
        <f t="shared" si="162"/>
        <v>8.2720737599586478</v>
      </c>
      <c r="AS248" s="124">
        <f t="shared" si="162"/>
        <v>8.2576513814901684</v>
      </c>
      <c r="AT248" s="124">
        <f t="shared" si="162"/>
        <v>8.3035970862142747</v>
      </c>
      <c r="AU248" s="124">
        <f t="shared" si="157"/>
        <v>7.5744307060305163</v>
      </c>
    </row>
    <row r="249" spans="1:47" s="124" customFormat="1" ht="12.95" customHeight="1" x14ac:dyDescent="0.2">
      <c r="A249" s="124" t="s">
        <v>78</v>
      </c>
      <c r="B249" s="125"/>
      <c r="C249" s="153">
        <v>42710.264999999999</v>
      </c>
      <c r="D249" s="153"/>
      <c r="E249" s="124">
        <f t="shared" si="137"/>
        <v>702.99620015739515</v>
      </c>
      <c r="F249" s="124">
        <f t="shared" si="138"/>
        <v>703</v>
      </c>
      <c r="G249" s="124">
        <f t="shared" si="139"/>
        <v>-1.2606999996933155E-2</v>
      </c>
      <c r="I249" s="124">
        <f>+G249</f>
        <v>-1.2606999996933155E-2</v>
      </c>
      <c r="P249" s="34">
        <f t="shared" si="140"/>
        <v>-8.3840990689021434E-3</v>
      </c>
      <c r="Q249" s="121">
        <f t="shared" si="141"/>
        <v>27691.764999999999</v>
      </c>
      <c r="R249" s="124">
        <f t="shared" si="142"/>
        <v>1.7832892247965177E-5</v>
      </c>
      <c r="S249" s="125">
        <f>S$16</f>
        <v>0.1</v>
      </c>
      <c r="T249" s="124">
        <f t="shared" si="143"/>
        <v>1.7832892247965178E-6</v>
      </c>
      <c r="V249" s="124">
        <f t="shared" si="161"/>
        <v>-4.2229009280310113E-3</v>
      </c>
      <c r="Z249" s="124">
        <f t="shared" si="144"/>
        <v>703</v>
      </c>
      <c r="AA249" s="124">
        <f t="shared" si="145"/>
        <v>-3.9647737331453521E-3</v>
      </c>
      <c r="AB249" s="124">
        <f t="shared" si="146"/>
        <v>-1.7026325332689947E-2</v>
      </c>
      <c r="AC249" s="124">
        <f t="shared" si="147"/>
        <v>-4.2229009280310113E-3</v>
      </c>
      <c r="AD249" s="124">
        <f t="shared" si="148"/>
        <v>-8.6422262637878035E-3</v>
      </c>
      <c r="AE249" s="124">
        <f t="shared" si="149"/>
        <v>7.4688074794503701E-6</v>
      </c>
      <c r="AF249" s="124">
        <f t="shared" si="150"/>
        <v>-4.2229009280310113E-3</v>
      </c>
      <c r="AG249" s="125"/>
      <c r="AH249" s="124">
        <f t="shared" si="151"/>
        <v>4.4193253357567913E-3</v>
      </c>
      <c r="AI249" s="124">
        <f t="shared" si="152"/>
        <v>0.32415545909651911</v>
      </c>
      <c r="AJ249" s="124">
        <f t="shared" si="153"/>
        <v>-0.28332666236381843</v>
      </c>
      <c r="AK249" s="124">
        <f t="shared" si="154"/>
        <v>0.34457629783380839</v>
      </c>
      <c r="AL249" s="124">
        <f t="shared" si="155"/>
        <v>2.670099702764217</v>
      </c>
      <c r="AM249" s="124">
        <f t="shared" si="156"/>
        <v>4.1629701036808289</v>
      </c>
      <c r="AN249" s="124">
        <f t="shared" si="162"/>
        <v>8.2743097028069048</v>
      </c>
      <c r="AO249" s="124">
        <f t="shared" si="162"/>
        <v>8.2741635903991249</v>
      </c>
      <c r="AP249" s="124">
        <f t="shared" si="162"/>
        <v>8.2746354943858567</v>
      </c>
      <c r="AQ249" s="124">
        <f t="shared" si="162"/>
        <v>8.2731095716615233</v>
      </c>
      <c r="AR249" s="124">
        <f t="shared" si="162"/>
        <v>8.2780250626339935</v>
      </c>
      <c r="AS249" s="124">
        <f t="shared" si="162"/>
        <v>8.2619915335237391</v>
      </c>
      <c r="AT249" s="124">
        <f t="shared" si="162"/>
        <v>8.3123468716578177</v>
      </c>
      <c r="AU249" s="124">
        <f t="shared" si="157"/>
        <v>7.5816818593772251</v>
      </c>
    </row>
    <row r="250" spans="1:47" s="124" customFormat="1" ht="12.95" customHeight="1" x14ac:dyDescent="0.2">
      <c r="A250" s="124" t="s">
        <v>79</v>
      </c>
      <c r="B250" s="125"/>
      <c r="C250" s="153">
        <v>42942.508999999998</v>
      </c>
      <c r="D250" s="153"/>
      <c r="E250" s="124">
        <f t="shared" si="137"/>
        <v>772.99625139664624</v>
      </c>
      <c r="F250" s="124">
        <f t="shared" si="138"/>
        <v>773</v>
      </c>
      <c r="G250" s="124">
        <f t="shared" si="139"/>
        <v>-1.2436999997589737E-2</v>
      </c>
      <c r="I250" s="124">
        <f>+G250</f>
        <v>-1.2436999997589737E-2</v>
      </c>
      <c r="P250" s="34">
        <f t="shared" si="140"/>
        <v>-7.9501317681364824E-3</v>
      </c>
      <c r="Q250" s="121">
        <f t="shared" si="141"/>
        <v>27924.008999999998</v>
      </c>
      <c r="R250" s="124">
        <f t="shared" si="142"/>
        <v>2.0131986508476987E-5</v>
      </c>
      <c r="S250" s="125">
        <f>S$16</f>
        <v>0.1</v>
      </c>
      <c r="T250" s="124">
        <f t="shared" si="143"/>
        <v>2.0131986508476987E-6</v>
      </c>
      <c r="V250" s="124">
        <f t="shared" si="161"/>
        <v>-4.4868682294532548E-3</v>
      </c>
      <c r="Z250" s="124">
        <f t="shared" si="144"/>
        <v>773</v>
      </c>
      <c r="AA250" s="124">
        <f t="shared" si="145"/>
        <v>-4.8515615648187359E-3</v>
      </c>
      <c r="AB250" s="124">
        <f t="shared" si="146"/>
        <v>-1.5535570200907484E-2</v>
      </c>
      <c r="AC250" s="124">
        <f t="shared" si="147"/>
        <v>-4.4868682294532548E-3</v>
      </c>
      <c r="AD250" s="124">
        <f t="shared" si="148"/>
        <v>-7.5854384327710012E-3</v>
      </c>
      <c r="AE250" s="124">
        <f t="shared" si="149"/>
        <v>5.7538876217359386E-6</v>
      </c>
      <c r="AF250" s="124">
        <f t="shared" si="150"/>
        <v>-4.4868682294532548E-3</v>
      </c>
      <c r="AG250" s="125"/>
      <c r="AH250" s="124">
        <f t="shared" si="151"/>
        <v>3.0985702033177469E-3</v>
      </c>
      <c r="AI250" s="124">
        <f t="shared" si="152"/>
        <v>0.31515728284280797</v>
      </c>
      <c r="AJ250" s="124">
        <f t="shared" si="153"/>
        <v>-0.30894504008943935</v>
      </c>
      <c r="AK250" s="124">
        <f t="shared" si="154"/>
        <v>0.32632670937979413</v>
      </c>
      <c r="AL250" s="124">
        <f t="shared" si="155"/>
        <v>2.6969221694287002</v>
      </c>
      <c r="AM250" s="124">
        <f t="shared" si="156"/>
        <v>4.4233553708069664</v>
      </c>
      <c r="AN250" s="124">
        <f t="shared" si="162"/>
        <v>8.3289910225843915</v>
      </c>
      <c r="AO250" s="124">
        <f t="shared" si="162"/>
        <v>8.3285038466776715</v>
      </c>
      <c r="AP250" s="124">
        <f t="shared" si="162"/>
        <v>8.3299074256369963</v>
      </c>
      <c r="AQ250" s="124">
        <f t="shared" si="162"/>
        <v>8.3258531937622831</v>
      </c>
      <c r="AR250" s="124">
        <f t="shared" si="162"/>
        <v>8.3374781673337033</v>
      </c>
      <c r="AS250" s="124">
        <f t="shared" si="162"/>
        <v>8.3034026362546154</v>
      </c>
      <c r="AT250" s="124">
        <f t="shared" si="162"/>
        <v>8.3977197578980185</v>
      </c>
      <c r="AU250" s="124">
        <f t="shared" si="157"/>
        <v>7.6541933928443093</v>
      </c>
    </row>
    <row r="251" spans="1:47" s="124" customFormat="1" ht="12.95" customHeight="1" x14ac:dyDescent="0.2">
      <c r="A251" s="124" t="s">
        <v>30</v>
      </c>
      <c r="B251" s="125"/>
      <c r="C251" s="153">
        <v>42962.415099999998</v>
      </c>
      <c r="D251" s="153"/>
      <c r="E251" s="124">
        <f t="shared" si="137"/>
        <v>778.99609647326247</v>
      </c>
      <c r="F251" s="124">
        <f t="shared" si="138"/>
        <v>779</v>
      </c>
      <c r="G251" s="124">
        <f t="shared" si="139"/>
        <v>-1.2950999996974133E-2</v>
      </c>
      <c r="J251" s="124">
        <f>+G251</f>
        <v>-1.2950999996974133E-2</v>
      </c>
      <c r="P251" s="34">
        <f t="shared" si="140"/>
        <v>-7.9099907711948046E-3</v>
      </c>
      <c r="Q251" s="121">
        <f t="shared" si="141"/>
        <v>27943.915099999998</v>
      </c>
      <c r="R251" s="124">
        <f t="shared" si="142"/>
        <v>2.5411774014392304E-5</v>
      </c>
      <c r="S251" s="125">
        <f>S$17</f>
        <v>1</v>
      </c>
      <c r="T251" s="124">
        <f t="shared" si="143"/>
        <v>2.5411774014392304E-5</v>
      </c>
      <c r="V251" s="124">
        <f t="shared" si="161"/>
        <v>-5.0410092257793283E-3</v>
      </c>
      <c r="Z251" s="124">
        <f t="shared" si="144"/>
        <v>779</v>
      </c>
      <c r="AA251" s="124">
        <f t="shared" si="145"/>
        <v>-4.9235186658561116E-3</v>
      </c>
      <c r="AB251" s="124">
        <f t="shared" si="146"/>
        <v>-1.5937472102312826E-2</v>
      </c>
      <c r="AC251" s="124">
        <f t="shared" si="147"/>
        <v>-5.0410092257793283E-3</v>
      </c>
      <c r="AD251" s="124">
        <f t="shared" si="148"/>
        <v>-8.0274813311180214E-3</v>
      </c>
      <c r="AE251" s="124">
        <f t="shared" si="149"/>
        <v>6.4440456521448357E-5</v>
      </c>
      <c r="AF251" s="124">
        <f t="shared" si="150"/>
        <v>-5.0410092257793283E-3</v>
      </c>
      <c r="AG251" s="125"/>
      <c r="AH251" s="124">
        <f t="shared" si="151"/>
        <v>2.9864721053386931E-3</v>
      </c>
      <c r="AI251" s="124">
        <f t="shared" si="152"/>
        <v>0.31443038848508853</v>
      </c>
      <c r="AJ251" s="124">
        <f t="shared" si="153"/>
        <v>-0.31106778027154708</v>
      </c>
      <c r="AK251" s="124">
        <f t="shared" si="154"/>
        <v>0.32479682305278734</v>
      </c>
      <c r="AL251" s="124">
        <f t="shared" si="155"/>
        <v>2.6991549072105236</v>
      </c>
      <c r="AM251" s="124">
        <f t="shared" si="156"/>
        <v>4.4464286422403827</v>
      </c>
      <c r="AN251" s="124">
        <f t="shared" ref="AN251:AT260" si="163">$AU251+$AB$7*SIN(AO251)</f>
        <v>8.3336121890824604</v>
      </c>
      <c r="AO251" s="124">
        <f t="shared" si="163"/>
        <v>8.3330824371607921</v>
      </c>
      <c r="AP251" s="124">
        <f t="shared" si="163"/>
        <v>8.3345950761342706</v>
      </c>
      <c r="AQ251" s="124">
        <f t="shared" si="163"/>
        <v>8.3302641950698852</v>
      </c>
      <c r="AR251" s="124">
        <f t="shared" si="163"/>
        <v>8.3425696308481374</v>
      </c>
      <c r="AS251" s="124">
        <f t="shared" si="163"/>
        <v>8.3068005388934019</v>
      </c>
      <c r="AT251" s="124">
        <f t="shared" si="163"/>
        <v>8.4048564141212232</v>
      </c>
      <c r="AU251" s="124">
        <f t="shared" si="157"/>
        <v>7.6604086671414882</v>
      </c>
    </row>
    <row r="252" spans="1:47" s="124" customFormat="1" ht="12.95" customHeight="1" x14ac:dyDescent="0.2">
      <c r="A252" s="124" t="s">
        <v>80</v>
      </c>
      <c r="B252" s="125"/>
      <c r="C252" s="153">
        <v>42962.415999999997</v>
      </c>
      <c r="D252" s="153"/>
      <c r="E252" s="124">
        <f t="shared" si="137"/>
        <v>778.99636773988743</v>
      </c>
      <c r="F252" s="124">
        <f t="shared" si="138"/>
        <v>779</v>
      </c>
      <c r="G252" s="124">
        <f t="shared" si="139"/>
        <v>-1.2050999997882172E-2</v>
      </c>
      <c r="I252" s="124">
        <f t="shared" ref="I252:I258" si="164">+G252</f>
        <v>-1.2050999997882172E-2</v>
      </c>
      <c r="P252" s="34">
        <f t="shared" si="140"/>
        <v>-7.9099907711948046E-3</v>
      </c>
      <c r="Q252" s="121">
        <f t="shared" si="141"/>
        <v>27943.915999999997</v>
      </c>
      <c r="R252" s="124">
        <f t="shared" si="142"/>
        <v>1.7147957415509913E-5</v>
      </c>
      <c r="S252" s="125">
        <f t="shared" ref="S252:S258" si="165">S$16</f>
        <v>0.1</v>
      </c>
      <c r="T252" s="124">
        <f t="shared" si="143"/>
        <v>1.7147957415509913E-6</v>
      </c>
      <c r="V252" s="124">
        <f t="shared" si="161"/>
        <v>-4.1410092266873678E-3</v>
      </c>
      <c r="Z252" s="124">
        <f t="shared" si="144"/>
        <v>779</v>
      </c>
      <c r="AA252" s="124">
        <f t="shared" si="145"/>
        <v>-4.9235186658561116E-3</v>
      </c>
      <c r="AB252" s="124">
        <f t="shared" si="146"/>
        <v>-1.5037472103220866E-2</v>
      </c>
      <c r="AC252" s="124">
        <f t="shared" si="147"/>
        <v>-4.1410092266873678E-3</v>
      </c>
      <c r="AD252" s="124">
        <f t="shared" si="148"/>
        <v>-7.1274813320260609E-3</v>
      </c>
      <c r="AE252" s="124">
        <f t="shared" si="149"/>
        <v>5.0800990138379998E-6</v>
      </c>
      <c r="AF252" s="124">
        <f t="shared" si="150"/>
        <v>-4.1410092266873678E-3</v>
      </c>
      <c r="AG252" s="125"/>
      <c r="AH252" s="124">
        <f t="shared" si="151"/>
        <v>2.9864721053386931E-3</v>
      </c>
      <c r="AI252" s="124">
        <f t="shared" si="152"/>
        <v>0.31443038848508853</v>
      </c>
      <c r="AJ252" s="124">
        <f t="shared" si="153"/>
        <v>-0.31106778027154708</v>
      </c>
      <c r="AK252" s="124">
        <f t="shared" si="154"/>
        <v>0.32479682305278734</v>
      </c>
      <c r="AL252" s="124">
        <f t="shared" si="155"/>
        <v>2.6991549072105236</v>
      </c>
      <c r="AM252" s="124">
        <f t="shared" si="156"/>
        <v>4.4464286422403827</v>
      </c>
      <c r="AN252" s="124">
        <f t="shared" si="163"/>
        <v>8.3336121890824604</v>
      </c>
      <c r="AO252" s="124">
        <f t="shared" si="163"/>
        <v>8.3330824371607921</v>
      </c>
      <c r="AP252" s="124">
        <f t="shared" si="163"/>
        <v>8.3345950761342706</v>
      </c>
      <c r="AQ252" s="124">
        <f t="shared" si="163"/>
        <v>8.3302641950698852</v>
      </c>
      <c r="AR252" s="124">
        <f t="shared" si="163"/>
        <v>8.3425696308481374</v>
      </c>
      <c r="AS252" s="124">
        <f t="shared" si="163"/>
        <v>8.3068005388934019</v>
      </c>
      <c r="AT252" s="124">
        <f t="shared" si="163"/>
        <v>8.4048564141212232</v>
      </c>
      <c r="AU252" s="124">
        <f t="shared" si="157"/>
        <v>7.6604086671414882</v>
      </c>
    </row>
    <row r="253" spans="1:47" s="124" customFormat="1" ht="12.95" customHeight="1" x14ac:dyDescent="0.2">
      <c r="A253" s="124" t="s">
        <v>57</v>
      </c>
      <c r="B253" s="125"/>
      <c r="C253" s="153">
        <v>42965.737000000001</v>
      </c>
      <c r="D253" s="153"/>
      <c r="E253" s="124">
        <f t="shared" si="137"/>
        <v>779.99734158707315</v>
      </c>
      <c r="F253" s="124">
        <f t="shared" si="138"/>
        <v>780</v>
      </c>
      <c r="G253" s="124">
        <f t="shared" si="139"/>
        <v>-8.8199999954667874E-3</v>
      </c>
      <c r="I253" s="124">
        <f t="shared" si="164"/>
        <v>-8.8199999954667874E-3</v>
      </c>
      <c r="P253" s="34">
        <f t="shared" si="140"/>
        <v>-7.9032554151296716E-3</v>
      </c>
      <c r="Q253" s="121">
        <f t="shared" si="141"/>
        <v>27947.237000000001</v>
      </c>
      <c r="R253" s="124">
        <f t="shared" si="142"/>
        <v>8.4042062557747445E-7</v>
      </c>
      <c r="S253" s="125">
        <f t="shared" si="165"/>
        <v>0.1</v>
      </c>
      <c r="T253" s="124">
        <f t="shared" si="143"/>
        <v>8.4042062557747445E-8</v>
      </c>
      <c r="V253" s="124">
        <f t="shared" si="161"/>
        <v>-9.1674458033711576E-4</v>
      </c>
      <c r="Z253" s="124">
        <f t="shared" si="144"/>
        <v>780</v>
      </c>
      <c r="AA253" s="124">
        <f t="shared" si="145"/>
        <v>-4.9354494162301248E-3</v>
      </c>
      <c r="AB253" s="124">
        <f t="shared" si="146"/>
        <v>-1.1787805994366334E-2</v>
      </c>
      <c r="AC253" s="124">
        <f t="shared" si="147"/>
        <v>-9.1674458033711576E-4</v>
      </c>
      <c r="AD253" s="124">
        <f t="shared" si="148"/>
        <v>-3.8845505792366626E-3</v>
      </c>
      <c r="AE253" s="124">
        <f t="shared" si="149"/>
        <v>1.5089733202647893E-6</v>
      </c>
      <c r="AF253" s="124">
        <f t="shared" si="150"/>
        <v>-9.1674458033711576E-4</v>
      </c>
      <c r="AG253" s="125"/>
      <c r="AH253" s="124">
        <f t="shared" si="151"/>
        <v>2.9678059988995473E-3</v>
      </c>
      <c r="AI253" s="124">
        <f t="shared" si="152"/>
        <v>0.31430988353956435</v>
      </c>
      <c r="AJ253" s="124">
        <f t="shared" si="153"/>
        <v>-0.31142050644910602</v>
      </c>
      <c r="AK253" s="124">
        <f t="shared" si="154"/>
        <v>0.32454234344129035</v>
      </c>
      <c r="AL253" s="124">
        <f t="shared" si="155"/>
        <v>2.6995260690019536</v>
      </c>
      <c r="AM253" s="124">
        <f t="shared" si="156"/>
        <v>4.4502864759075571</v>
      </c>
      <c r="AN253" s="124">
        <f t="shared" si="163"/>
        <v>8.3343814284884239</v>
      </c>
      <c r="AO253" s="124">
        <f t="shared" si="163"/>
        <v>8.3338443421526769</v>
      </c>
      <c r="AP253" s="124">
        <f t="shared" si="163"/>
        <v>8.335375654764146</v>
      </c>
      <c r="AQ253" s="124">
        <f t="shared" si="163"/>
        <v>8.3309976976814539</v>
      </c>
      <c r="AR253" s="124">
        <f t="shared" si="163"/>
        <v>8.3434181373740781</v>
      </c>
      <c r="AS253" s="124">
        <f t="shared" si="163"/>
        <v>8.3073647633418251</v>
      </c>
      <c r="AT253" s="124">
        <f t="shared" si="163"/>
        <v>8.4060430618872459</v>
      </c>
      <c r="AU253" s="124">
        <f t="shared" si="157"/>
        <v>7.6614445461910181</v>
      </c>
    </row>
    <row r="254" spans="1:47" s="124" customFormat="1" ht="12.95" customHeight="1" x14ac:dyDescent="0.2">
      <c r="A254" s="124" t="s">
        <v>57</v>
      </c>
      <c r="B254" s="125"/>
      <c r="C254" s="153">
        <v>42965.74</v>
      </c>
      <c r="D254" s="153"/>
      <c r="E254" s="124">
        <f t="shared" si="137"/>
        <v>779.9982458091564</v>
      </c>
      <c r="F254" s="124">
        <f t="shared" si="138"/>
        <v>780</v>
      </c>
      <c r="G254" s="124">
        <f t="shared" si="139"/>
        <v>-5.8199999984935857E-3</v>
      </c>
      <c r="I254" s="124">
        <f t="shared" si="164"/>
        <v>-5.8199999984935857E-3</v>
      </c>
      <c r="P254" s="34">
        <f t="shared" si="140"/>
        <v>-7.9032554151296716E-3</v>
      </c>
      <c r="Q254" s="121">
        <f t="shared" si="141"/>
        <v>27947.239999999998</v>
      </c>
      <c r="R254" s="124">
        <f t="shared" si="142"/>
        <v>4.3399531309435921E-6</v>
      </c>
      <c r="S254" s="125">
        <f t="shared" si="165"/>
        <v>0.1</v>
      </c>
      <c r="T254" s="124">
        <f t="shared" si="143"/>
        <v>4.3399531309435925E-7</v>
      </c>
      <c r="V254" s="124">
        <f t="shared" si="161"/>
        <v>2.0832554166360859E-3</v>
      </c>
      <c r="Z254" s="124">
        <f t="shared" si="144"/>
        <v>780</v>
      </c>
      <c r="AA254" s="124">
        <f t="shared" si="145"/>
        <v>-4.9354494162301248E-3</v>
      </c>
      <c r="AB254" s="124">
        <f t="shared" si="146"/>
        <v>-8.7878059973931326E-3</v>
      </c>
      <c r="AC254" s="124">
        <f t="shared" si="147"/>
        <v>2.0832554166360859E-3</v>
      </c>
      <c r="AD254" s="124">
        <f t="shared" si="148"/>
        <v>-8.8455058226346098E-4</v>
      </c>
      <c r="AE254" s="124">
        <f t="shared" si="149"/>
        <v>7.8242973258262797E-8</v>
      </c>
      <c r="AF254" s="124">
        <f t="shared" si="150"/>
        <v>2.0832554166360859E-3</v>
      </c>
      <c r="AG254" s="125"/>
      <c r="AH254" s="124">
        <f t="shared" si="151"/>
        <v>2.9678059988995473E-3</v>
      </c>
      <c r="AI254" s="124">
        <f t="shared" si="152"/>
        <v>0.31430988353956435</v>
      </c>
      <c r="AJ254" s="124">
        <f t="shared" si="153"/>
        <v>-0.31142050644910602</v>
      </c>
      <c r="AK254" s="124">
        <f t="shared" si="154"/>
        <v>0.32454234344129035</v>
      </c>
      <c r="AL254" s="124">
        <f t="shared" si="155"/>
        <v>2.6995260690019536</v>
      </c>
      <c r="AM254" s="124">
        <f t="shared" si="156"/>
        <v>4.4502864759075571</v>
      </c>
      <c r="AN254" s="124">
        <f t="shared" si="163"/>
        <v>8.3343814284884239</v>
      </c>
      <c r="AO254" s="124">
        <f t="shared" si="163"/>
        <v>8.3338443421526769</v>
      </c>
      <c r="AP254" s="124">
        <f t="shared" si="163"/>
        <v>8.335375654764146</v>
      </c>
      <c r="AQ254" s="124">
        <f t="shared" si="163"/>
        <v>8.3309976976814539</v>
      </c>
      <c r="AR254" s="124">
        <f t="shared" si="163"/>
        <v>8.3434181373740781</v>
      </c>
      <c r="AS254" s="124">
        <f t="shared" si="163"/>
        <v>8.3073647633418251</v>
      </c>
      <c r="AT254" s="124">
        <f t="shared" si="163"/>
        <v>8.4060430618872459</v>
      </c>
      <c r="AU254" s="124">
        <f t="shared" si="157"/>
        <v>7.6614445461910181</v>
      </c>
    </row>
    <row r="255" spans="1:47" s="124" customFormat="1" ht="12.95" customHeight="1" x14ac:dyDescent="0.2">
      <c r="A255" s="124" t="s">
        <v>81</v>
      </c>
      <c r="B255" s="125"/>
      <c r="C255" s="153">
        <v>43194.667000000001</v>
      </c>
      <c r="D255" s="153"/>
      <c r="E255" s="124">
        <f t="shared" si="137"/>
        <v>848.99852883066978</v>
      </c>
      <c r="F255" s="124">
        <f t="shared" si="138"/>
        <v>849</v>
      </c>
      <c r="G255" s="124">
        <f t="shared" si="139"/>
        <v>-4.881000000750646E-3</v>
      </c>
      <c r="I255" s="124">
        <f t="shared" si="164"/>
        <v>-4.881000000750646E-3</v>
      </c>
      <c r="P255" s="34">
        <f t="shared" si="140"/>
        <v>-7.4073348099879376E-3</v>
      </c>
      <c r="Q255" s="121">
        <f t="shared" si="141"/>
        <v>28176.167000000001</v>
      </c>
      <c r="R255" s="124">
        <f t="shared" si="142"/>
        <v>6.3823675683640227E-6</v>
      </c>
      <c r="S255" s="125">
        <f t="shared" si="165"/>
        <v>0.1</v>
      </c>
      <c r="T255" s="124">
        <f t="shared" si="143"/>
        <v>6.3823675683640227E-7</v>
      </c>
      <c r="V255" s="124">
        <f t="shared" si="161"/>
        <v>2.5263348092372916E-3</v>
      </c>
      <c r="Z255" s="124">
        <f t="shared" si="144"/>
        <v>849</v>
      </c>
      <c r="AA255" s="124">
        <f t="shared" si="145"/>
        <v>-5.7159395336938814E-3</v>
      </c>
      <c r="AB255" s="124">
        <f t="shared" si="146"/>
        <v>-6.5723952770447023E-3</v>
      </c>
      <c r="AC255" s="124">
        <f t="shared" si="147"/>
        <v>2.5263348092372916E-3</v>
      </c>
      <c r="AD255" s="124">
        <f t="shared" si="148"/>
        <v>8.3493953294323537E-4</v>
      </c>
      <c r="AE255" s="124">
        <f t="shared" si="149"/>
        <v>6.97124023671468E-8</v>
      </c>
      <c r="AF255" s="124">
        <f t="shared" si="150"/>
        <v>2.5263348092372916E-3</v>
      </c>
      <c r="AG255" s="125"/>
      <c r="AH255" s="124">
        <f t="shared" si="151"/>
        <v>1.6913952762940565E-3</v>
      </c>
      <c r="AI255" s="124">
        <f t="shared" si="152"/>
        <v>0.30641668916932019</v>
      </c>
      <c r="AJ255" s="124">
        <f t="shared" si="153"/>
        <v>-0.33506142046793602</v>
      </c>
      <c r="AK255" s="124">
        <f t="shared" si="154"/>
        <v>0.30731231578809687</v>
      </c>
      <c r="AL255" s="124">
        <f t="shared" si="155"/>
        <v>2.7245089783109324</v>
      </c>
      <c r="AM255" s="124">
        <f t="shared" si="156"/>
        <v>4.7254845368700069</v>
      </c>
      <c r="AN255" s="124">
        <f t="shared" si="163"/>
        <v>8.3868362979032742</v>
      </c>
      <c r="AO255" s="124">
        <f t="shared" si="163"/>
        <v>8.385604909134317</v>
      </c>
      <c r="AP255" s="124">
        <f t="shared" si="163"/>
        <v>8.3887982515556256</v>
      </c>
      <c r="AQ255" s="124">
        <f t="shared" si="163"/>
        <v>8.3804808536103543</v>
      </c>
      <c r="AR255" s="124">
        <f t="shared" si="163"/>
        <v>8.4019059185146787</v>
      </c>
      <c r="AS255" s="124">
        <f t="shared" si="163"/>
        <v>8.3450067909822714</v>
      </c>
      <c r="AT255" s="124">
        <f t="shared" si="163"/>
        <v>8.4859841810761036</v>
      </c>
      <c r="AU255" s="124">
        <f t="shared" si="157"/>
        <v>7.7329202006085724</v>
      </c>
    </row>
    <row r="256" spans="1:47" s="124" customFormat="1" ht="12.95" customHeight="1" x14ac:dyDescent="0.2">
      <c r="A256" s="124" t="s">
        <v>82</v>
      </c>
      <c r="B256" s="125"/>
      <c r="C256" s="153">
        <v>43307.472999999998</v>
      </c>
      <c r="D256" s="153"/>
      <c r="E256" s="124">
        <f t="shared" si="137"/>
        <v>882.99908763991687</v>
      </c>
      <c r="F256" s="124">
        <f t="shared" si="138"/>
        <v>883</v>
      </c>
      <c r="G256" s="124">
        <f t="shared" si="139"/>
        <v>-3.0269999988377094E-3</v>
      </c>
      <c r="I256" s="124">
        <f t="shared" si="164"/>
        <v>-3.0269999988377094E-3</v>
      </c>
      <c r="P256" s="34">
        <f t="shared" si="140"/>
        <v>-7.1403602694957184E-3</v>
      </c>
      <c r="Q256" s="121">
        <f t="shared" si="141"/>
        <v>28288.972999999998</v>
      </c>
      <c r="R256" s="124">
        <f t="shared" si="142"/>
        <v>1.691973271622773E-5</v>
      </c>
      <c r="S256" s="125">
        <f t="shared" si="165"/>
        <v>0.1</v>
      </c>
      <c r="T256" s="124">
        <f t="shared" si="143"/>
        <v>1.6919732716227731E-6</v>
      </c>
      <c r="V256" s="124">
        <f t="shared" si="161"/>
        <v>4.113360270658009E-3</v>
      </c>
      <c r="Z256" s="124">
        <f t="shared" si="144"/>
        <v>883</v>
      </c>
      <c r="AA256" s="124">
        <f t="shared" si="145"/>
        <v>-6.0696803780331769E-3</v>
      </c>
      <c r="AB256" s="124">
        <f t="shared" si="146"/>
        <v>-4.097679890300251E-3</v>
      </c>
      <c r="AC256" s="124">
        <f t="shared" si="147"/>
        <v>4.113360270658009E-3</v>
      </c>
      <c r="AD256" s="124">
        <f t="shared" si="148"/>
        <v>3.0426803791954674E-3</v>
      </c>
      <c r="AE256" s="124">
        <f t="shared" si="149"/>
        <v>9.2579038899410737E-7</v>
      </c>
      <c r="AF256" s="124">
        <f t="shared" si="150"/>
        <v>4.113360270658009E-3</v>
      </c>
      <c r="AG256" s="125"/>
      <c r="AH256" s="124">
        <f t="shared" si="151"/>
        <v>1.0706798914625413E-3</v>
      </c>
      <c r="AI256" s="124">
        <f t="shared" si="152"/>
        <v>0.30281206977394814</v>
      </c>
      <c r="AJ256" s="124">
        <f t="shared" si="153"/>
        <v>-0.34623952185065915</v>
      </c>
      <c r="AK256" s="124">
        <f t="shared" si="154"/>
        <v>0.29904457601669365</v>
      </c>
      <c r="AL256" s="124">
        <f t="shared" si="155"/>
        <v>2.736398269858531</v>
      </c>
      <c r="AM256" s="124">
        <f t="shared" si="156"/>
        <v>4.8681846533824729</v>
      </c>
      <c r="AN256" s="124">
        <f t="shared" si="163"/>
        <v>8.4122672050232854</v>
      </c>
      <c r="AO256" s="124">
        <f t="shared" si="163"/>
        <v>8.4105336675310483</v>
      </c>
      <c r="AP256" s="124">
        <f t="shared" si="163"/>
        <v>8.4148445013528868</v>
      </c>
      <c r="AQ256" s="124">
        <f t="shared" si="163"/>
        <v>8.4040688192756772</v>
      </c>
      <c r="AR256" s="124">
        <f t="shared" si="163"/>
        <v>8.4306669868155684</v>
      </c>
      <c r="AS256" s="124">
        <f t="shared" si="163"/>
        <v>8.3627687212588899</v>
      </c>
      <c r="AT256" s="124">
        <f t="shared" si="163"/>
        <v>8.5239630547889114</v>
      </c>
      <c r="AU256" s="124">
        <f t="shared" si="157"/>
        <v>7.7681400882925855</v>
      </c>
    </row>
    <row r="257" spans="1:47" s="124" customFormat="1" ht="12.95" customHeight="1" x14ac:dyDescent="0.2">
      <c r="A257" s="124" t="s">
        <v>57</v>
      </c>
      <c r="B257" s="125"/>
      <c r="C257" s="153">
        <v>43320.733999999997</v>
      </c>
      <c r="D257" s="153"/>
      <c r="E257" s="124">
        <f t="shared" si="137"/>
        <v>886.99605065934304</v>
      </c>
      <c r="F257" s="124">
        <f t="shared" si="138"/>
        <v>887</v>
      </c>
      <c r="G257" s="124">
        <f t="shared" si="139"/>
        <v>-1.3103000004775822E-2</v>
      </c>
      <c r="I257" s="124">
        <f t="shared" si="164"/>
        <v>-1.3103000004775822E-2</v>
      </c>
      <c r="P257" s="34">
        <f t="shared" si="140"/>
        <v>-7.1079702334483153E-3</v>
      </c>
      <c r="Q257" s="121">
        <f t="shared" si="141"/>
        <v>28302.233999999997</v>
      </c>
      <c r="R257" s="124">
        <f t="shared" si="142"/>
        <v>3.5940381959103138E-5</v>
      </c>
      <c r="S257" s="125">
        <f t="shared" si="165"/>
        <v>0.1</v>
      </c>
      <c r="T257" s="124">
        <f t="shared" si="143"/>
        <v>3.5940381959103139E-6</v>
      </c>
      <c r="V257" s="124">
        <f t="shared" si="161"/>
        <v>-5.9950297713275069E-3</v>
      </c>
      <c r="Z257" s="124">
        <f t="shared" si="144"/>
        <v>887</v>
      </c>
      <c r="AA257" s="124">
        <f t="shared" si="145"/>
        <v>-6.1099645480475057E-3</v>
      </c>
      <c r="AB257" s="124">
        <f t="shared" si="146"/>
        <v>-1.4101005690176633E-2</v>
      </c>
      <c r="AC257" s="124">
        <f t="shared" si="147"/>
        <v>-5.9950297713275069E-3</v>
      </c>
      <c r="AD257" s="124">
        <f t="shared" si="148"/>
        <v>-6.9930354567283165E-3</v>
      </c>
      <c r="AE257" s="124">
        <f t="shared" si="149"/>
        <v>4.8902544899059415E-6</v>
      </c>
      <c r="AF257" s="124">
        <f t="shared" si="150"/>
        <v>-5.9950297713275069E-3</v>
      </c>
      <c r="AG257" s="125"/>
      <c r="AH257" s="124">
        <f t="shared" si="151"/>
        <v>9.9800568540081005E-4</v>
      </c>
      <c r="AI257" s="124">
        <f t="shared" si="152"/>
        <v>0.30239949174586356</v>
      </c>
      <c r="AJ257" s="124">
        <f t="shared" si="153"/>
        <v>-0.34753559660379418</v>
      </c>
      <c r="AK257" s="124">
        <f t="shared" si="154"/>
        <v>0.29808086047490684</v>
      </c>
      <c r="AL257" s="124">
        <f t="shared" si="155"/>
        <v>2.7377801502381507</v>
      </c>
      <c r="AM257" s="124">
        <f t="shared" si="156"/>
        <v>4.8853079374158854</v>
      </c>
      <c r="AN257" s="124">
        <f t="shared" si="163"/>
        <v>8.4152425202535426</v>
      </c>
      <c r="AO257" s="124">
        <f t="shared" si="163"/>
        <v>8.4134419259164197</v>
      </c>
      <c r="AP257" s="124">
        <f t="shared" si="163"/>
        <v>8.4178982817891121</v>
      </c>
      <c r="AQ257" s="124">
        <f t="shared" si="163"/>
        <v>8.4068105585893811</v>
      </c>
      <c r="AR257" s="124">
        <f t="shared" si="163"/>
        <v>8.4340471386534084</v>
      </c>
      <c r="AS257" s="124">
        <f t="shared" si="163"/>
        <v>8.3648306495579661</v>
      </c>
      <c r="AT257" s="124">
        <f t="shared" si="163"/>
        <v>8.5283695797705015</v>
      </c>
      <c r="AU257" s="124">
        <f t="shared" si="157"/>
        <v>7.7722836044907044</v>
      </c>
    </row>
    <row r="258" spans="1:47" s="124" customFormat="1" ht="12.95" customHeight="1" x14ac:dyDescent="0.2">
      <c r="A258" s="124" t="s">
        <v>57</v>
      </c>
      <c r="B258" s="125"/>
      <c r="C258" s="153">
        <v>43320.733999999997</v>
      </c>
      <c r="D258" s="153"/>
      <c r="E258" s="124">
        <f t="shared" si="137"/>
        <v>886.99605065934304</v>
      </c>
      <c r="F258" s="124">
        <f t="shared" si="138"/>
        <v>887</v>
      </c>
      <c r="G258" s="124">
        <f t="shared" si="139"/>
        <v>-1.3103000004775822E-2</v>
      </c>
      <c r="I258" s="124">
        <f t="shared" si="164"/>
        <v>-1.3103000004775822E-2</v>
      </c>
      <c r="P258" s="34">
        <f t="shared" si="140"/>
        <v>-7.1079702334483153E-3</v>
      </c>
      <c r="Q258" s="121">
        <f t="shared" si="141"/>
        <v>28302.233999999997</v>
      </c>
      <c r="R258" s="124">
        <f t="shared" si="142"/>
        <v>3.5940381959103138E-5</v>
      </c>
      <c r="S258" s="125">
        <f t="shared" si="165"/>
        <v>0.1</v>
      </c>
      <c r="T258" s="124">
        <f t="shared" si="143"/>
        <v>3.5940381959103139E-6</v>
      </c>
      <c r="V258" s="124">
        <f t="shared" si="161"/>
        <v>-5.9950297713275069E-3</v>
      </c>
      <c r="Z258" s="124">
        <f t="shared" si="144"/>
        <v>887</v>
      </c>
      <c r="AA258" s="124">
        <f t="shared" si="145"/>
        <v>-6.1099645480475057E-3</v>
      </c>
      <c r="AB258" s="124">
        <f t="shared" si="146"/>
        <v>-1.4101005690176633E-2</v>
      </c>
      <c r="AC258" s="124">
        <f t="shared" si="147"/>
        <v>-5.9950297713275069E-3</v>
      </c>
      <c r="AD258" s="124">
        <f t="shared" si="148"/>
        <v>-6.9930354567283165E-3</v>
      </c>
      <c r="AE258" s="124">
        <f t="shared" si="149"/>
        <v>4.8902544899059415E-6</v>
      </c>
      <c r="AF258" s="124">
        <f t="shared" si="150"/>
        <v>-5.9950297713275069E-3</v>
      </c>
      <c r="AG258" s="125"/>
      <c r="AH258" s="124">
        <f t="shared" si="151"/>
        <v>9.9800568540081005E-4</v>
      </c>
      <c r="AI258" s="124">
        <f t="shared" si="152"/>
        <v>0.30239949174586356</v>
      </c>
      <c r="AJ258" s="124">
        <f t="shared" si="153"/>
        <v>-0.34753559660379418</v>
      </c>
      <c r="AK258" s="124">
        <f t="shared" si="154"/>
        <v>0.29808086047490684</v>
      </c>
      <c r="AL258" s="124">
        <f t="shared" si="155"/>
        <v>2.7377801502381507</v>
      </c>
      <c r="AM258" s="124">
        <f t="shared" si="156"/>
        <v>4.8853079374158854</v>
      </c>
      <c r="AN258" s="124">
        <f t="shared" si="163"/>
        <v>8.4152425202535426</v>
      </c>
      <c r="AO258" s="124">
        <f t="shared" si="163"/>
        <v>8.4134419259164197</v>
      </c>
      <c r="AP258" s="124">
        <f t="shared" si="163"/>
        <v>8.4178982817891121</v>
      </c>
      <c r="AQ258" s="124">
        <f t="shared" si="163"/>
        <v>8.4068105585893811</v>
      </c>
      <c r="AR258" s="124">
        <f t="shared" si="163"/>
        <v>8.4340471386534084</v>
      </c>
      <c r="AS258" s="124">
        <f t="shared" si="163"/>
        <v>8.3648306495579661</v>
      </c>
      <c r="AT258" s="124">
        <f t="shared" si="163"/>
        <v>8.5283695797705015</v>
      </c>
      <c r="AU258" s="124">
        <f t="shared" si="157"/>
        <v>7.7722836044907044</v>
      </c>
    </row>
    <row r="259" spans="1:47" s="124" customFormat="1" ht="12.95" customHeight="1" x14ac:dyDescent="0.2">
      <c r="A259" s="124" t="s">
        <v>30</v>
      </c>
      <c r="B259" s="125"/>
      <c r="C259" s="153">
        <v>43327.378599999996</v>
      </c>
      <c r="D259" s="153"/>
      <c r="E259" s="124">
        <f t="shared" si="137"/>
        <v>888.99878201285185</v>
      </c>
      <c r="F259" s="124">
        <f t="shared" si="138"/>
        <v>889</v>
      </c>
      <c r="G259" s="124">
        <f t="shared" si="139"/>
        <v>-4.041000000142958E-3</v>
      </c>
      <c r="J259" s="124">
        <f>+G259</f>
        <v>-4.041000000142958E-3</v>
      </c>
      <c r="P259" s="34">
        <f t="shared" si="140"/>
        <v>-7.091697747010582E-3</v>
      </c>
      <c r="Q259" s="121">
        <f t="shared" si="141"/>
        <v>28308.878599999996</v>
      </c>
      <c r="R259" s="124">
        <f t="shared" si="142"/>
        <v>9.3067567427431981E-6</v>
      </c>
      <c r="S259" s="125">
        <f>S$17</f>
        <v>1</v>
      </c>
      <c r="T259" s="124">
        <f t="shared" si="143"/>
        <v>9.3067567427431981E-6</v>
      </c>
      <c r="V259" s="124">
        <f t="shared" si="161"/>
        <v>3.050697746867624E-3</v>
      </c>
      <c r="Z259" s="124">
        <f t="shared" si="144"/>
        <v>889</v>
      </c>
      <c r="AA259" s="124">
        <f t="shared" si="145"/>
        <v>-6.1300016459677215E-3</v>
      </c>
      <c r="AB259" s="124">
        <f t="shared" si="146"/>
        <v>-5.0026961011858185E-3</v>
      </c>
      <c r="AC259" s="124">
        <f t="shared" si="147"/>
        <v>3.050697746867624E-3</v>
      </c>
      <c r="AD259" s="124">
        <f t="shared" si="148"/>
        <v>2.0890016458247635E-3</v>
      </c>
      <c r="AE259" s="124">
        <f t="shared" si="149"/>
        <v>4.3639278762585709E-6</v>
      </c>
      <c r="AF259" s="124">
        <f t="shared" si="150"/>
        <v>3.050697746867624E-3</v>
      </c>
      <c r="AG259" s="125"/>
      <c r="AH259" s="124">
        <f t="shared" si="151"/>
        <v>9.6169610104286012E-4</v>
      </c>
      <c r="AI259" s="124">
        <f t="shared" si="152"/>
        <v>0.30219408661226277</v>
      </c>
      <c r="AJ259" s="124">
        <f t="shared" si="153"/>
        <v>-0.34818217448382943</v>
      </c>
      <c r="AK259" s="124">
        <f t="shared" si="154"/>
        <v>0.29759969042153939</v>
      </c>
      <c r="AL259" s="124">
        <f t="shared" si="155"/>
        <v>2.7384697988263094</v>
      </c>
      <c r="AM259" s="124">
        <f t="shared" si="156"/>
        <v>4.8938968879317386</v>
      </c>
      <c r="AN259" s="124">
        <f t="shared" si="163"/>
        <v>8.4167289141109869</v>
      </c>
      <c r="AO259" s="124">
        <f t="shared" si="163"/>
        <v>8.4148941318021517</v>
      </c>
      <c r="AP259" s="124">
        <f t="shared" si="163"/>
        <v>8.4194243856987505</v>
      </c>
      <c r="AQ259" s="124">
        <f t="shared" si="163"/>
        <v>8.4081788379069433</v>
      </c>
      <c r="AR259" s="124">
        <f t="shared" si="163"/>
        <v>8.4357369043545933</v>
      </c>
      <c r="AS259" s="124">
        <f t="shared" si="163"/>
        <v>8.3658596086214345</v>
      </c>
      <c r="AT259" s="124">
        <f t="shared" si="163"/>
        <v>8.5305679746542857</v>
      </c>
      <c r="AU259" s="124">
        <f t="shared" si="157"/>
        <v>7.7743553625897643</v>
      </c>
    </row>
    <row r="260" spans="1:47" s="124" customFormat="1" ht="12.95" customHeight="1" x14ac:dyDescent="0.2">
      <c r="A260" s="124" t="s">
        <v>57</v>
      </c>
      <c r="B260" s="125"/>
      <c r="C260" s="153">
        <v>43413.637999999999</v>
      </c>
      <c r="D260" s="153"/>
      <c r="E260" s="124">
        <f t="shared" si="137"/>
        <v>914.99800016215727</v>
      </c>
      <c r="F260" s="124">
        <f t="shared" si="138"/>
        <v>915</v>
      </c>
      <c r="G260" s="124">
        <f t="shared" si="139"/>
        <v>-6.6349999979138374E-3</v>
      </c>
      <c r="I260" s="124">
        <f>+G260</f>
        <v>-6.6349999979138374E-3</v>
      </c>
      <c r="P260" s="34">
        <f t="shared" si="140"/>
        <v>-6.8754556728688066E-3</v>
      </c>
      <c r="Q260" s="121">
        <f t="shared" si="141"/>
        <v>28395.137999999999</v>
      </c>
      <c r="R260" s="124">
        <f t="shared" si="142"/>
        <v>5.781893161804979E-8</v>
      </c>
      <c r="S260" s="125">
        <f>S$16</f>
        <v>0.1</v>
      </c>
      <c r="T260" s="124">
        <f t="shared" si="143"/>
        <v>5.781893161804979E-9</v>
      </c>
      <c r="V260" s="124">
        <f t="shared" si="161"/>
        <v>2.4045567495496918E-4</v>
      </c>
      <c r="Z260" s="124">
        <f t="shared" si="144"/>
        <v>915</v>
      </c>
      <c r="AA260" s="124">
        <f t="shared" si="145"/>
        <v>-6.3841245387064611E-3</v>
      </c>
      <c r="AB260" s="124">
        <f t="shared" si="146"/>
        <v>-7.126331132076183E-3</v>
      </c>
      <c r="AC260" s="124">
        <f t="shared" si="147"/>
        <v>2.4045567495496918E-4</v>
      </c>
      <c r="AD260" s="124">
        <f t="shared" si="148"/>
        <v>-2.5087545920737635E-4</v>
      </c>
      <c r="AE260" s="124">
        <f t="shared" si="149"/>
        <v>6.2938496032511962E-9</v>
      </c>
      <c r="AF260" s="124">
        <f t="shared" si="150"/>
        <v>2.4045567495496918E-4</v>
      </c>
      <c r="AG260" s="125"/>
      <c r="AH260" s="124">
        <f t="shared" si="151"/>
        <v>4.9133113416234596E-4</v>
      </c>
      <c r="AI260" s="124">
        <f t="shared" si="152"/>
        <v>0.29957634946517242</v>
      </c>
      <c r="AJ260" s="124">
        <f t="shared" si="153"/>
        <v>-0.35650102137252399</v>
      </c>
      <c r="AK260" s="124">
        <f t="shared" si="154"/>
        <v>0.29138527462683483</v>
      </c>
      <c r="AL260" s="124">
        <f t="shared" si="155"/>
        <v>2.7473587181236141</v>
      </c>
      <c r="AM260" s="124">
        <f t="shared" si="156"/>
        <v>5.007253499062517</v>
      </c>
      <c r="AN260" s="124">
        <f t="shared" si="163"/>
        <v>8.4359774199603379</v>
      </c>
      <c r="AO260" s="124">
        <f t="shared" si="163"/>
        <v>8.4336567981780259</v>
      </c>
      <c r="AP260" s="124">
        <f t="shared" si="163"/>
        <v>8.4392178860463432</v>
      </c>
      <c r="AQ260" s="124">
        <f t="shared" si="163"/>
        <v>8.4258113891256503</v>
      </c>
      <c r="AR260" s="124">
        <f t="shared" si="163"/>
        <v>8.457683262221968</v>
      </c>
      <c r="AS260" s="124">
        <f t="shared" si="163"/>
        <v>8.3791230841429147</v>
      </c>
      <c r="AT260" s="124">
        <f t="shared" si="163"/>
        <v>8.5588515614501723</v>
      </c>
      <c r="AU260" s="124">
        <f t="shared" si="157"/>
        <v>7.8012882178775378</v>
      </c>
    </row>
    <row r="261" spans="1:47" s="124" customFormat="1" ht="12.95" customHeight="1" x14ac:dyDescent="0.2">
      <c r="A261" s="124" t="s">
        <v>83</v>
      </c>
      <c r="B261" s="125"/>
      <c r="C261" s="153">
        <v>43662.47</v>
      </c>
      <c r="D261" s="153"/>
      <c r="E261" s="124">
        <f t="shared" si="137"/>
        <v>989.99779671218892</v>
      </c>
      <c r="F261" s="124">
        <f t="shared" si="138"/>
        <v>990</v>
      </c>
      <c r="G261" s="124">
        <f t="shared" si="139"/>
        <v>-7.3100000008707866E-3</v>
      </c>
      <c r="I261" s="124">
        <f>+G261</f>
        <v>-7.3100000008707866E-3</v>
      </c>
      <c r="P261" s="34">
        <f t="shared" si="140"/>
        <v>-6.2027785226409556E-3</v>
      </c>
      <c r="Q261" s="121">
        <f t="shared" si="141"/>
        <v>28643.97</v>
      </c>
      <c r="R261" s="124">
        <f t="shared" si="142"/>
        <v>1.2259394018534521E-6</v>
      </c>
      <c r="S261" s="125">
        <f>S$16</f>
        <v>0.1</v>
      </c>
      <c r="T261" s="124">
        <f t="shared" si="143"/>
        <v>1.2259394018534522E-7</v>
      </c>
      <c r="V261" s="124">
        <f t="shared" si="161"/>
        <v>-1.107221478229831E-3</v>
      </c>
      <c r="Z261" s="124">
        <f t="shared" si="144"/>
        <v>990</v>
      </c>
      <c r="AA261" s="124">
        <f t="shared" si="145"/>
        <v>-7.0513158626333517E-3</v>
      </c>
      <c r="AB261" s="124">
        <f t="shared" si="146"/>
        <v>-6.4614626608783905E-3</v>
      </c>
      <c r="AC261" s="124">
        <f t="shared" si="147"/>
        <v>-1.107221478229831E-3</v>
      </c>
      <c r="AD261" s="124">
        <f t="shared" si="148"/>
        <v>-2.5868413823743486E-4</v>
      </c>
      <c r="AE261" s="124">
        <f t="shared" si="149"/>
        <v>6.691748337564431E-9</v>
      </c>
      <c r="AF261" s="124">
        <f t="shared" si="150"/>
        <v>-1.107221478229831E-3</v>
      </c>
      <c r="AG261" s="125"/>
      <c r="AH261" s="124">
        <f t="shared" si="151"/>
        <v>-8.4853733999239634E-4</v>
      </c>
      <c r="AI261" s="124">
        <f t="shared" si="152"/>
        <v>0.29253787508535234</v>
      </c>
      <c r="AJ261" s="124">
        <f t="shared" si="153"/>
        <v>-0.37965493614890244</v>
      </c>
      <c r="AK261" s="124">
        <f t="shared" si="154"/>
        <v>0.27385399451010722</v>
      </c>
      <c r="AL261" s="124">
        <f t="shared" si="155"/>
        <v>2.772261837948593</v>
      </c>
      <c r="AM261" s="124">
        <f t="shared" si="156"/>
        <v>5.3535038367907495</v>
      </c>
      <c r="AN261" s="124">
        <f t="shared" ref="AN261:AT270" si="166">$AU261+$AB$7*SIN(AO261)</f>
        <v>8.4907914359222438</v>
      </c>
      <c r="AO261" s="124">
        <f t="shared" si="166"/>
        <v>8.4865959840666836</v>
      </c>
      <c r="AP261" s="124">
        <f t="shared" si="166"/>
        <v>8.49589085671189</v>
      </c>
      <c r="AQ261" s="124">
        <f t="shared" si="166"/>
        <v>8.4751371451455526</v>
      </c>
      <c r="AR261" s="124">
        <f t="shared" si="166"/>
        <v>8.5207098536381078</v>
      </c>
      <c r="AS261" s="124">
        <f t="shared" si="166"/>
        <v>8.4164850803297124</v>
      </c>
      <c r="AT261" s="124">
        <f t="shared" si="166"/>
        <v>8.6373584239327332</v>
      </c>
      <c r="AU261" s="124">
        <f t="shared" si="157"/>
        <v>7.8789791465922718</v>
      </c>
    </row>
    <row r="262" spans="1:47" s="124" customFormat="1" ht="12.95" customHeight="1" x14ac:dyDescent="0.2">
      <c r="A262" s="124" t="s">
        <v>57</v>
      </c>
      <c r="B262" s="125"/>
      <c r="C262" s="153">
        <v>43665.786</v>
      </c>
      <c r="D262" s="153"/>
      <c r="E262" s="124">
        <f t="shared" si="137"/>
        <v>990.9972635225663</v>
      </c>
      <c r="F262" s="124">
        <f t="shared" si="138"/>
        <v>991</v>
      </c>
      <c r="G262" s="124">
        <f t="shared" si="139"/>
        <v>-9.0789999958360568E-3</v>
      </c>
      <c r="I262" s="124">
        <f>+G262</f>
        <v>-9.0789999958360568E-3</v>
      </c>
      <c r="P262" s="34">
        <f t="shared" si="140"/>
        <v>-6.1933188606823853E-3</v>
      </c>
      <c r="Q262" s="121">
        <f t="shared" si="141"/>
        <v>28647.286</v>
      </c>
      <c r="R262" s="124">
        <f t="shared" si="142"/>
        <v>8.3271556137817821E-6</v>
      </c>
      <c r="S262" s="125">
        <f>S$16</f>
        <v>0.1</v>
      </c>
      <c r="T262" s="124">
        <f t="shared" si="143"/>
        <v>8.3271556137817829E-7</v>
      </c>
      <c r="V262" s="124">
        <f t="shared" si="161"/>
        <v>-2.8856811351536714E-3</v>
      </c>
      <c r="Z262" s="124">
        <f t="shared" si="144"/>
        <v>991</v>
      </c>
      <c r="AA262" s="124">
        <f t="shared" si="145"/>
        <v>-7.0595539050485106E-3</v>
      </c>
      <c r="AB262" s="124">
        <f t="shared" si="146"/>
        <v>-8.2127649514699315E-3</v>
      </c>
      <c r="AC262" s="124">
        <f t="shared" si="147"/>
        <v>-2.8856811351536714E-3</v>
      </c>
      <c r="AD262" s="124">
        <f t="shared" si="148"/>
        <v>-2.0194460907875461E-3</v>
      </c>
      <c r="AE262" s="124">
        <f t="shared" si="149"/>
        <v>4.0781625135971024E-7</v>
      </c>
      <c r="AF262" s="124">
        <f t="shared" si="150"/>
        <v>-2.8856811351536714E-3</v>
      </c>
      <c r="AG262" s="125"/>
      <c r="AH262" s="124">
        <f t="shared" si="151"/>
        <v>-8.662350443661255E-4</v>
      </c>
      <c r="AI262" s="124">
        <f t="shared" si="152"/>
        <v>0.2924488605826373</v>
      </c>
      <c r="AJ262" s="124">
        <f t="shared" si="153"/>
        <v>-0.37995574947403643</v>
      </c>
      <c r="AK262" s="124">
        <f t="shared" si="154"/>
        <v>0.27362392732924901</v>
      </c>
      <c r="AL262" s="124">
        <f t="shared" si="155"/>
        <v>2.7725870181919592</v>
      </c>
      <c r="AM262" s="124">
        <f t="shared" si="156"/>
        <v>5.3583304616076974</v>
      </c>
      <c r="AN262" s="124">
        <f t="shared" si="166"/>
        <v>8.4915157845966522</v>
      </c>
      <c r="AO262" s="124">
        <f t="shared" si="166"/>
        <v>8.4872902050180876</v>
      </c>
      <c r="AP262" s="124">
        <f t="shared" si="166"/>
        <v>8.4966426930763284</v>
      </c>
      <c r="AQ262" s="124">
        <f t="shared" si="166"/>
        <v>8.4757802205581232</v>
      </c>
      <c r="AR262" s="124">
        <f t="shared" si="166"/>
        <v>8.5215466895145475</v>
      </c>
      <c r="AS262" s="124">
        <f t="shared" si="166"/>
        <v>8.4169768702805037</v>
      </c>
      <c r="AT262" s="124">
        <f t="shared" si="166"/>
        <v>8.6383742542306354</v>
      </c>
      <c r="AU262" s="124">
        <f t="shared" si="157"/>
        <v>7.8800150256418018</v>
      </c>
    </row>
    <row r="263" spans="1:47" s="124" customFormat="1" ht="12.95" customHeight="1" x14ac:dyDescent="0.2">
      <c r="A263" s="124" t="s">
        <v>57</v>
      </c>
      <c r="B263" s="125"/>
      <c r="C263" s="153">
        <v>43665.786</v>
      </c>
      <c r="D263" s="153"/>
      <c r="E263" s="124">
        <f t="shared" si="137"/>
        <v>990.9972635225663</v>
      </c>
      <c r="F263" s="124">
        <f t="shared" si="138"/>
        <v>991</v>
      </c>
      <c r="G263" s="124">
        <f t="shared" si="139"/>
        <v>-9.0789999958360568E-3</v>
      </c>
      <c r="I263" s="124">
        <f>+G263</f>
        <v>-9.0789999958360568E-3</v>
      </c>
      <c r="P263" s="34">
        <f t="shared" si="140"/>
        <v>-6.1933188606823853E-3</v>
      </c>
      <c r="Q263" s="121">
        <f t="shared" si="141"/>
        <v>28647.286</v>
      </c>
      <c r="R263" s="124">
        <f t="shared" si="142"/>
        <v>8.3271556137817821E-6</v>
      </c>
      <c r="S263" s="125">
        <f>S$16</f>
        <v>0.1</v>
      </c>
      <c r="T263" s="124">
        <f t="shared" si="143"/>
        <v>8.3271556137817829E-7</v>
      </c>
      <c r="V263" s="124">
        <f t="shared" si="161"/>
        <v>-2.8856811351536714E-3</v>
      </c>
      <c r="Z263" s="124">
        <f t="shared" si="144"/>
        <v>991</v>
      </c>
      <c r="AA263" s="124">
        <f t="shared" si="145"/>
        <v>-7.0595539050485106E-3</v>
      </c>
      <c r="AB263" s="124">
        <f t="shared" si="146"/>
        <v>-8.2127649514699315E-3</v>
      </c>
      <c r="AC263" s="124">
        <f t="shared" si="147"/>
        <v>-2.8856811351536714E-3</v>
      </c>
      <c r="AD263" s="124">
        <f t="shared" si="148"/>
        <v>-2.0194460907875461E-3</v>
      </c>
      <c r="AE263" s="124">
        <f t="shared" si="149"/>
        <v>4.0781625135971024E-7</v>
      </c>
      <c r="AF263" s="124">
        <f t="shared" si="150"/>
        <v>-2.8856811351536714E-3</v>
      </c>
      <c r="AG263" s="125"/>
      <c r="AH263" s="124">
        <f t="shared" si="151"/>
        <v>-8.662350443661255E-4</v>
      </c>
      <c r="AI263" s="124">
        <f t="shared" si="152"/>
        <v>0.2924488605826373</v>
      </c>
      <c r="AJ263" s="124">
        <f t="shared" si="153"/>
        <v>-0.37995574947403643</v>
      </c>
      <c r="AK263" s="124">
        <f t="shared" si="154"/>
        <v>0.27362392732924901</v>
      </c>
      <c r="AL263" s="124">
        <f t="shared" si="155"/>
        <v>2.7725870181919592</v>
      </c>
      <c r="AM263" s="124">
        <f t="shared" si="156"/>
        <v>5.3583304616076974</v>
      </c>
      <c r="AN263" s="124">
        <f t="shared" si="166"/>
        <v>8.4915157845966522</v>
      </c>
      <c r="AO263" s="124">
        <f t="shared" si="166"/>
        <v>8.4872902050180876</v>
      </c>
      <c r="AP263" s="124">
        <f t="shared" si="166"/>
        <v>8.4966426930763284</v>
      </c>
      <c r="AQ263" s="124">
        <f t="shared" si="166"/>
        <v>8.4757802205581232</v>
      </c>
      <c r="AR263" s="124">
        <f t="shared" si="166"/>
        <v>8.5215466895145475</v>
      </c>
      <c r="AS263" s="124">
        <f t="shared" si="166"/>
        <v>8.4169768702805037</v>
      </c>
      <c r="AT263" s="124">
        <f t="shared" si="166"/>
        <v>8.6383742542306354</v>
      </c>
      <c r="AU263" s="124">
        <f t="shared" si="157"/>
        <v>7.8800150256418018</v>
      </c>
    </row>
    <row r="264" spans="1:47" s="124" customFormat="1" ht="12.95" customHeight="1" x14ac:dyDescent="0.2">
      <c r="A264" s="124" t="s">
        <v>30</v>
      </c>
      <c r="B264" s="125"/>
      <c r="C264" s="153">
        <v>43692.328699999998</v>
      </c>
      <c r="D264" s="153"/>
      <c r="E264" s="124">
        <f t="shared" si="137"/>
        <v>998.99742869379975</v>
      </c>
      <c r="F264" s="124">
        <f t="shared" si="138"/>
        <v>999</v>
      </c>
      <c r="G264" s="124">
        <f t="shared" si="139"/>
        <v>-8.5309999994933605E-3</v>
      </c>
      <c r="J264" s="124">
        <f>+G264</f>
        <v>-8.5309999994933605E-3</v>
      </c>
      <c r="P264" s="34">
        <f t="shared" si="140"/>
        <v>-6.1171767545296334E-3</v>
      </c>
      <c r="Q264" s="121">
        <f t="shared" si="141"/>
        <v>28673.828699999998</v>
      </c>
      <c r="R264" s="124">
        <f t="shared" si="142"/>
        <v>5.8265426579272174E-6</v>
      </c>
      <c r="S264" s="125">
        <f>S$17</f>
        <v>1</v>
      </c>
      <c r="T264" s="124">
        <f t="shared" si="143"/>
        <v>5.8265426579272174E-6</v>
      </c>
      <c r="V264" s="124">
        <f t="shared" si="161"/>
        <v>-2.4138232449637271E-3</v>
      </c>
      <c r="Z264" s="124">
        <f t="shared" si="144"/>
        <v>999</v>
      </c>
      <c r="AA264" s="124">
        <f t="shared" si="145"/>
        <v>-7.1248369833103774E-3</v>
      </c>
      <c r="AB264" s="124">
        <f t="shared" si="146"/>
        <v>-7.5233397707126165E-3</v>
      </c>
      <c r="AC264" s="124">
        <f t="shared" si="147"/>
        <v>-2.4138232449637271E-3</v>
      </c>
      <c r="AD264" s="124">
        <f t="shared" si="148"/>
        <v>-1.4061630161829831E-3</v>
      </c>
      <c r="AE264" s="124">
        <f t="shared" si="149"/>
        <v>1.9772944280808245E-6</v>
      </c>
      <c r="AF264" s="124">
        <f t="shared" si="150"/>
        <v>-2.4138232449637271E-3</v>
      </c>
      <c r="AG264" s="125"/>
      <c r="AH264" s="124">
        <f t="shared" si="151"/>
        <v>-1.0076602287807442E-3</v>
      </c>
      <c r="AI264" s="124">
        <f t="shared" si="152"/>
        <v>0.29174109798674375</v>
      </c>
      <c r="AJ264" s="124">
        <f t="shared" si="153"/>
        <v>-0.38235516610216663</v>
      </c>
      <c r="AK264" s="124">
        <f t="shared" si="154"/>
        <v>0.27178667409729074</v>
      </c>
      <c r="AL264" s="124">
        <f t="shared" si="155"/>
        <v>2.7751823553444273</v>
      </c>
      <c r="AM264" s="124">
        <f t="shared" si="156"/>
        <v>5.3971563995953939</v>
      </c>
      <c r="AN264" s="124">
        <f t="shared" si="166"/>
        <v>8.4973048708903445</v>
      </c>
      <c r="AO264" s="124">
        <f t="shared" si="166"/>
        <v>8.4928331540235611</v>
      </c>
      <c r="AP264" s="124">
        <f t="shared" si="166"/>
        <v>8.502654061417406</v>
      </c>
      <c r="AQ264" s="124">
        <f t="shared" si="166"/>
        <v>8.4809116846343322</v>
      </c>
      <c r="AR264" s="124">
        <f t="shared" si="166"/>
        <v>8.528237455215681</v>
      </c>
      <c r="AS264" s="124">
        <f t="shared" si="166"/>
        <v>8.4209071144596788</v>
      </c>
      <c r="AT264" s="124">
        <f t="shared" si="166"/>
        <v>8.6464716034670683</v>
      </c>
      <c r="AU264" s="124">
        <f t="shared" si="157"/>
        <v>7.8883020580380396</v>
      </c>
    </row>
    <row r="265" spans="1:47" s="124" customFormat="1" ht="12.95" customHeight="1" x14ac:dyDescent="0.2">
      <c r="A265" s="124" t="s">
        <v>84</v>
      </c>
      <c r="B265" s="125"/>
      <c r="C265" s="153">
        <v>43735.413999999997</v>
      </c>
      <c r="D265" s="153"/>
      <c r="E265" s="124">
        <f t="shared" si="137"/>
        <v>1011.9836552816058</v>
      </c>
      <c r="F265" s="124">
        <f t="shared" si="138"/>
        <v>1012</v>
      </c>
      <c r="G265" s="124">
        <f t="shared" si="139"/>
        <v>-5.4228000000875909E-2</v>
      </c>
      <c r="I265" s="124">
        <f t="shared" ref="I265:I296" si="167">+G265</f>
        <v>-5.4228000000875909E-2</v>
      </c>
      <c r="P265" s="34">
        <f t="shared" si="140"/>
        <v>-5.9916834256121959E-3</v>
      </c>
      <c r="Q265" s="121">
        <f t="shared" si="141"/>
        <v>28716.913999999997</v>
      </c>
      <c r="R265" s="124">
        <f t="shared" si="142"/>
        <v>2.326742236749061E-3</v>
      </c>
      <c r="S265" s="125">
        <f t="shared" ref="S265:S296" si="168">S$16</f>
        <v>0.1</v>
      </c>
      <c r="T265" s="124">
        <f t="shared" si="143"/>
        <v>2.3267422367490611E-4</v>
      </c>
      <c r="V265" s="124">
        <f t="shared" si="161"/>
        <v>-4.8236316575263713E-2</v>
      </c>
      <c r="Z265" s="124">
        <f t="shared" si="144"/>
        <v>1012</v>
      </c>
      <c r="AA265" s="124">
        <f t="shared" si="145"/>
        <v>-7.228567972202192E-3</v>
      </c>
      <c r="AB265" s="124">
        <f t="shared" si="146"/>
        <v>-5.2991115454285913E-2</v>
      </c>
      <c r="AC265" s="124">
        <f t="shared" si="147"/>
        <v>-4.8236316575263713E-2</v>
      </c>
      <c r="AD265" s="124">
        <f t="shared" si="148"/>
        <v>-4.6999432028673717E-2</v>
      </c>
      <c r="AE265" s="124">
        <f t="shared" si="149"/>
        <v>2.2089466110179211E-4</v>
      </c>
      <c r="AF265" s="124">
        <f t="shared" si="150"/>
        <v>-4.8236316575263713E-2</v>
      </c>
      <c r="AG265" s="125"/>
      <c r="AH265" s="124">
        <f t="shared" si="151"/>
        <v>-1.2368845465899961E-3</v>
      </c>
      <c r="AI265" s="124">
        <f t="shared" si="152"/>
        <v>0.29060728391777124</v>
      </c>
      <c r="AJ265" s="124">
        <f t="shared" si="153"/>
        <v>-0.38622770671078488</v>
      </c>
      <c r="AK265" s="124">
        <f t="shared" si="154"/>
        <v>0.26881339785689384</v>
      </c>
      <c r="AL265" s="124">
        <f t="shared" si="155"/>
        <v>2.7793769992793234</v>
      </c>
      <c r="AM265" s="124">
        <f t="shared" si="156"/>
        <v>5.4610708141839917</v>
      </c>
      <c r="AN265" s="124">
        <f t="shared" si="166"/>
        <v>8.5066909422405441</v>
      </c>
      <c r="AO265" s="124">
        <f t="shared" si="166"/>
        <v>8.5017996440445582</v>
      </c>
      <c r="AP265" s="124">
        <f t="shared" si="166"/>
        <v>8.5124101560258154</v>
      </c>
      <c r="AQ265" s="124">
        <f t="shared" si="166"/>
        <v>8.4892012252955666</v>
      </c>
      <c r="AR265" s="124">
        <f t="shared" si="166"/>
        <v>8.5390944724446616</v>
      </c>
      <c r="AS265" s="124">
        <f t="shared" si="166"/>
        <v>8.4272801648029496</v>
      </c>
      <c r="AT265" s="124">
        <f t="shared" si="166"/>
        <v>8.6595187542173946</v>
      </c>
      <c r="AU265" s="124">
        <f t="shared" si="157"/>
        <v>7.9017684856819272</v>
      </c>
    </row>
    <row r="266" spans="1:47" s="124" customFormat="1" ht="12.95" customHeight="1" x14ac:dyDescent="0.2">
      <c r="A266" s="124" t="s">
        <v>84</v>
      </c>
      <c r="B266" s="125"/>
      <c r="C266" s="153">
        <v>43735.453000000001</v>
      </c>
      <c r="D266" s="153"/>
      <c r="E266" s="124">
        <f t="shared" si="137"/>
        <v>1011.9954101687015</v>
      </c>
      <c r="F266" s="124">
        <f t="shared" si="138"/>
        <v>1012</v>
      </c>
      <c r="G266" s="124">
        <f t="shared" si="139"/>
        <v>-1.5227999996568542E-2</v>
      </c>
      <c r="I266" s="124">
        <f t="shared" si="167"/>
        <v>-1.5227999996568542E-2</v>
      </c>
      <c r="P266" s="34">
        <f t="shared" si="140"/>
        <v>-5.9916834256121959E-3</v>
      </c>
      <c r="Q266" s="121">
        <f t="shared" si="141"/>
        <v>28716.953000000001</v>
      </c>
      <c r="R266" s="124">
        <f t="shared" si="142"/>
        <v>8.5309543798922795E-5</v>
      </c>
      <c r="S266" s="125">
        <f t="shared" si="168"/>
        <v>0.1</v>
      </c>
      <c r="T266" s="124">
        <f t="shared" si="143"/>
        <v>8.5309543798922805E-6</v>
      </c>
      <c r="V266" s="124">
        <f t="shared" si="161"/>
        <v>-9.2363165709563461E-3</v>
      </c>
      <c r="Z266" s="124">
        <f t="shared" si="144"/>
        <v>1012</v>
      </c>
      <c r="AA266" s="124">
        <f t="shared" si="145"/>
        <v>-7.228567972202192E-3</v>
      </c>
      <c r="AB266" s="124">
        <f t="shared" si="146"/>
        <v>-1.3991115449978546E-2</v>
      </c>
      <c r="AC266" s="124">
        <f t="shared" si="147"/>
        <v>-9.2363165709563461E-3</v>
      </c>
      <c r="AD266" s="124">
        <f t="shared" si="148"/>
        <v>-7.99943202436635E-3</v>
      </c>
      <c r="AE266" s="124">
        <f t="shared" si="149"/>
        <v>6.3990912712457917E-6</v>
      </c>
      <c r="AF266" s="124">
        <f t="shared" si="150"/>
        <v>-9.2363165709563461E-3</v>
      </c>
      <c r="AG266" s="125"/>
      <c r="AH266" s="124">
        <f t="shared" si="151"/>
        <v>-1.2368845465899961E-3</v>
      </c>
      <c r="AI266" s="124">
        <f t="shared" si="152"/>
        <v>0.29060728391777124</v>
      </c>
      <c r="AJ266" s="124">
        <f t="shared" si="153"/>
        <v>-0.38622770671078488</v>
      </c>
      <c r="AK266" s="124">
        <f t="shared" si="154"/>
        <v>0.26881339785689384</v>
      </c>
      <c r="AL266" s="124">
        <f t="shared" si="155"/>
        <v>2.7793769992793234</v>
      </c>
      <c r="AM266" s="124">
        <f t="shared" si="156"/>
        <v>5.4610708141839917</v>
      </c>
      <c r="AN266" s="124">
        <f t="shared" si="166"/>
        <v>8.5066909422405441</v>
      </c>
      <c r="AO266" s="124">
        <f t="shared" si="166"/>
        <v>8.5017996440445582</v>
      </c>
      <c r="AP266" s="124">
        <f t="shared" si="166"/>
        <v>8.5124101560258154</v>
      </c>
      <c r="AQ266" s="124">
        <f t="shared" si="166"/>
        <v>8.4892012252955666</v>
      </c>
      <c r="AR266" s="124">
        <f t="shared" si="166"/>
        <v>8.5390944724446616</v>
      </c>
      <c r="AS266" s="124">
        <f t="shared" si="166"/>
        <v>8.4272801648029496</v>
      </c>
      <c r="AT266" s="124">
        <f t="shared" si="166"/>
        <v>8.6595187542173946</v>
      </c>
      <c r="AU266" s="124">
        <f t="shared" si="157"/>
        <v>7.9017684856819272</v>
      </c>
    </row>
    <row r="267" spans="1:47" s="124" customFormat="1" ht="12.95" customHeight="1" x14ac:dyDescent="0.2">
      <c r="A267" s="124" t="s">
        <v>85</v>
      </c>
      <c r="B267" s="125"/>
      <c r="C267" s="153">
        <v>43755.368999999999</v>
      </c>
      <c r="D267" s="153"/>
      <c r="E267" s="124">
        <f t="shared" si="137"/>
        <v>1017.9982391781947</v>
      </c>
      <c r="F267" s="124">
        <f t="shared" si="138"/>
        <v>1018</v>
      </c>
      <c r="G267" s="124">
        <f t="shared" si="139"/>
        <v>-5.8419999986654148E-3</v>
      </c>
      <c r="I267" s="124">
        <f t="shared" si="167"/>
        <v>-5.8419999986654148E-3</v>
      </c>
      <c r="P267" s="34">
        <f t="shared" si="140"/>
        <v>-5.9330274777170044E-3</v>
      </c>
      <c r="Q267" s="121">
        <f t="shared" si="141"/>
        <v>28736.868999999999</v>
      </c>
      <c r="R267" s="124">
        <f t="shared" si="142"/>
        <v>8.2860019424875956E-9</v>
      </c>
      <c r="S267" s="125">
        <f t="shared" si="168"/>
        <v>0.1</v>
      </c>
      <c r="T267" s="124">
        <f t="shared" si="143"/>
        <v>8.2860019424875959E-10</v>
      </c>
      <c r="V267" s="124">
        <f t="shared" si="161"/>
        <v>9.1027479051589665E-5</v>
      </c>
      <c r="Z267" s="124">
        <f t="shared" si="144"/>
        <v>1018</v>
      </c>
      <c r="AA267" s="124">
        <f t="shared" si="145"/>
        <v>-7.2754615788228399E-3</v>
      </c>
      <c r="AB267" s="124">
        <f t="shared" si="146"/>
        <v>-4.4995658975595793E-3</v>
      </c>
      <c r="AC267" s="124">
        <f t="shared" si="147"/>
        <v>9.1027479051589665E-5</v>
      </c>
      <c r="AD267" s="124">
        <f t="shared" si="148"/>
        <v>1.4334615801574252E-3</v>
      </c>
      <c r="AE267" s="124">
        <f t="shared" si="149"/>
        <v>2.0548121017874222E-7</v>
      </c>
      <c r="AF267" s="124">
        <f t="shared" si="150"/>
        <v>9.1027479051589665E-5</v>
      </c>
      <c r="AG267" s="125"/>
      <c r="AH267" s="124">
        <f t="shared" si="151"/>
        <v>-1.3424341011058355E-3</v>
      </c>
      <c r="AI267" s="124">
        <f t="shared" si="152"/>
        <v>0.29009068813989825</v>
      </c>
      <c r="AJ267" s="124">
        <f t="shared" si="153"/>
        <v>-0.38800414910424447</v>
      </c>
      <c r="AK267" s="124">
        <f t="shared" si="154"/>
        <v>0.26744613931071631</v>
      </c>
      <c r="AL267" s="124">
        <f t="shared" si="155"/>
        <v>2.7813036619576228</v>
      </c>
      <c r="AM267" s="124">
        <f t="shared" si="156"/>
        <v>5.4909209048991618</v>
      </c>
      <c r="AN267" s="124">
        <f t="shared" si="166"/>
        <v>8.5110143414846178</v>
      </c>
      <c r="AO267" s="124">
        <f t="shared" si="166"/>
        <v>8.5059211005048052</v>
      </c>
      <c r="AP267" s="124">
        <f t="shared" si="166"/>
        <v>8.516907903339126</v>
      </c>
      <c r="AQ267" s="124">
        <f t="shared" si="166"/>
        <v>8.4930070492193561</v>
      </c>
      <c r="AR267" s="124">
        <f t="shared" si="166"/>
        <v>8.5440986256088056</v>
      </c>
      <c r="AS267" s="124">
        <f t="shared" si="166"/>
        <v>8.4302168329145921</v>
      </c>
      <c r="AT267" s="124">
        <f t="shared" si="166"/>
        <v>8.6654941645459633</v>
      </c>
      <c r="AU267" s="124">
        <f t="shared" si="157"/>
        <v>7.9079837599791052</v>
      </c>
    </row>
    <row r="268" spans="1:47" s="124" customFormat="1" ht="12.95" customHeight="1" x14ac:dyDescent="0.2">
      <c r="A268" s="124" t="s">
        <v>86</v>
      </c>
      <c r="B268" s="125"/>
      <c r="C268" s="153">
        <v>43828.358</v>
      </c>
      <c r="D268" s="153"/>
      <c r="E268" s="124">
        <f t="shared" si="137"/>
        <v>1039.997661078876</v>
      </c>
      <c r="F268" s="124">
        <f t="shared" si="138"/>
        <v>1040</v>
      </c>
      <c r="G268" s="124">
        <f t="shared" si="139"/>
        <v>-7.7600000004167669E-3</v>
      </c>
      <c r="I268" s="124">
        <f t="shared" si="167"/>
        <v>-7.7600000004167669E-3</v>
      </c>
      <c r="P268" s="34">
        <f t="shared" si="140"/>
        <v>-5.7139789568476842E-3</v>
      </c>
      <c r="Q268" s="121">
        <f t="shared" si="141"/>
        <v>28809.858</v>
      </c>
      <c r="R268" s="124">
        <f t="shared" si="142"/>
        <v>4.1862021107275184E-6</v>
      </c>
      <c r="S268" s="125">
        <f t="shared" si="168"/>
        <v>0.1</v>
      </c>
      <c r="T268" s="124">
        <f t="shared" si="143"/>
        <v>4.1862021107275187E-7</v>
      </c>
      <c r="V268" s="124">
        <f t="shared" si="161"/>
        <v>-2.0460210435690827E-3</v>
      </c>
      <c r="Z268" s="124">
        <f t="shared" si="144"/>
        <v>1040</v>
      </c>
      <c r="AA268" s="124">
        <f t="shared" si="145"/>
        <v>-7.4421025923963272E-3</v>
      </c>
      <c r="AB268" s="124">
        <f t="shared" si="146"/>
        <v>-6.0318763648681238E-3</v>
      </c>
      <c r="AC268" s="124">
        <f t="shared" si="147"/>
        <v>-2.0460210435690827E-3</v>
      </c>
      <c r="AD268" s="124">
        <f t="shared" si="148"/>
        <v>-3.1789740802043963E-4</v>
      </c>
      <c r="AE268" s="124">
        <f t="shared" si="149"/>
        <v>1.0105876202611388E-8</v>
      </c>
      <c r="AF268" s="124">
        <f t="shared" si="150"/>
        <v>-2.0460210435690827E-3</v>
      </c>
      <c r="AG268" s="125"/>
      <c r="AH268" s="124">
        <f t="shared" si="151"/>
        <v>-1.728123635548643E-3</v>
      </c>
      <c r="AI268" s="124">
        <f t="shared" si="152"/>
        <v>0.28823190454497838</v>
      </c>
      <c r="AJ268" s="124">
        <f t="shared" si="153"/>
        <v>-0.39446043837928879</v>
      </c>
      <c r="AK268" s="124">
        <f t="shared" si="154"/>
        <v>0.26245922881510869</v>
      </c>
      <c r="AL268" s="124">
        <f t="shared" si="155"/>
        <v>2.7883191635284073</v>
      </c>
      <c r="AM268" s="124">
        <f t="shared" si="156"/>
        <v>5.6023344559414507</v>
      </c>
      <c r="AN268" s="124">
        <f t="shared" si="166"/>
        <v>8.5268218697064615</v>
      </c>
      <c r="AO268" s="124">
        <f t="shared" si="166"/>
        <v>8.5209426440089633</v>
      </c>
      <c r="AP268" s="124">
        <f t="shared" si="166"/>
        <v>8.5333729987768425</v>
      </c>
      <c r="AQ268" s="124">
        <f t="shared" si="166"/>
        <v>8.5068562338202032</v>
      </c>
      <c r="AR268" s="124">
        <f t="shared" si="166"/>
        <v>8.5624079411087699</v>
      </c>
      <c r="AS268" s="124">
        <f t="shared" si="166"/>
        <v>8.4409665075927585</v>
      </c>
      <c r="AT268" s="124">
        <f t="shared" si="166"/>
        <v>8.6871537302041162</v>
      </c>
      <c r="AU268" s="124">
        <f t="shared" si="157"/>
        <v>7.9307730990687606</v>
      </c>
    </row>
    <row r="269" spans="1:47" s="124" customFormat="1" ht="12.95" customHeight="1" x14ac:dyDescent="0.2">
      <c r="A269" s="124" t="s">
        <v>87</v>
      </c>
      <c r="B269" s="125"/>
      <c r="C269" s="153">
        <v>43977.646999999997</v>
      </c>
      <c r="D269" s="153"/>
      <c r="E269" s="124">
        <f t="shared" si="137"/>
        <v>1084.9944646538077</v>
      </c>
      <c r="F269" s="124">
        <f t="shared" si="138"/>
        <v>1085</v>
      </c>
      <c r="G269" s="124">
        <f t="shared" si="139"/>
        <v>-1.8365000003541354E-2</v>
      </c>
      <c r="I269" s="124">
        <f t="shared" si="167"/>
        <v>-1.8365000003541354E-2</v>
      </c>
      <c r="P269" s="34">
        <f t="shared" si="140"/>
        <v>-5.2464612251350408E-3</v>
      </c>
      <c r="Q269" s="121">
        <f t="shared" si="141"/>
        <v>28959.146999999997</v>
      </c>
      <c r="R269" s="124">
        <f t="shared" si="142"/>
        <v>1.7209605968055022E-4</v>
      </c>
      <c r="S269" s="125">
        <f t="shared" si="168"/>
        <v>0.1</v>
      </c>
      <c r="T269" s="124">
        <f t="shared" si="143"/>
        <v>1.7209605968055022E-5</v>
      </c>
      <c r="V269" s="124">
        <f t="shared" si="161"/>
        <v>-1.3118538778406314E-2</v>
      </c>
      <c r="Z269" s="124">
        <f t="shared" si="144"/>
        <v>1085</v>
      </c>
      <c r="AA269" s="124">
        <f t="shared" si="145"/>
        <v>-7.7570377735810218E-3</v>
      </c>
      <c r="AB269" s="124">
        <f t="shared" si="146"/>
        <v>-1.5854423455095374E-2</v>
      </c>
      <c r="AC269" s="124">
        <f t="shared" si="147"/>
        <v>-1.3118538778406314E-2</v>
      </c>
      <c r="AD269" s="124">
        <f t="shared" si="148"/>
        <v>-1.0607962229960332E-2</v>
      </c>
      <c r="AE269" s="124">
        <f t="shared" si="149"/>
        <v>1.1252886267226498E-5</v>
      </c>
      <c r="AF269" s="124">
        <f t="shared" si="150"/>
        <v>-1.3118538778406314E-2</v>
      </c>
      <c r="AG269" s="125"/>
      <c r="AH269" s="124">
        <f t="shared" si="151"/>
        <v>-2.5105765484459809E-3</v>
      </c>
      <c r="AI269" s="124">
        <f t="shared" si="152"/>
        <v>0.2845964384580798</v>
      </c>
      <c r="AJ269" s="124">
        <f t="shared" si="153"/>
        <v>-0.40739797164039709</v>
      </c>
      <c r="AK269" s="124">
        <f t="shared" si="154"/>
        <v>0.25238148234572649</v>
      </c>
      <c r="AL269" s="124">
        <f t="shared" si="155"/>
        <v>2.8024416118327777</v>
      </c>
      <c r="AM269" s="124">
        <f t="shared" si="156"/>
        <v>5.8404437332625188</v>
      </c>
      <c r="AN269" s="124">
        <f t="shared" si="166"/>
        <v>8.5589495104671229</v>
      </c>
      <c r="AO269" s="124">
        <f t="shared" si="166"/>
        <v>8.5512350269970518</v>
      </c>
      <c r="AP269" s="124">
        <f t="shared" si="166"/>
        <v>8.5669256824194004</v>
      </c>
      <c r="AQ269" s="124">
        <f t="shared" si="166"/>
        <v>8.5346968154381742</v>
      </c>
      <c r="AR269" s="124">
        <f t="shared" si="166"/>
        <v>8.5996434251249578</v>
      </c>
      <c r="AS269" s="124">
        <f t="shared" si="166"/>
        <v>8.4629282668201515</v>
      </c>
      <c r="AT269" s="124">
        <f t="shared" si="166"/>
        <v>8.7302347675921332</v>
      </c>
      <c r="AU269" s="124">
        <f t="shared" si="157"/>
        <v>7.9773876562976014</v>
      </c>
    </row>
    <row r="270" spans="1:47" s="124" customFormat="1" ht="12.95" customHeight="1" x14ac:dyDescent="0.2">
      <c r="A270" s="124" t="s">
        <v>87</v>
      </c>
      <c r="B270" s="125"/>
      <c r="C270" s="153">
        <v>44017.47</v>
      </c>
      <c r="D270" s="153"/>
      <c r="E270" s="124">
        <f t="shared" si="137"/>
        <v>1096.9974100065442</v>
      </c>
      <c r="F270" s="124">
        <f t="shared" si="138"/>
        <v>1097</v>
      </c>
      <c r="G270" s="124">
        <f t="shared" si="139"/>
        <v>-8.5929999986547045E-3</v>
      </c>
      <c r="I270" s="124">
        <f t="shared" si="167"/>
        <v>-8.5929999986547045E-3</v>
      </c>
      <c r="P270" s="34">
        <f t="shared" si="140"/>
        <v>-5.1173741304118775E-3</v>
      </c>
      <c r="Q270" s="121">
        <f t="shared" si="141"/>
        <v>28998.97</v>
      </c>
      <c r="R270" s="124">
        <f t="shared" si="142"/>
        <v>1.2079975175998706E-5</v>
      </c>
      <c r="S270" s="125">
        <f t="shared" si="168"/>
        <v>0.1</v>
      </c>
      <c r="T270" s="124">
        <f t="shared" si="143"/>
        <v>1.2079975175998708E-6</v>
      </c>
      <c r="V270" s="124">
        <f t="shared" ref="V270:V301" si="169">+G270-P270</f>
        <v>-3.475625868242827E-3</v>
      </c>
      <c r="Z270" s="124">
        <f t="shared" si="144"/>
        <v>1097</v>
      </c>
      <c r="AA270" s="124">
        <f t="shared" si="145"/>
        <v>-7.8351428922779978E-3</v>
      </c>
      <c r="AB270" s="124">
        <f t="shared" si="146"/>
        <v>-5.8752312367885851E-3</v>
      </c>
      <c r="AC270" s="124">
        <f t="shared" si="147"/>
        <v>-3.475625868242827E-3</v>
      </c>
      <c r="AD270" s="124">
        <f t="shared" si="148"/>
        <v>-7.5785710637670672E-4</v>
      </c>
      <c r="AE270" s="124">
        <f t="shared" si="149"/>
        <v>5.7434739368567505E-8</v>
      </c>
      <c r="AF270" s="124">
        <f t="shared" si="150"/>
        <v>-3.475625868242827E-3</v>
      </c>
      <c r="AG270" s="125"/>
      <c r="AH270" s="124">
        <f t="shared" si="151"/>
        <v>-2.7177687618661194E-3</v>
      </c>
      <c r="AI270" s="124">
        <f t="shared" si="152"/>
        <v>0.28366324107652408</v>
      </c>
      <c r="AJ270" s="124">
        <f t="shared" si="153"/>
        <v>-0.4107898470615145</v>
      </c>
      <c r="AK270" s="124">
        <f t="shared" si="154"/>
        <v>0.24972047635886868</v>
      </c>
      <c r="AL270" s="124">
        <f t="shared" si="155"/>
        <v>2.806158770433167</v>
      </c>
      <c r="AM270" s="124">
        <f t="shared" si="156"/>
        <v>5.9064161091040495</v>
      </c>
      <c r="AN270" s="124">
        <f t="shared" si="166"/>
        <v>8.5674733531141491</v>
      </c>
      <c r="AO270" s="124">
        <f t="shared" si="166"/>
        <v>8.5592171098994552</v>
      </c>
      <c r="AP270" s="124">
        <f t="shared" si="166"/>
        <v>8.5758451638435975</v>
      </c>
      <c r="AQ270" s="124">
        <f t="shared" si="166"/>
        <v>8.5420178209252757</v>
      </c>
      <c r="AR270" s="124">
        <f t="shared" si="166"/>
        <v>8.6095182232991405</v>
      </c>
      <c r="AS270" s="124">
        <f t="shared" si="166"/>
        <v>8.468793393331854</v>
      </c>
      <c r="AT270" s="124">
        <f t="shared" si="166"/>
        <v>8.741446413050026</v>
      </c>
      <c r="AU270" s="124">
        <f t="shared" si="157"/>
        <v>7.9898182048919582</v>
      </c>
    </row>
    <row r="271" spans="1:47" s="124" customFormat="1" ht="12.95" customHeight="1" x14ac:dyDescent="0.2">
      <c r="A271" s="124" t="s">
        <v>57</v>
      </c>
      <c r="B271" s="125"/>
      <c r="C271" s="153">
        <v>44083.830999999998</v>
      </c>
      <c r="D271" s="153"/>
      <c r="E271" s="124">
        <f t="shared" si="137"/>
        <v>1116.9991039159145</v>
      </c>
      <c r="F271" s="124">
        <f t="shared" si="138"/>
        <v>1117</v>
      </c>
      <c r="G271" s="124">
        <f t="shared" si="139"/>
        <v>-2.9730000023846515E-3</v>
      </c>
      <c r="I271" s="124">
        <f t="shared" si="167"/>
        <v>-2.9730000023846515E-3</v>
      </c>
      <c r="P271" s="34">
        <f t="shared" si="140"/>
        <v>-4.8980973237915948E-3</v>
      </c>
      <c r="Q271" s="121">
        <f t="shared" si="141"/>
        <v>29065.330999999998</v>
      </c>
      <c r="R271" s="124">
        <f t="shared" si="142"/>
        <v>3.7059996968881881E-6</v>
      </c>
      <c r="S271" s="125">
        <f t="shared" si="168"/>
        <v>0.1</v>
      </c>
      <c r="T271" s="124">
        <f t="shared" si="143"/>
        <v>3.7059996968881883E-7</v>
      </c>
      <c r="V271" s="124">
        <f t="shared" si="169"/>
        <v>1.9250973214069433E-3</v>
      </c>
      <c r="Z271" s="124">
        <f t="shared" si="144"/>
        <v>1117</v>
      </c>
      <c r="AA271" s="124">
        <f t="shared" si="145"/>
        <v>-7.9598164071301401E-3</v>
      </c>
      <c r="AB271" s="124">
        <f t="shared" si="146"/>
        <v>8.8719080953894754E-5</v>
      </c>
      <c r="AC271" s="124">
        <f t="shared" si="147"/>
        <v>1.9250973214069433E-3</v>
      </c>
      <c r="AD271" s="124">
        <f t="shared" si="148"/>
        <v>4.9868164047454887E-3</v>
      </c>
      <c r="AE271" s="124">
        <f t="shared" si="149"/>
        <v>2.4868337854638722E-6</v>
      </c>
      <c r="AF271" s="124">
        <f t="shared" si="150"/>
        <v>1.9250973214069433E-3</v>
      </c>
      <c r="AG271" s="125"/>
      <c r="AH271" s="124">
        <f t="shared" si="151"/>
        <v>-3.0617190833385462E-3</v>
      </c>
      <c r="AI271" s="124">
        <f t="shared" si="152"/>
        <v>0.28214054768917929</v>
      </c>
      <c r="AJ271" s="124">
        <f t="shared" si="153"/>
        <v>-0.41639092100469183</v>
      </c>
      <c r="AK271" s="124">
        <f t="shared" si="154"/>
        <v>0.24530893833266393</v>
      </c>
      <c r="AL271" s="124">
        <f t="shared" si="155"/>
        <v>2.8123106819755046</v>
      </c>
      <c r="AM271" s="124">
        <f t="shared" si="156"/>
        <v>6.0188419866065068</v>
      </c>
      <c r="AN271" s="124">
        <f t="shared" ref="AN271:AT280" si="170">$AU271+$AB$7*SIN(AO271)</f>
        <v>8.5816416704476151</v>
      </c>
      <c r="AO271" s="124">
        <f t="shared" si="170"/>
        <v>8.5724333172737381</v>
      </c>
      <c r="AP271" s="124">
        <f t="shared" si="170"/>
        <v>8.5906850188955417</v>
      </c>
      <c r="AQ271" s="124">
        <f t="shared" si="170"/>
        <v>8.5541299817719043</v>
      </c>
      <c r="AR271" s="124">
        <f t="shared" si="170"/>
        <v>8.6259197295113594</v>
      </c>
      <c r="AS271" s="124">
        <f t="shared" si="170"/>
        <v>8.4785892580707731</v>
      </c>
      <c r="AT271" s="124">
        <f t="shared" si="170"/>
        <v>8.7598745032861292</v>
      </c>
      <c r="AU271" s="124">
        <f t="shared" si="157"/>
        <v>8.0105357858825545</v>
      </c>
    </row>
    <row r="272" spans="1:47" s="124" customFormat="1" ht="12.95" customHeight="1" x14ac:dyDescent="0.2">
      <c r="A272" s="124" t="s">
        <v>88</v>
      </c>
      <c r="B272" s="125"/>
      <c r="C272" s="153">
        <v>44090.463000000003</v>
      </c>
      <c r="D272" s="153"/>
      <c r="E272" s="124">
        <f t="shared" si="137"/>
        <v>1118.9980375366713</v>
      </c>
      <c r="F272" s="124">
        <f t="shared" si="138"/>
        <v>1119</v>
      </c>
      <c r="G272" s="124">
        <f t="shared" si="139"/>
        <v>-6.5109999923151918E-3</v>
      </c>
      <c r="I272" s="124">
        <f t="shared" si="167"/>
        <v>-6.5109999923151918E-3</v>
      </c>
      <c r="P272" s="34">
        <f t="shared" si="140"/>
        <v>-4.8758855922781189E-3</v>
      </c>
      <c r="Q272" s="121">
        <f t="shared" si="141"/>
        <v>29071.963000000003</v>
      </c>
      <c r="R272" s="124">
        <f t="shared" si="142"/>
        <v>2.6735991012085968E-6</v>
      </c>
      <c r="S272" s="125">
        <f t="shared" si="168"/>
        <v>0.1</v>
      </c>
      <c r="T272" s="124">
        <f t="shared" si="143"/>
        <v>2.6735991012085971E-7</v>
      </c>
      <c r="V272" s="124">
        <f t="shared" si="169"/>
        <v>-1.6351144000370729E-3</v>
      </c>
      <c r="Z272" s="124">
        <f t="shared" si="144"/>
        <v>1119</v>
      </c>
      <c r="AA272" s="124">
        <f t="shared" si="145"/>
        <v>-7.9719053222268368E-3</v>
      </c>
      <c r="AB272" s="124">
        <f t="shared" si="146"/>
        <v>-3.4149802623664738E-3</v>
      </c>
      <c r="AC272" s="124">
        <f t="shared" si="147"/>
        <v>-1.6351144000370729E-3</v>
      </c>
      <c r="AD272" s="124">
        <f t="shared" si="148"/>
        <v>1.4609053299116451E-3</v>
      </c>
      <c r="AE272" s="124">
        <f t="shared" si="149"/>
        <v>2.1342443829642529E-7</v>
      </c>
      <c r="AF272" s="124">
        <f t="shared" si="150"/>
        <v>-1.6351144000370729E-3</v>
      </c>
      <c r="AG272" s="125"/>
      <c r="AH272" s="124">
        <f t="shared" si="151"/>
        <v>-3.096019729948718E-3</v>
      </c>
      <c r="AI272" s="124">
        <f t="shared" si="152"/>
        <v>0.28199048526394666</v>
      </c>
      <c r="AJ272" s="124">
        <f t="shared" si="153"/>
        <v>-0.4169475162920101</v>
      </c>
      <c r="AK272" s="124">
        <f t="shared" si="154"/>
        <v>0.24486936363372913</v>
      </c>
      <c r="AL272" s="124">
        <f t="shared" si="155"/>
        <v>2.8129229588549283</v>
      </c>
      <c r="AM272" s="124">
        <f t="shared" si="156"/>
        <v>6.0302594748457237</v>
      </c>
      <c r="AN272" s="124">
        <f t="shared" si="170"/>
        <v>8.5830559570845715</v>
      </c>
      <c r="AO272" s="124">
        <f t="shared" si="170"/>
        <v>8.5737490184238112</v>
      </c>
      <c r="AP272" s="124">
        <f t="shared" si="170"/>
        <v>8.5921672148512727</v>
      </c>
      <c r="AQ272" s="124">
        <f t="shared" si="170"/>
        <v>8.5553352615929121</v>
      </c>
      <c r="AR272" s="124">
        <f t="shared" si="170"/>
        <v>8.627555833576908</v>
      </c>
      <c r="AS272" s="124">
        <f t="shared" si="170"/>
        <v>8.4795706271064066</v>
      </c>
      <c r="AT272" s="124">
        <f t="shared" si="170"/>
        <v>8.7616996058930887</v>
      </c>
      <c r="AU272" s="124">
        <f t="shared" si="157"/>
        <v>8.0126075439816127</v>
      </c>
    </row>
    <row r="273" spans="1:47" s="124" customFormat="1" ht="12.95" customHeight="1" x14ac:dyDescent="0.2">
      <c r="A273" s="124" t="s">
        <v>88</v>
      </c>
      <c r="B273" s="125"/>
      <c r="C273" s="153">
        <v>44090.464</v>
      </c>
      <c r="D273" s="153"/>
      <c r="E273" s="124">
        <f t="shared" si="137"/>
        <v>1118.9983389440317</v>
      </c>
      <c r="F273" s="124">
        <f t="shared" si="138"/>
        <v>1119</v>
      </c>
      <c r="G273" s="124">
        <f t="shared" si="139"/>
        <v>-5.5109999957494438E-3</v>
      </c>
      <c r="I273" s="124">
        <f t="shared" si="167"/>
        <v>-5.5109999957494438E-3</v>
      </c>
      <c r="P273" s="34">
        <f t="shared" si="140"/>
        <v>-4.8758855922781189E-3</v>
      </c>
      <c r="Q273" s="121">
        <f t="shared" si="141"/>
        <v>29071.964</v>
      </c>
      <c r="R273" s="124">
        <f t="shared" si="142"/>
        <v>4.033703054967369E-7</v>
      </c>
      <c r="S273" s="125">
        <f t="shared" si="168"/>
        <v>0.1</v>
      </c>
      <c r="T273" s="124">
        <f t="shared" si="143"/>
        <v>4.0337030549673695E-8</v>
      </c>
      <c r="V273" s="124">
        <f t="shared" si="169"/>
        <v>-6.3511440347132492E-4</v>
      </c>
      <c r="Z273" s="124">
        <f t="shared" si="144"/>
        <v>1119</v>
      </c>
      <c r="AA273" s="124">
        <f t="shared" si="145"/>
        <v>-7.9719053222268368E-3</v>
      </c>
      <c r="AB273" s="124">
        <f t="shared" si="146"/>
        <v>-2.4149802658007258E-3</v>
      </c>
      <c r="AC273" s="124">
        <f t="shared" si="147"/>
        <v>-6.3511440347132492E-4</v>
      </c>
      <c r="AD273" s="124">
        <f t="shared" si="148"/>
        <v>2.4609053264773931E-3</v>
      </c>
      <c r="AE273" s="124">
        <f t="shared" si="149"/>
        <v>6.056055025884805E-7</v>
      </c>
      <c r="AF273" s="124">
        <f t="shared" si="150"/>
        <v>-6.3511440347132492E-4</v>
      </c>
      <c r="AG273" s="125"/>
      <c r="AH273" s="124">
        <f t="shared" si="151"/>
        <v>-3.096019729948718E-3</v>
      </c>
      <c r="AI273" s="124">
        <f t="shared" si="152"/>
        <v>0.28199048526394666</v>
      </c>
      <c r="AJ273" s="124">
        <f t="shared" si="153"/>
        <v>-0.4169475162920101</v>
      </c>
      <c r="AK273" s="124">
        <f t="shared" si="154"/>
        <v>0.24486936363372913</v>
      </c>
      <c r="AL273" s="124">
        <f t="shared" si="155"/>
        <v>2.8129229588549283</v>
      </c>
      <c r="AM273" s="124">
        <f t="shared" si="156"/>
        <v>6.0302594748457237</v>
      </c>
      <c r="AN273" s="124">
        <f t="shared" si="170"/>
        <v>8.5830559570845715</v>
      </c>
      <c r="AO273" s="124">
        <f t="shared" si="170"/>
        <v>8.5737490184238112</v>
      </c>
      <c r="AP273" s="124">
        <f t="shared" si="170"/>
        <v>8.5921672148512727</v>
      </c>
      <c r="AQ273" s="124">
        <f t="shared" si="170"/>
        <v>8.5553352615929121</v>
      </c>
      <c r="AR273" s="124">
        <f t="shared" si="170"/>
        <v>8.627555833576908</v>
      </c>
      <c r="AS273" s="124">
        <f t="shared" si="170"/>
        <v>8.4795706271064066</v>
      </c>
      <c r="AT273" s="124">
        <f t="shared" si="170"/>
        <v>8.7616996058930887</v>
      </c>
      <c r="AU273" s="124">
        <f t="shared" si="157"/>
        <v>8.0126075439816127</v>
      </c>
    </row>
    <row r="274" spans="1:47" s="124" customFormat="1" ht="12.95" customHeight="1" x14ac:dyDescent="0.2">
      <c r="A274" s="124" t="s">
        <v>89</v>
      </c>
      <c r="B274" s="125"/>
      <c r="C274" s="153">
        <v>44342.622000000003</v>
      </c>
      <c r="D274" s="153"/>
      <c r="E274" s="124">
        <f t="shared" si="137"/>
        <v>1195.0006163780554</v>
      </c>
      <c r="F274" s="124">
        <f t="shared" si="138"/>
        <v>1195</v>
      </c>
      <c r="G274" s="124">
        <f t="shared" si="139"/>
        <v>2.0450000010896474E-3</v>
      </c>
      <c r="I274" s="124">
        <f t="shared" si="167"/>
        <v>2.0450000010896474E-3</v>
      </c>
      <c r="P274" s="34">
        <f t="shared" si="140"/>
        <v>-3.9935703982344715E-3</v>
      </c>
      <c r="Q274" s="121">
        <f t="shared" si="141"/>
        <v>29324.122000000003</v>
      </c>
      <c r="R274" s="124">
        <f t="shared" si="142"/>
        <v>3.6464332467593449E-5</v>
      </c>
      <c r="S274" s="125">
        <f t="shared" si="168"/>
        <v>0.1</v>
      </c>
      <c r="T274" s="124">
        <f t="shared" si="143"/>
        <v>3.6464332467593452E-6</v>
      </c>
      <c r="V274" s="124">
        <f t="shared" si="169"/>
        <v>6.038570399324119E-3</v>
      </c>
      <c r="Z274" s="124">
        <f t="shared" si="144"/>
        <v>1195</v>
      </c>
      <c r="AA274" s="124">
        <f t="shared" si="145"/>
        <v>-8.3801468522211164E-3</v>
      </c>
      <c r="AB274" s="124">
        <f t="shared" si="146"/>
        <v>6.4315764550762922E-3</v>
      </c>
      <c r="AC274" s="124">
        <f t="shared" si="147"/>
        <v>6.038570399324119E-3</v>
      </c>
      <c r="AD274" s="124">
        <f t="shared" si="148"/>
        <v>1.0425146853310764E-2</v>
      </c>
      <c r="AE274" s="124">
        <f t="shared" si="149"/>
        <v>1.0868368691309533E-5</v>
      </c>
      <c r="AF274" s="124">
        <f t="shared" si="150"/>
        <v>6.038570399324119E-3</v>
      </c>
      <c r="AG274" s="125"/>
      <c r="AH274" s="124">
        <f t="shared" si="151"/>
        <v>-4.3865764539866448E-3</v>
      </c>
      <c r="AI274" s="124">
        <f t="shared" si="152"/>
        <v>0.27657237093771347</v>
      </c>
      <c r="AJ274" s="124">
        <f t="shared" si="153"/>
        <v>-0.4376483403941796</v>
      </c>
      <c r="AK274" s="124">
        <f t="shared" si="154"/>
        <v>0.2283662278166565</v>
      </c>
      <c r="AL274" s="124">
        <f t="shared" si="155"/>
        <v>2.8358201276413761</v>
      </c>
      <c r="AM274" s="124">
        <f t="shared" si="156"/>
        <v>6.4897683367955246</v>
      </c>
      <c r="AN274" s="124">
        <f t="shared" si="170"/>
        <v>8.6364806276142634</v>
      </c>
      <c r="AO274" s="124">
        <f t="shared" si="170"/>
        <v>8.622982158476729</v>
      </c>
      <c r="AP274" s="124">
        <f t="shared" si="170"/>
        <v>8.6482420435720222</v>
      </c>
      <c r="AQ274" s="124">
        <f t="shared" si="170"/>
        <v>8.6004231147071692</v>
      </c>
      <c r="AR274" s="124">
        <f t="shared" si="170"/>
        <v>8.6891195398086829</v>
      </c>
      <c r="AS274" s="124">
        <f t="shared" si="170"/>
        <v>8.5172337328522278</v>
      </c>
      <c r="AT274" s="124">
        <f t="shared" si="170"/>
        <v>8.8286819469038154</v>
      </c>
      <c r="AU274" s="124">
        <f t="shared" si="157"/>
        <v>8.0913343517458767</v>
      </c>
    </row>
    <row r="275" spans="1:47" s="124" customFormat="1" ht="12.95" customHeight="1" x14ac:dyDescent="0.2">
      <c r="A275" s="124" t="s">
        <v>57</v>
      </c>
      <c r="B275" s="125"/>
      <c r="C275" s="153">
        <v>44531.720999999998</v>
      </c>
      <c r="D275" s="153"/>
      <c r="E275" s="124">
        <f t="shared" si="137"/>
        <v>1251.9964470100235</v>
      </c>
      <c r="F275" s="124">
        <f t="shared" si="138"/>
        <v>1252</v>
      </c>
      <c r="G275" s="124">
        <f t="shared" si="139"/>
        <v>-1.1788000003434718E-2</v>
      </c>
      <c r="I275" s="124">
        <f t="shared" si="167"/>
        <v>-1.1788000003434718E-2</v>
      </c>
      <c r="P275" s="34">
        <f t="shared" si="140"/>
        <v>-3.2828933321373769E-3</v>
      </c>
      <c r="Q275" s="121">
        <f t="shared" si="141"/>
        <v>29513.220999999998</v>
      </c>
      <c r="R275" s="124">
        <f t="shared" si="142"/>
        <v>7.2336839490146526E-5</v>
      </c>
      <c r="S275" s="125">
        <f t="shared" si="168"/>
        <v>0.1</v>
      </c>
      <c r="T275" s="124">
        <f t="shared" si="143"/>
        <v>7.2336839490146528E-6</v>
      </c>
      <c r="V275" s="124">
        <f t="shared" si="169"/>
        <v>-8.5051066712973408E-3</v>
      </c>
      <c r="Z275" s="124">
        <f t="shared" si="144"/>
        <v>1252</v>
      </c>
      <c r="AA275" s="124">
        <f t="shared" si="145"/>
        <v>-8.6204677862922446E-3</v>
      </c>
      <c r="AB275" s="124">
        <f t="shared" si="146"/>
        <v>-6.45042554927985E-3</v>
      </c>
      <c r="AC275" s="124">
        <f t="shared" si="147"/>
        <v>-8.5051066712973408E-3</v>
      </c>
      <c r="AD275" s="124">
        <f t="shared" si="148"/>
        <v>-3.1675322171424731E-3</v>
      </c>
      <c r="AE275" s="124">
        <f t="shared" si="149"/>
        <v>1.0033260346635512E-6</v>
      </c>
      <c r="AF275" s="124">
        <f t="shared" si="150"/>
        <v>-8.5051066712973408E-3</v>
      </c>
      <c r="AG275" s="125"/>
      <c r="AH275" s="124">
        <f t="shared" si="151"/>
        <v>-5.3375744541548677E-3</v>
      </c>
      <c r="AI275" s="124">
        <f t="shared" si="152"/>
        <v>0.27285199390799686</v>
      </c>
      <c r="AJ275" s="124">
        <f t="shared" si="153"/>
        <v>-0.45263416915416066</v>
      </c>
      <c r="AK275" s="124">
        <f t="shared" si="154"/>
        <v>0.21622776356035889</v>
      </c>
      <c r="AL275" s="124">
        <f t="shared" si="155"/>
        <v>2.8525558022883448</v>
      </c>
      <c r="AM275" s="124">
        <f t="shared" si="156"/>
        <v>6.8712928767491199</v>
      </c>
      <c r="AN275" s="124">
        <f t="shared" si="170"/>
        <v>8.6761758496891606</v>
      </c>
      <c r="AO275" s="124">
        <f t="shared" si="170"/>
        <v>8.6589982355425033</v>
      </c>
      <c r="AP275" s="124">
        <f t="shared" si="170"/>
        <v>8.6899548572438334</v>
      </c>
      <c r="AQ275" s="124">
        <f t="shared" si="170"/>
        <v>8.633485159464616</v>
      </c>
      <c r="AR275" s="124">
        <f t="shared" si="170"/>
        <v>8.7344049128540338</v>
      </c>
      <c r="AS275" s="124">
        <f t="shared" si="170"/>
        <v>8.5461621454377639</v>
      </c>
      <c r="AT275" s="124">
        <f t="shared" si="170"/>
        <v>8.8759161316848321</v>
      </c>
      <c r="AU275" s="124">
        <f t="shared" si="157"/>
        <v>8.1503794575690733</v>
      </c>
    </row>
    <row r="276" spans="1:47" s="124" customFormat="1" ht="12.95" customHeight="1" x14ac:dyDescent="0.2">
      <c r="A276" s="124" t="s">
        <v>90</v>
      </c>
      <c r="B276" s="125"/>
      <c r="C276" s="153">
        <v>44790.52</v>
      </c>
      <c r="D276" s="153"/>
      <c r="E276" s="124">
        <f t="shared" si="137"/>
        <v>1330.0003707310539</v>
      </c>
      <c r="F276" s="124">
        <f t="shared" si="138"/>
        <v>1330</v>
      </c>
      <c r="G276" s="124">
        <f t="shared" si="139"/>
        <v>1.2300000016693957E-3</v>
      </c>
      <c r="I276" s="124">
        <f t="shared" si="167"/>
        <v>1.2300000016693957E-3</v>
      </c>
      <c r="P276" s="34">
        <f t="shared" si="140"/>
        <v>-2.2424093399550822E-3</v>
      </c>
      <c r="Q276" s="121">
        <f t="shared" si="141"/>
        <v>29772.019999999997</v>
      </c>
      <c r="R276" s="124">
        <f t="shared" si="142"/>
        <v>1.2057626635800941E-5</v>
      </c>
      <c r="S276" s="125">
        <f t="shared" si="168"/>
        <v>0.1</v>
      </c>
      <c r="T276" s="124">
        <f t="shared" si="143"/>
        <v>1.2057626635800941E-6</v>
      </c>
      <c r="V276" s="124">
        <f t="shared" si="169"/>
        <v>3.4724093416244779E-3</v>
      </c>
      <c r="Z276" s="124">
        <f t="shared" si="144"/>
        <v>1330</v>
      </c>
      <c r="AA276" s="124">
        <f t="shared" si="145"/>
        <v>-8.8562459303587263E-3</v>
      </c>
      <c r="AB276" s="124">
        <f t="shared" si="146"/>
        <v>7.8438365920730398E-3</v>
      </c>
      <c r="AC276" s="124">
        <f t="shared" si="147"/>
        <v>3.4724093416244779E-3</v>
      </c>
      <c r="AD276" s="124">
        <f t="shared" si="148"/>
        <v>1.0086245932028122E-2</v>
      </c>
      <c r="AE276" s="124">
        <f t="shared" si="149"/>
        <v>1.0173235700135384E-5</v>
      </c>
      <c r="AF276" s="124">
        <f t="shared" si="150"/>
        <v>3.4724093416244779E-3</v>
      </c>
      <c r="AG276" s="125"/>
      <c r="AH276" s="124">
        <f t="shared" si="151"/>
        <v>-6.6138365904036432E-3</v>
      </c>
      <c r="AI276" s="124">
        <f t="shared" si="152"/>
        <v>0.26820052918285797</v>
      </c>
      <c r="AJ276" s="124">
        <f t="shared" si="153"/>
        <v>-0.47245232585322111</v>
      </c>
      <c r="AK276" s="124">
        <f t="shared" si="154"/>
        <v>0.19992049172018636</v>
      </c>
      <c r="AL276" s="124">
        <f t="shared" si="155"/>
        <v>2.8749097156870072</v>
      </c>
      <c r="AM276" s="124">
        <f t="shared" si="156"/>
        <v>7.4550424691774335</v>
      </c>
      <c r="AN276" s="124">
        <f t="shared" si="170"/>
        <v>8.7300205710690459</v>
      </c>
      <c r="AO276" s="124">
        <f t="shared" si="170"/>
        <v>8.7071904999842289</v>
      </c>
      <c r="AP276" s="124">
        <f t="shared" si="170"/>
        <v>8.7464723198350303</v>
      </c>
      <c r="AQ276" s="124">
        <f t="shared" si="170"/>
        <v>8.6780302219398884</v>
      </c>
      <c r="AR276" s="124">
        <f t="shared" si="170"/>
        <v>8.7949127202980755</v>
      </c>
      <c r="AS276" s="124">
        <f t="shared" si="170"/>
        <v>8.587073246543854</v>
      </c>
      <c r="AT276" s="124">
        <f t="shared" si="170"/>
        <v>8.9364642674929264</v>
      </c>
      <c r="AU276" s="124">
        <f t="shared" si="157"/>
        <v>8.2311780234323972</v>
      </c>
    </row>
    <row r="277" spans="1:47" s="124" customFormat="1" ht="12.95" customHeight="1" x14ac:dyDescent="0.2">
      <c r="A277" s="124" t="s">
        <v>57</v>
      </c>
      <c r="B277" s="125"/>
      <c r="C277" s="153">
        <v>44813.737999999998</v>
      </c>
      <c r="D277" s="153"/>
      <c r="E277" s="124">
        <f t="shared" ref="E277:E340" si="171">+(C277-C$7)/C$8</f>
        <v>1336.9984468478663</v>
      </c>
      <c r="F277" s="124">
        <f t="shared" ref="F277:F340" si="172">ROUND(2*E277,0)/2</f>
        <v>1337</v>
      </c>
      <c r="G277" s="124">
        <f t="shared" ref="G277:G340" si="173">+C277-(C$7+F277*C$8)</f>
        <v>-5.1529999982449226E-3</v>
      </c>
      <c r="I277" s="124">
        <f t="shared" si="167"/>
        <v>-5.1529999982449226E-3</v>
      </c>
      <c r="P277" s="34">
        <f t="shared" ref="P277:P340" si="174">+D$11+D$12*F277+D$13*F277^2</f>
        <v>-2.1451914292301786E-3</v>
      </c>
      <c r="Q277" s="121">
        <f t="shared" ref="Q277:Q340" si="175">+C277-15018.5</f>
        <v>29795.237999999998</v>
      </c>
      <c r="R277" s="124">
        <f t="shared" ref="R277:R340" si="176">+(P277-G277)^2</f>
        <v>9.0469123878385218E-6</v>
      </c>
      <c r="S277" s="125">
        <f t="shared" si="168"/>
        <v>0.1</v>
      </c>
      <c r="T277" s="124">
        <f t="shared" ref="T277:T340" si="177">+S277*R277</f>
        <v>9.046912387838522E-7</v>
      </c>
      <c r="V277" s="124">
        <f t="shared" si="169"/>
        <v>-3.007808569014744E-3</v>
      </c>
      <c r="Z277" s="124">
        <f t="shared" ref="Z277:Z340" si="178">F277</f>
        <v>1337</v>
      </c>
      <c r="AA277" s="124">
        <f t="shared" ref="AA277:AA340" si="179">AB$3+AB$4*Z277+AB$5*Z277^2+AH277</f>
        <v>-8.8720624122315423E-3</v>
      </c>
      <c r="AB277" s="124">
        <f t="shared" ref="AB277:AB340" si="180">IF(S277&lt;&gt;0,G277-AH277, -9999)</f>
        <v>1.5738709847564411E-3</v>
      </c>
      <c r="AC277" s="124">
        <f t="shared" ref="AC277:AC340" si="181">+G277-P277</f>
        <v>-3.007808569014744E-3</v>
      </c>
      <c r="AD277" s="124">
        <f t="shared" ref="AD277:AD340" si="182">IF(S277&lt;&gt;0,G277-AA277, -9999)</f>
        <v>3.7190624139866197E-3</v>
      </c>
      <c r="AE277" s="124">
        <f t="shared" ref="AE277:AE340" si="183">+(G277-AA277)^2*S277</f>
        <v>1.3831425239127984E-6</v>
      </c>
      <c r="AF277" s="124">
        <f t="shared" ref="AF277:AF340" si="184">IF(S277&lt;&gt;0,G277-P277, -9999)</f>
        <v>-3.007808569014744E-3</v>
      </c>
      <c r="AG277" s="125"/>
      <c r="AH277" s="124">
        <f t="shared" ref="AH277:AH340" si="185">$AB$6*($AB$11/AI277*AJ277+$AB$12)</f>
        <v>-6.7268709830013637E-3</v>
      </c>
      <c r="AI277" s="124">
        <f t="shared" ref="AI277:AI340" si="186">1+$AB$7*COS(AL277)</f>
        <v>0.26780674649621083</v>
      </c>
      <c r="AJ277" s="124">
        <f t="shared" ref="AJ277:AJ340" si="187">SIN(AL277+RADIANS($AB$9))</f>
        <v>-0.47419371076347361</v>
      </c>
      <c r="AK277" s="124">
        <f t="shared" ref="AK277:AK340" si="188">$AB$7*SIN(AL277)</f>
        <v>0.19847344412143988</v>
      </c>
      <c r="AL277" s="124">
        <f t="shared" ref="AL277:AL340" si="189">2*ATAN(AM277)</f>
        <v>2.8768865658495244</v>
      </c>
      <c r="AM277" s="124">
        <f t="shared" ref="AM277:AM340" si="190">SQRT((1+$AB$7)/(1-$AB$7))*TAN(AN277/2)</f>
        <v>7.5113804041577055</v>
      </c>
      <c r="AN277" s="124">
        <f t="shared" si="170"/>
        <v>8.7348264525511503</v>
      </c>
      <c r="AO277" s="124">
        <f t="shared" si="170"/>
        <v>8.7114609666917584</v>
      </c>
      <c r="AP277" s="124">
        <f t="shared" si="170"/>
        <v>8.7515082604866627</v>
      </c>
      <c r="AQ277" s="124">
        <f t="shared" si="170"/>
        <v>8.6820017621081114</v>
      </c>
      <c r="AR277" s="124">
        <f t="shared" si="170"/>
        <v>8.8002520829053221</v>
      </c>
      <c r="AS277" s="124">
        <f t="shared" si="170"/>
        <v>8.590831424089048</v>
      </c>
      <c r="AT277" s="124">
        <f t="shared" si="170"/>
        <v>8.9416708517713168</v>
      </c>
      <c r="AU277" s="124">
        <f t="shared" ref="AU277:AU340" si="191">RADIANS($AB$9)+$AB$18*(F277-AB$15)</f>
        <v>8.2384291767791051</v>
      </c>
    </row>
    <row r="278" spans="1:47" s="124" customFormat="1" ht="12.95" customHeight="1" x14ac:dyDescent="0.2">
      <c r="A278" s="124" t="s">
        <v>57</v>
      </c>
      <c r="B278" s="125"/>
      <c r="C278" s="153">
        <v>44856.874000000003</v>
      </c>
      <c r="D278" s="153"/>
      <c r="E278" s="124">
        <f t="shared" si="171"/>
        <v>1349.9999547888972</v>
      </c>
      <c r="F278" s="124">
        <f t="shared" si="172"/>
        <v>1350</v>
      </c>
      <c r="G278" s="124">
        <f t="shared" si="173"/>
        <v>-1.4999999257270247E-4</v>
      </c>
      <c r="I278" s="124">
        <f t="shared" si="167"/>
        <v>-1.4999999257270247E-4</v>
      </c>
      <c r="P278" s="34">
        <f t="shared" si="174"/>
        <v>-1.9629653984370547E-3</v>
      </c>
      <c r="Q278" s="121">
        <f t="shared" si="175"/>
        <v>29838.374000000003</v>
      </c>
      <c r="R278" s="124">
        <f t="shared" si="176"/>
        <v>3.2868435628608953E-6</v>
      </c>
      <c r="S278" s="125">
        <f t="shared" si="168"/>
        <v>0.1</v>
      </c>
      <c r="T278" s="124">
        <f t="shared" si="177"/>
        <v>3.2868435628608953E-7</v>
      </c>
      <c r="V278" s="124">
        <f t="shared" si="169"/>
        <v>1.8129654058643523E-3</v>
      </c>
      <c r="Z278" s="124">
        <f t="shared" si="178"/>
        <v>1350</v>
      </c>
      <c r="AA278" s="124">
        <f t="shared" si="179"/>
        <v>-8.8990714354275132E-3</v>
      </c>
      <c r="AB278" s="124">
        <f t="shared" si="180"/>
        <v>6.786106044417756E-3</v>
      </c>
      <c r="AC278" s="124">
        <f t="shared" si="181"/>
        <v>1.8129654058643523E-3</v>
      </c>
      <c r="AD278" s="124">
        <f t="shared" si="182"/>
        <v>8.7490714428548107E-3</v>
      </c>
      <c r="AE278" s="124">
        <f t="shared" si="183"/>
        <v>7.6546251112177566E-6</v>
      </c>
      <c r="AF278" s="124">
        <f t="shared" si="184"/>
        <v>1.8129654058643523E-3</v>
      </c>
      <c r="AG278" s="125"/>
      <c r="AH278" s="124">
        <f t="shared" si="185"/>
        <v>-6.9361060369904585E-3</v>
      </c>
      <c r="AI278" s="124">
        <f t="shared" si="186"/>
        <v>0.26708545726493116</v>
      </c>
      <c r="AJ278" s="124">
        <f t="shared" si="187"/>
        <v>-0.47741188891368402</v>
      </c>
      <c r="AK278" s="124">
        <f t="shared" si="188"/>
        <v>0.19579310903434557</v>
      </c>
      <c r="AL278" s="124">
        <f t="shared" si="189"/>
        <v>2.8805454530709773</v>
      </c>
      <c r="AM278" s="124">
        <f t="shared" si="190"/>
        <v>7.6178923533468792</v>
      </c>
      <c r="AN278" s="124">
        <f t="shared" si="170"/>
        <v>8.7437400675072787</v>
      </c>
      <c r="AO278" s="124">
        <f t="shared" si="170"/>
        <v>8.7193703816973134</v>
      </c>
      <c r="AP278" s="124">
        <f t="shared" si="170"/>
        <v>8.7608434523871743</v>
      </c>
      <c r="AQ278" s="124">
        <f t="shared" si="170"/>
        <v>8.6893700582183762</v>
      </c>
      <c r="AR278" s="124">
        <f t="shared" si="170"/>
        <v>8.8101259991431249</v>
      </c>
      <c r="AS278" s="124">
        <f t="shared" si="170"/>
        <v>8.5978517998315933</v>
      </c>
      <c r="AT278" s="124">
        <f t="shared" si="170"/>
        <v>8.9512422065807336</v>
      </c>
      <c r="AU278" s="124">
        <f t="shared" si="191"/>
        <v>8.2518956044229927</v>
      </c>
    </row>
    <row r="279" spans="1:47" s="124" customFormat="1" ht="12.95" customHeight="1" x14ac:dyDescent="0.2">
      <c r="A279" s="124" t="s">
        <v>57</v>
      </c>
      <c r="B279" s="125"/>
      <c r="C279" s="153">
        <v>44896.688999999998</v>
      </c>
      <c r="D279" s="153"/>
      <c r="E279" s="124">
        <f t="shared" si="171"/>
        <v>1362.00048888274</v>
      </c>
      <c r="F279" s="124">
        <f t="shared" si="172"/>
        <v>1362</v>
      </c>
      <c r="G279" s="124">
        <f t="shared" si="173"/>
        <v>1.6219999961322173E-3</v>
      </c>
      <c r="I279" s="124">
        <f t="shared" si="167"/>
        <v>1.6219999961322173E-3</v>
      </c>
      <c r="P279" s="34">
        <f t="shared" si="174"/>
        <v>-1.79282004427723E-3</v>
      </c>
      <c r="Q279" s="121">
        <f t="shared" si="175"/>
        <v>29878.188999999998</v>
      </c>
      <c r="R279" s="124">
        <f t="shared" si="176"/>
        <v>1.1660995908381979E-5</v>
      </c>
      <c r="S279" s="125">
        <f t="shared" si="168"/>
        <v>0.1</v>
      </c>
      <c r="T279" s="124">
        <f t="shared" si="177"/>
        <v>1.1660995908381979E-6</v>
      </c>
      <c r="V279" s="124">
        <f t="shared" si="169"/>
        <v>3.4148200404094473E-3</v>
      </c>
      <c r="Z279" s="124">
        <f t="shared" si="178"/>
        <v>1362</v>
      </c>
      <c r="AA279" s="124">
        <f t="shared" si="179"/>
        <v>-8.9212623827035036E-3</v>
      </c>
      <c r="AB279" s="124">
        <f t="shared" si="180"/>
        <v>8.7504423345584927E-3</v>
      </c>
      <c r="AC279" s="124">
        <f t="shared" si="181"/>
        <v>3.4148200404094473E-3</v>
      </c>
      <c r="AD279" s="124">
        <f t="shared" si="182"/>
        <v>1.0543262378835721E-2</v>
      </c>
      <c r="AE279" s="124">
        <f t="shared" si="183"/>
        <v>1.1116038158897266E-5</v>
      </c>
      <c r="AF279" s="124">
        <f t="shared" si="184"/>
        <v>3.4148200404094473E-3</v>
      </c>
      <c r="AG279" s="125"/>
      <c r="AH279" s="124">
        <f t="shared" si="185"/>
        <v>-7.1284423384262744E-3</v>
      </c>
      <c r="AI279" s="124">
        <f t="shared" si="186"/>
        <v>0.2664311053456796</v>
      </c>
      <c r="AJ279" s="124">
        <f t="shared" si="187"/>
        <v>-0.48036438954545946</v>
      </c>
      <c r="AK279" s="124">
        <f t="shared" si="188"/>
        <v>0.19332704232343934</v>
      </c>
      <c r="AL279" s="124">
        <f t="shared" si="189"/>
        <v>2.883908688309079</v>
      </c>
      <c r="AM279" s="124">
        <f t="shared" si="190"/>
        <v>7.7184503633669284</v>
      </c>
      <c r="AN279" s="124">
        <f t="shared" si="170"/>
        <v>8.7519545499449158</v>
      </c>
      <c r="AO279" s="124">
        <f t="shared" si="170"/>
        <v>8.7266475537247707</v>
      </c>
      <c r="AP279" s="124">
        <f t="shared" si="170"/>
        <v>8.7694400314962504</v>
      </c>
      <c r="AQ279" s="124">
        <f t="shared" si="170"/>
        <v>8.696164479193266</v>
      </c>
      <c r="AR279" s="124">
        <f t="shared" si="170"/>
        <v>8.8191910242768259</v>
      </c>
      <c r="AS279" s="124">
        <f t="shared" si="170"/>
        <v>8.6043803489376955</v>
      </c>
      <c r="AT279" s="124">
        <f t="shared" si="170"/>
        <v>8.9599647239721882</v>
      </c>
      <c r="AU279" s="124">
        <f t="shared" si="191"/>
        <v>8.2643261530173504</v>
      </c>
    </row>
    <row r="280" spans="1:47" s="124" customFormat="1" ht="12.95" customHeight="1" x14ac:dyDescent="0.2">
      <c r="A280" s="124" t="s">
        <v>91</v>
      </c>
      <c r="B280" s="125"/>
      <c r="C280" s="153">
        <v>44913.275999999998</v>
      </c>
      <c r="D280" s="153"/>
      <c r="E280" s="124">
        <f t="shared" si="171"/>
        <v>1366.9999327861581</v>
      </c>
      <c r="F280" s="124">
        <f t="shared" si="172"/>
        <v>1367</v>
      </c>
      <c r="G280" s="124">
        <f t="shared" si="173"/>
        <v>-2.2300000273389742E-4</v>
      </c>
      <c r="I280" s="124">
        <f t="shared" si="167"/>
        <v>-2.2300000273389742E-4</v>
      </c>
      <c r="P280" s="34">
        <f t="shared" si="174"/>
        <v>-1.7213774121112475E-3</v>
      </c>
      <c r="Q280" s="121">
        <f t="shared" si="175"/>
        <v>29894.775999999998</v>
      </c>
      <c r="R280" s="124">
        <f t="shared" si="176"/>
        <v>2.2451348609323789E-6</v>
      </c>
      <c r="S280" s="125">
        <f t="shared" si="168"/>
        <v>0.1</v>
      </c>
      <c r="T280" s="124">
        <f t="shared" si="177"/>
        <v>2.245134860932379E-7</v>
      </c>
      <c r="V280" s="124">
        <f t="shared" si="169"/>
        <v>1.4983774093773501E-3</v>
      </c>
      <c r="Z280" s="124">
        <f t="shared" si="178"/>
        <v>1367</v>
      </c>
      <c r="AA280" s="124">
        <f t="shared" si="179"/>
        <v>-8.9297288035159635E-3</v>
      </c>
      <c r="AB280" s="124">
        <f t="shared" si="180"/>
        <v>6.9853513886708176E-3</v>
      </c>
      <c r="AC280" s="124">
        <f t="shared" si="181"/>
        <v>1.4983774093773501E-3</v>
      </c>
      <c r="AD280" s="124">
        <f t="shared" si="182"/>
        <v>8.706728800782066E-3</v>
      </c>
      <c r="AE280" s="124">
        <f t="shared" si="183"/>
        <v>7.5807126410367923E-6</v>
      </c>
      <c r="AF280" s="124">
        <f t="shared" si="184"/>
        <v>1.4983774093773501E-3</v>
      </c>
      <c r="AG280" s="125"/>
      <c r="AH280" s="124">
        <f t="shared" si="185"/>
        <v>-7.2083513914047151E-3</v>
      </c>
      <c r="AI280" s="124">
        <f t="shared" si="186"/>
        <v>0.26616167547018243</v>
      </c>
      <c r="AJ280" s="124">
        <f t="shared" si="187"/>
        <v>-0.48158949528617984</v>
      </c>
      <c r="AK280" s="124">
        <f t="shared" si="188"/>
        <v>0.19230179913136619</v>
      </c>
      <c r="AL280" s="124">
        <f t="shared" si="189"/>
        <v>2.8853060414253044</v>
      </c>
      <c r="AM280" s="124">
        <f t="shared" si="190"/>
        <v>7.7610018038675133</v>
      </c>
      <c r="AN280" s="124">
        <f t="shared" si="170"/>
        <v>8.7553734046794247</v>
      </c>
      <c r="AO280" s="124">
        <f t="shared" si="170"/>
        <v>8.7296732068592711</v>
      </c>
      <c r="AP280" s="124">
        <f t="shared" si="170"/>
        <v>8.7730159642207095</v>
      </c>
      <c r="AQ280" s="124">
        <f t="shared" si="170"/>
        <v>8.6989938718290674</v>
      </c>
      <c r="AR280" s="124">
        <f t="shared" si="170"/>
        <v>8.822953911499031</v>
      </c>
      <c r="AS280" s="124">
        <f t="shared" si="170"/>
        <v>8.6071144905918118</v>
      </c>
      <c r="AT280" s="124">
        <f t="shared" si="170"/>
        <v>8.9635673489693115</v>
      </c>
      <c r="AU280" s="124">
        <f t="shared" si="191"/>
        <v>8.2695055482649984</v>
      </c>
    </row>
    <row r="281" spans="1:47" s="124" customFormat="1" ht="12.95" customHeight="1" x14ac:dyDescent="0.2">
      <c r="A281" s="124" t="s">
        <v>92</v>
      </c>
      <c r="B281" s="125"/>
      <c r="C281" s="153">
        <v>45145.517999999996</v>
      </c>
      <c r="D281" s="153"/>
      <c r="E281" s="124">
        <f t="shared" si="171"/>
        <v>1436.9993812106864</v>
      </c>
      <c r="F281" s="124">
        <f t="shared" si="172"/>
        <v>1437</v>
      </c>
      <c r="G281" s="124">
        <f t="shared" si="173"/>
        <v>-2.0530000037979335E-3</v>
      </c>
      <c r="I281" s="124">
        <f t="shared" si="167"/>
        <v>-2.0530000037979335E-3</v>
      </c>
      <c r="P281" s="34">
        <f t="shared" si="174"/>
        <v>-6.872881306487378E-4</v>
      </c>
      <c r="Q281" s="121">
        <f t="shared" si="175"/>
        <v>30127.017999999996</v>
      </c>
      <c r="R281" s="124">
        <f t="shared" si="176"/>
        <v>1.8651689204606848E-6</v>
      </c>
      <c r="S281" s="125">
        <f t="shared" si="168"/>
        <v>0.1</v>
      </c>
      <c r="T281" s="124">
        <f t="shared" si="177"/>
        <v>1.8651689204606849E-7</v>
      </c>
      <c r="V281" s="124">
        <f t="shared" si="169"/>
        <v>-1.3657118731491957E-3</v>
      </c>
      <c r="Z281" s="124">
        <f t="shared" si="178"/>
        <v>1437</v>
      </c>
      <c r="AA281" s="124">
        <f t="shared" si="179"/>
        <v>-8.9994567234887371E-3</v>
      </c>
      <c r="AB281" s="124">
        <f t="shared" si="180"/>
        <v>6.2591685890420658E-3</v>
      </c>
      <c r="AC281" s="124">
        <f t="shared" si="181"/>
        <v>-1.3657118731491957E-3</v>
      </c>
      <c r="AD281" s="124">
        <f t="shared" si="182"/>
        <v>6.9464567196908036E-3</v>
      </c>
      <c r="AE281" s="124">
        <f t="shared" si="183"/>
        <v>4.8253260958537521E-6</v>
      </c>
      <c r="AF281" s="124">
        <f t="shared" si="184"/>
        <v>-1.3657118731491957E-3</v>
      </c>
      <c r="AG281" s="125"/>
      <c r="AH281" s="124">
        <f t="shared" si="185"/>
        <v>-8.3121685928399993E-3</v>
      </c>
      <c r="AI281" s="124">
        <f t="shared" si="186"/>
        <v>0.26258356665082661</v>
      </c>
      <c r="AJ281" s="124">
        <f t="shared" si="187"/>
        <v>-0.49843066093298555</v>
      </c>
      <c r="AK281" s="124">
        <f t="shared" si="188"/>
        <v>0.17808894498108066</v>
      </c>
      <c r="AL281" s="124">
        <f t="shared" si="189"/>
        <v>2.9046261652476213</v>
      </c>
      <c r="AM281" s="124">
        <f t="shared" si="190"/>
        <v>8.4004805515793795</v>
      </c>
      <c r="AN281" s="124">
        <f t="shared" ref="AN281:AT290" si="192">$AU281+$AB$7*SIN(AO281)</f>
        <v>8.8029920657886951</v>
      </c>
      <c r="AO281" s="124">
        <f t="shared" si="192"/>
        <v>8.771676680544445</v>
      </c>
      <c r="AP281" s="124">
        <f t="shared" si="192"/>
        <v>8.8226799902423672</v>
      </c>
      <c r="AQ281" s="124">
        <f t="shared" si="192"/>
        <v>8.7385741780959254</v>
      </c>
      <c r="AR281" s="124">
        <f t="shared" si="192"/>
        <v>8.8747191224969892</v>
      </c>
      <c r="AS281" s="124">
        <f t="shared" si="192"/>
        <v>8.6462920578880897</v>
      </c>
      <c r="AT281" s="124">
        <f t="shared" si="192"/>
        <v>9.0120692585193023</v>
      </c>
      <c r="AU281" s="124">
        <f t="shared" si="191"/>
        <v>8.3420170817320844</v>
      </c>
    </row>
    <row r="282" spans="1:47" s="124" customFormat="1" ht="12.95" customHeight="1" x14ac:dyDescent="0.2">
      <c r="A282" s="124" t="s">
        <v>92</v>
      </c>
      <c r="B282" s="125"/>
      <c r="C282" s="153">
        <v>45145.521999999997</v>
      </c>
      <c r="D282" s="153"/>
      <c r="E282" s="124">
        <f t="shared" si="171"/>
        <v>1437.0005868401322</v>
      </c>
      <c r="F282" s="124">
        <f t="shared" si="172"/>
        <v>1437</v>
      </c>
      <c r="G282" s="124">
        <f t="shared" si="173"/>
        <v>1.9469999970169738E-3</v>
      </c>
      <c r="I282" s="124">
        <f t="shared" si="167"/>
        <v>1.9469999970169738E-3</v>
      </c>
      <c r="P282" s="34">
        <f t="shared" si="174"/>
        <v>-6.872881306487378E-4</v>
      </c>
      <c r="Q282" s="121">
        <f t="shared" si="175"/>
        <v>30127.021999999997</v>
      </c>
      <c r="R282" s="124">
        <f t="shared" si="176"/>
        <v>6.9394739395605205E-6</v>
      </c>
      <c r="S282" s="125">
        <f t="shared" si="168"/>
        <v>0.1</v>
      </c>
      <c r="T282" s="124">
        <f t="shared" si="177"/>
        <v>6.9394739395605213E-7</v>
      </c>
      <c r="V282" s="124">
        <f t="shared" si="169"/>
        <v>2.6342881276657116E-3</v>
      </c>
      <c r="Z282" s="124">
        <f t="shared" si="178"/>
        <v>1437</v>
      </c>
      <c r="AA282" s="124">
        <f t="shared" si="179"/>
        <v>-8.9994567234887371E-3</v>
      </c>
      <c r="AB282" s="124">
        <f t="shared" si="180"/>
        <v>1.0259168589856973E-2</v>
      </c>
      <c r="AC282" s="124">
        <f t="shared" si="181"/>
        <v>2.6342881276657116E-3</v>
      </c>
      <c r="AD282" s="124">
        <f t="shared" si="182"/>
        <v>1.0946456720505711E-2</v>
      </c>
      <c r="AE282" s="124">
        <f t="shared" si="183"/>
        <v>1.1982491473390464E-5</v>
      </c>
      <c r="AF282" s="124">
        <f t="shared" si="184"/>
        <v>2.6342881276657116E-3</v>
      </c>
      <c r="AG282" s="125"/>
      <c r="AH282" s="124">
        <f t="shared" si="185"/>
        <v>-8.3121685928399993E-3</v>
      </c>
      <c r="AI282" s="124">
        <f t="shared" si="186"/>
        <v>0.26258356665082661</v>
      </c>
      <c r="AJ282" s="124">
        <f t="shared" si="187"/>
        <v>-0.49843066093298555</v>
      </c>
      <c r="AK282" s="124">
        <f t="shared" si="188"/>
        <v>0.17808894498108066</v>
      </c>
      <c r="AL282" s="124">
        <f t="shared" si="189"/>
        <v>2.9046261652476213</v>
      </c>
      <c r="AM282" s="124">
        <f t="shared" si="190"/>
        <v>8.4004805515793795</v>
      </c>
      <c r="AN282" s="124">
        <f t="shared" si="192"/>
        <v>8.8029920657886951</v>
      </c>
      <c r="AO282" s="124">
        <f t="shared" si="192"/>
        <v>8.771676680544445</v>
      </c>
      <c r="AP282" s="124">
        <f t="shared" si="192"/>
        <v>8.8226799902423672</v>
      </c>
      <c r="AQ282" s="124">
        <f t="shared" si="192"/>
        <v>8.7385741780959254</v>
      </c>
      <c r="AR282" s="124">
        <f t="shared" si="192"/>
        <v>8.8747191224969892</v>
      </c>
      <c r="AS282" s="124">
        <f t="shared" si="192"/>
        <v>8.6462920578880897</v>
      </c>
      <c r="AT282" s="124">
        <f t="shared" si="192"/>
        <v>9.0120692585193023</v>
      </c>
      <c r="AU282" s="124">
        <f t="shared" si="191"/>
        <v>8.3420170817320844</v>
      </c>
    </row>
    <row r="283" spans="1:47" s="124" customFormat="1" ht="12.95" customHeight="1" x14ac:dyDescent="0.2">
      <c r="A283" s="124" t="s">
        <v>92</v>
      </c>
      <c r="B283" s="125"/>
      <c r="C283" s="153">
        <v>45165.428</v>
      </c>
      <c r="D283" s="153"/>
      <c r="E283" s="124">
        <f t="shared" si="171"/>
        <v>1443.0004017760129</v>
      </c>
      <c r="F283" s="124">
        <f t="shared" si="172"/>
        <v>1443</v>
      </c>
      <c r="G283" s="124">
        <f t="shared" si="173"/>
        <v>1.3330000001587905E-3</v>
      </c>
      <c r="I283" s="124">
        <f t="shared" si="167"/>
        <v>1.3330000001587905E-3</v>
      </c>
      <c r="P283" s="34">
        <f t="shared" si="174"/>
        <v>-5.9570810679018642E-4</v>
      </c>
      <c r="Q283" s="121">
        <f t="shared" si="175"/>
        <v>30146.928</v>
      </c>
      <c r="R283" s="124">
        <f t="shared" si="176"/>
        <v>3.7199149618107064E-6</v>
      </c>
      <c r="S283" s="125">
        <f t="shared" si="168"/>
        <v>0.1</v>
      </c>
      <c r="T283" s="124">
        <f t="shared" si="177"/>
        <v>3.7199149618107067E-7</v>
      </c>
      <c r="V283" s="124">
        <f t="shared" si="169"/>
        <v>1.9287081069489769E-3</v>
      </c>
      <c r="Z283" s="124">
        <f t="shared" si="178"/>
        <v>1443</v>
      </c>
      <c r="AA283" s="124">
        <f t="shared" si="179"/>
        <v>-9.0011405242200696E-3</v>
      </c>
      <c r="AB283" s="124">
        <f t="shared" si="180"/>
        <v>9.7384324175886737E-3</v>
      </c>
      <c r="AC283" s="124">
        <f t="shared" si="181"/>
        <v>1.9287081069489769E-3</v>
      </c>
      <c r="AD283" s="124">
        <f t="shared" si="182"/>
        <v>1.033414052437886E-2</v>
      </c>
      <c r="AE283" s="124">
        <f t="shared" si="183"/>
        <v>1.0679446037760939E-5</v>
      </c>
      <c r="AF283" s="124">
        <f t="shared" si="184"/>
        <v>1.9287081069489769E-3</v>
      </c>
      <c r="AG283" s="125"/>
      <c r="AH283" s="124">
        <f t="shared" si="185"/>
        <v>-8.4054324174298832E-3</v>
      </c>
      <c r="AI283" s="124">
        <f t="shared" si="186"/>
        <v>0.26229334897244838</v>
      </c>
      <c r="AJ283" s="124">
        <f t="shared" si="187"/>
        <v>-0.49984756115190387</v>
      </c>
      <c r="AK283" s="124">
        <f t="shared" si="188"/>
        <v>0.17688291474194012</v>
      </c>
      <c r="AL283" s="124">
        <f t="shared" si="189"/>
        <v>2.9062613236736481</v>
      </c>
      <c r="AM283" s="124">
        <f t="shared" si="190"/>
        <v>8.4593977808781968</v>
      </c>
      <c r="AN283" s="124">
        <f t="shared" si="192"/>
        <v>8.8070515625965502</v>
      </c>
      <c r="AO283" s="124">
        <f t="shared" si="192"/>
        <v>8.7752498848910925</v>
      </c>
      <c r="AP283" s="124">
        <f t="shared" si="192"/>
        <v>8.8268997560306772</v>
      </c>
      <c r="AQ283" s="124">
        <f t="shared" si="192"/>
        <v>8.7419694961620049</v>
      </c>
      <c r="AR283" s="124">
        <f t="shared" si="192"/>
        <v>8.8790737491503471</v>
      </c>
      <c r="AS283" s="124">
        <f t="shared" si="192"/>
        <v>8.6497311247615016</v>
      </c>
      <c r="AT283" s="124">
        <f t="shared" si="192"/>
        <v>9.0160607774079864</v>
      </c>
      <c r="AU283" s="124">
        <f t="shared" si="191"/>
        <v>8.3482323560292624</v>
      </c>
    </row>
    <row r="284" spans="1:47" s="124" customFormat="1" ht="12.95" customHeight="1" x14ac:dyDescent="0.2">
      <c r="A284" s="124" t="s">
        <v>57</v>
      </c>
      <c r="B284" s="125"/>
      <c r="C284" s="153">
        <v>45168.747000000003</v>
      </c>
      <c r="D284" s="153"/>
      <c r="E284" s="124">
        <f t="shared" si="171"/>
        <v>1444.0007728084759</v>
      </c>
      <c r="F284" s="124">
        <f t="shared" si="172"/>
        <v>1444</v>
      </c>
      <c r="G284" s="124">
        <f t="shared" si="173"/>
        <v>2.564000002166722E-3</v>
      </c>
      <c r="I284" s="124">
        <f t="shared" si="167"/>
        <v>2.564000002166722E-3</v>
      </c>
      <c r="P284" s="34">
        <f t="shared" si="174"/>
        <v>-5.8039957957224317E-4</v>
      </c>
      <c r="Q284" s="121">
        <f t="shared" si="175"/>
        <v>30150.247000000003</v>
      </c>
      <c r="R284" s="124">
        <f t="shared" si="176"/>
        <v>9.8872487296401782E-6</v>
      </c>
      <c r="S284" s="125">
        <f t="shared" si="168"/>
        <v>0.1</v>
      </c>
      <c r="T284" s="124">
        <f t="shared" si="177"/>
        <v>9.887248729640179E-7</v>
      </c>
      <c r="V284" s="124">
        <f t="shared" si="169"/>
        <v>3.1443995817389651E-3</v>
      </c>
      <c r="Z284" s="124">
        <f t="shared" si="178"/>
        <v>1444</v>
      </c>
      <c r="AA284" s="124">
        <f t="shared" si="179"/>
        <v>-9.0013544408457102E-3</v>
      </c>
      <c r="AB284" s="124">
        <f t="shared" si="180"/>
        <v>1.0984954863440189E-2</v>
      </c>
      <c r="AC284" s="124">
        <f t="shared" si="181"/>
        <v>3.1443995817389651E-3</v>
      </c>
      <c r="AD284" s="124">
        <f t="shared" si="182"/>
        <v>1.1565354443012432E-2</v>
      </c>
      <c r="AE284" s="124">
        <f t="shared" si="183"/>
        <v>1.3375742339250742E-5</v>
      </c>
      <c r="AF284" s="124">
        <f t="shared" si="184"/>
        <v>3.1443995817389651E-3</v>
      </c>
      <c r="AG284" s="125"/>
      <c r="AH284" s="124">
        <f t="shared" si="185"/>
        <v>-8.4209548612734671E-3</v>
      </c>
      <c r="AI284" s="124">
        <f t="shared" si="186"/>
        <v>0.26224522721180665</v>
      </c>
      <c r="AJ284" s="124">
        <f t="shared" si="187"/>
        <v>-0.50008330635008091</v>
      </c>
      <c r="AK284" s="124">
        <f t="shared" si="188"/>
        <v>0.17668209792203479</v>
      </c>
      <c r="AL284" s="124">
        <f t="shared" si="189"/>
        <v>2.9065335325100485</v>
      </c>
      <c r="AM284" s="124">
        <f t="shared" si="190"/>
        <v>8.4692850934121608</v>
      </c>
      <c r="AN284" s="124">
        <f t="shared" si="192"/>
        <v>8.8077277924176993</v>
      </c>
      <c r="AO284" s="124">
        <f t="shared" si="192"/>
        <v>8.7758450594227249</v>
      </c>
      <c r="AP284" s="124">
        <f t="shared" si="192"/>
        <v>8.8276024430004512</v>
      </c>
      <c r="AQ284" s="124">
        <f t="shared" si="192"/>
        <v>8.7425355017611803</v>
      </c>
      <c r="AR284" s="124">
        <f t="shared" si="192"/>
        <v>8.8797982152391821</v>
      </c>
      <c r="AS284" s="124">
        <f t="shared" si="192"/>
        <v>8.6503055824779125</v>
      </c>
      <c r="AT284" s="124">
        <f t="shared" si="192"/>
        <v>9.0167235200939118</v>
      </c>
      <c r="AU284" s="124">
        <f t="shared" si="191"/>
        <v>8.3492682350787923</v>
      </c>
    </row>
    <row r="285" spans="1:47" s="124" customFormat="1" ht="12.95" customHeight="1" x14ac:dyDescent="0.2">
      <c r="A285" s="124" t="s">
        <v>93</v>
      </c>
      <c r="B285" s="125"/>
      <c r="C285" s="153">
        <v>45208.557999999997</v>
      </c>
      <c r="D285" s="153"/>
      <c r="E285" s="124">
        <f t="shared" si="171"/>
        <v>1456.0001012728731</v>
      </c>
      <c r="F285" s="124">
        <f t="shared" si="172"/>
        <v>1456</v>
      </c>
      <c r="G285" s="124">
        <f t="shared" si="173"/>
        <v>3.3599999733269215E-4</v>
      </c>
      <c r="I285" s="124">
        <f t="shared" si="167"/>
        <v>3.3599999733269215E-4</v>
      </c>
      <c r="P285" s="34">
        <f t="shared" si="174"/>
        <v>-3.9569016357451046E-4</v>
      </c>
      <c r="Q285" s="121">
        <f t="shared" si="175"/>
        <v>30190.057999999997</v>
      </c>
      <c r="R285" s="124">
        <f t="shared" si="176"/>
        <v>5.3537049156840801E-7</v>
      </c>
      <c r="S285" s="125">
        <f t="shared" si="168"/>
        <v>0.1</v>
      </c>
      <c r="T285" s="124">
        <f t="shared" si="177"/>
        <v>5.3537049156840807E-8</v>
      </c>
      <c r="V285" s="124">
        <f t="shared" si="169"/>
        <v>7.3169016090720261E-4</v>
      </c>
      <c r="Z285" s="124">
        <f t="shared" si="178"/>
        <v>1456</v>
      </c>
      <c r="AA285" s="124">
        <f t="shared" si="179"/>
        <v>-9.0024299722366689E-3</v>
      </c>
      <c r="AB285" s="124">
        <f t="shared" si="180"/>
        <v>8.9427398059948506E-3</v>
      </c>
      <c r="AC285" s="124">
        <f t="shared" si="181"/>
        <v>7.3169016090720261E-4</v>
      </c>
      <c r="AD285" s="124">
        <f t="shared" si="182"/>
        <v>9.3384299695693611E-3</v>
      </c>
      <c r="AE285" s="124">
        <f t="shared" si="183"/>
        <v>8.7206274296551227E-6</v>
      </c>
      <c r="AF285" s="124">
        <f t="shared" si="184"/>
        <v>7.3169016090720261E-4</v>
      </c>
      <c r="AG285" s="125"/>
      <c r="AH285" s="124">
        <f t="shared" si="185"/>
        <v>-8.6067398086621585E-3</v>
      </c>
      <c r="AI285" s="124">
        <f t="shared" si="186"/>
        <v>0.26167326290495674</v>
      </c>
      <c r="AJ285" s="124">
        <f t="shared" si="187"/>
        <v>-0.50290324380015639</v>
      </c>
      <c r="AK285" s="124">
        <f t="shared" si="188"/>
        <v>0.17427649809563284</v>
      </c>
      <c r="AL285" s="124">
        <f t="shared" si="189"/>
        <v>2.9097929699876546</v>
      </c>
      <c r="AM285" s="124">
        <f t="shared" si="190"/>
        <v>8.5894715516333804</v>
      </c>
      <c r="AN285" s="124">
        <f t="shared" si="192"/>
        <v>8.8158345970853613</v>
      </c>
      <c r="AO285" s="124">
        <f t="shared" si="192"/>
        <v>8.7829794561442309</v>
      </c>
      <c r="AP285" s="124">
        <f t="shared" si="192"/>
        <v>8.8360209455042593</v>
      </c>
      <c r="AQ285" s="124">
        <f t="shared" si="192"/>
        <v>8.7493306413072673</v>
      </c>
      <c r="AR285" s="124">
        <f t="shared" si="192"/>
        <v>8.8884625165607787</v>
      </c>
      <c r="AS285" s="124">
        <f t="shared" si="192"/>
        <v>8.657227771153158</v>
      </c>
      <c r="AT285" s="124">
        <f t="shared" si="192"/>
        <v>9.0246206832441267</v>
      </c>
      <c r="AU285" s="124">
        <f t="shared" si="191"/>
        <v>8.36169878367315</v>
      </c>
    </row>
    <row r="286" spans="1:47" s="124" customFormat="1" ht="12.95" customHeight="1" x14ac:dyDescent="0.2">
      <c r="A286" s="124" t="s">
        <v>93</v>
      </c>
      <c r="B286" s="125"/>
      <c r="C286" s="153">
        <v>45208.563999999998</v>
      </c>
      <c r="D286" s="153"/>
      <c r="E286" s="124">
        <f t="shared" si="171"/>
        <v>1456.0019097170416</v>
      </c>
      <c r="F286" s="124">
        <f t="shared" si="172"/>
        <v>1456</v>
      </c>
      <c r="G286" s="124">
        <f t="shared" si="173"/>
        <v>6.335999998555053E-3</v>
      </c>
      <c r="I286" s="124">
        <f t="shared" si="167"/>
        <v>6.335999998555053E-3</v>
      </c>
      <c r="P286" s="34">
        <f t="shared" si="174"/>
        <v>-3.9569016357451046E-4</v>
      </c>
      <c r="Q286" s="121">
        <f t="shared" si="175"/>
        <v>30190.063999999998</v>
      </c>
      <c r="R286" s="124">
        <f t="shared" si="176"/>
        <v>4.5315652438911947E-5</v>
      </c>
      <c r="S286" s="125">
        <f t="shared" si="168"/>
        <v>0.1</v>
      </c>
      <c r="T286" s="124">
        <f t="shared" si="177"/>
        <v>4.5315652438911949E-6</v>
      </c>
      <c r="V286" s="124">
        <f t="shared" si="169"/>
        <v>6.7316901621295635E-3</v>
      </c>
      <c r="Z286" s="124">
        <f t="shared" si="178"/>
        <v>1456</v>
      </c>
      <c r="AA286" s="124">
        <f t="shared" si="179"/>
        <v>-9.0024299722366689E-3</v>
      </c>
      <c r="AB286" s="124">
        <f t="shared" si="180"/>
        <v>1.4942739807217211E-2</v>
      </c>
      <c r="AC286" s="124">
        <f t="shared" si="181"/>
        <v>6.7316901621295635E-3</v>
      </c>
      <c r="AD286" s="124">
        <f t="shared" si="182"/>
        <v>1.5338429970791722E-2</v>
      </c>
      <c r="AE286" s="124">
        <f t="shared" si="183"/>
        <v>2.3526743396888174E-5</v>
      </c>
      <c r="AF286" s="124">
        <f t="shared" si="184"/>
        <v>6.7316901621295635E-3</v>
      </c>
      <c r="AG286" s="125"/>
      <c r="AH286" s="124">
        <f t="shared" si="185"/>
        <v>-8.6067398086621585E-3</v>
      </c>
      <c r="AI286" s="124">
        <f t="shared" si="186"/>
        <v>0.26167326290495674</v>
      </c>
      <c r="AJ286" s="124">
        <f t="shared" si="187"/>
        <v>-0.50290324380015639</v>
      </c>
      <c r="AK286" s="124">
        <f t="shared" si="188"/>
        <v>0.17427649809563284</v>
      </c>
      <c r="AL286" s="124">
        <f t="shared" si="189"/>
        <v>2.9097929699876546</v>
      </c>
      <c r="AM286" s="124">
        <f t="shared" si="190"/>
        <v>8.5894715516333804</v>
      </c>
      <c r="AN286" s="124">
        <f t="shared" si="192"/>
        <v>8.8158345970853613</v>
      </c>
      <c r="AO286" s="124">
        <f t="shared" si="192"/>
        <v>8.7829794561442309</v>
      </c>
      <c r="AP286" s="124">
        <f t="shared" si="192"/>
        <v>8.8360209455042593</v>
      </c>
      <c r="AQ286" s="124">
        <f t="shared" si="192"/>
        <v>8.7493306413072673</v>
      </c>
      <c r="AR286" s="124">
        <f t="shared" si="192"/>
        <v>8.8884625165607787</v>
      </c>
      <c r="AS286" s="124">
        <f t="shared" si="192"/>
        <v>8.657227771153158</v>
      </c>
      <c r="AT286" s="124">
        <f t="shared" si="192"/>
        <v>9.0246206832441267</v>
      </c>
      <c r="AU286" s="124">
        <f t="shared" si="191"/>
        <v>8.36169878367315</v>
      </c>
    </row>
    <row r="287" spans="1:47" s="124" customFormat="1" ht="12.95" customHeight="1" x14ac:dyDescent="0.2">
      <c r="A287" s="124" t="s">
        <v>93</v>
      </c>
      <c r="B287" s="125"/>
      <c r="C287" s="153">
        <v>45208.57</v>
      </c>
      <c r="D287" s="153"/>
      <c r="E287" s="124">
        <f t="shared" si="171"/>
        <v>1456.0037181612104</v>
      </c>
      <c r="F287" s="124">
        <f t="shared" si="172"/>
        <v>1456</v>
      </c>
      <c r="G287" s="124">
        <f t="shared" si="173"/>
        <v>1.2335999999777414E-2</v>
      </c>
      <c r="I287" s="124">
        <f t="shared" si="167"/>
        <v>1.2335999999777414E-2</v>
      </c>
      <c r="P287" s="34">
        <f t="shared" si="174"/>
        <v>-3.9569016357451046E-4</v>
      </c>
      <c r="Q287" s="121">
        <f t="shared" si="175"/>
        <v>30190.07</v>
      </c>
      <c r="R287" s="124">
        <f t="shared" si="176"/>
        <v>1.6209593441559214E-4</v>
      </c>
      <c r="S287" s="125">
        <f t="shared" si="168"/>
        <v>0.1</v>
      </c>
      <c r="T287" s="124">
        <f t="shared" si="177"/>
        <v>1.6209593441559216E-5</v>
      </c>
      <c r="V287" s="124">
        <f t="shared" si="169"/>
        <v>1.2731690163351924E-2</v>
      </c>
      <c r="Z287" s="124">
        <f t="shared" si="178"/>
        <v>1456</v>
      </c>
      <c r="AA287" s="124">
        <f t="shared" si="179"/>
        <v>-9.0024299722366689E-3</v>
      </c>
      <c r="AB287" s="124">
        <f t="shared" si="180"/>
        <v>2.0942739808439574E-2</v>
      </c>
      <c r="AC287" s="124">
        <f t="shared" si="181"/>
        <v>1.2731690163351924E-2</v>
      </c>
      <c r="AD287" s="124">
        <f t="shared" si="182"/>
        <v>2.1338429972014083E-2</v>
      </c>
      <c r="AE287" s="124">
        <f t="shared" si="183"/>
        <v>4.5532859367054897E-5</v>
      </c>
      <c r="AF287" s="124">
        <f t="shared" si="184"/>
        <v>1.2731690163351924E-2</v>
      </c>
      <c r="AG287" s="125"/>
      <c r="AH287" s="124">
        <f t="shared" si="185"/>
        <v>-8.6067398086621585E-3</v>
      </c>
      <c r="AI287" s="124">
        <f t="shared" si="186"/>
        <v>0.26167326290495674</v>
      </c>
      <c r="AJ287" s="124">
        <f t="shared" si="187"/>
        <v>-0.50290324380015639</v>
      </c>
      <c r="AK287" s="124">
        <f t="shared" si="188"/>
        <v>0.17427649809563284</v>
      </c>
      <c r="AL287" s="124">
        <f t="shared" si="189"/>
        <v>2.9097929699876546</v>
      </c>
      <c r="AM287" s="124">
        <f t="shared" si="190"/>
        <v>8.5894715516333804</v>
      </c>
      <c r="AN287" s="124">
        <f t="shared" si="192"/>
        <v>8.8158345970853613</v>
      </c>
      <c r="AO287" s="124">
        <f t="shared" si="192"/>
        <v>8.7829794561442309</v>
      </c>
      <c r="AP287" s="124">
        <f t="shared" si="192"/>
        <v>8.8360209455042593</v>
      </c>
      <c r="AQ287" s="124">
        <f t="shared" si="192"/>
        <v>8.7493306413072673</v>
      </c>
      <c r="AR287" s="124">
        <f t="shared" si="192"/>
        <v>8.8884625165607787</v>
      </c>
      <c r="AS287" s="124">
        <f t="shared" si="192"/>
        <v>8.657227771153158</v>
      </c>
      <c r="AT287" s="124">
        <f t="shared" si="192"/>
        <v>9.0246206832441267</v>
      </c>
      <c r="AU287" s="124">
        <f t="shared" si="191"/>
        <v>8.36169878367315</v>
      </c>
    </row>
    <row r="288" spans="1:47" s="124" customFormat="1" ht="12.95" customHeight="1" x14ac:dyDescent="0.2">
      <c r="A288" s="124" t="s">
        <v>93</v>
      </c>
      <c r="B288" s="125"/>
      <c r="C288" s="153">
        <v>45208.57</v>
      </c>
      <c r="D288" s="153"/>
      <c r="E288" s="124">
        <f t="shared" si="171"/>
        <v>1456.0037181612104</v>
      </c>
      <c r="F288" s="124">
        <f t="shared" si="172"/>
        <v>1456</v>
      </c>
      <c r="G288" s="124">
        <f t="shared" si="173"/>
        <v>1.2335999999777414E-2</v>
      </c>
      <c r="I288" s="124">
        <f t="shared" si="167"/>
        <v>1.2335999999777414E-2</v>
      </c>
      <c r="P288" s="34">
        <f t="shared" si="174"/>
        <v>-3.9569016357451046E-4</v>
      </c>
      <c r="Q288" s="121">
        <f t="shared" si="175"/>
        <v>30190.07</v>
      </c>
      <c r="R288" s="124">
        <f t="shared" si="176"/>
        <v>1.6209593441559214E-4</v>
      </c>
      <c r="S288" s="125">
        <f t="shared" si="168"/>
        <v>0.1</v>
      </c>
      <c r="T288" s="124">
        <f t="shared" si="177"/>
        <v>1.6209593441559216E-5</v>
      </c>
      <c r="V288" s="124">
        <f t="shared" si="169"/>
        <v>1.2731690163351924E-2</v>
      </c>
      <c r="Z288" s="124">
        <f t="shared" si="178"/>
        <v>1456</v>
      </c>
      <c r="AA288" s="124">
        <f t="shared" si="179"/>
        <v>-9.0024299722366689E-3</v>
      </c>
      <c r="AB288" s="124">
        <f t="shared" si="180"/>
        <v>2.0942739808439574E-2</v>
      </c>
      <c r="AC288" s="124">
        <f t="shared" si="181"/>
        <v>1.2731690163351924E-2</v>
      </c>
      <c r="AD288" s="124">
        <f t="shared" si="182"/>
        <v>2.1338429972014083E-2</v>
      </c>
      <c r="AE288" s="124">
        <f t="shared" si="183"/>
        <v>4.5532859367054897E-5</v>
      </c>
      <c r="AF288" s="124">
        <f t="shared" si="184"/>
        <v>1.2731690163351924E-2</v>
      </c>
      <c r="AG288" s="125"/>
      <c r="AH288" s="124">
        <f t="shared" si="185"/>
        <v>-8.6067398086621585E-3</v>
      </c>
      <c r="AI288" s="124">
        <f t="shared" si="186"/>
        <v>0.26167326290495674</v>
      </c>
      <c r="AJ288" s="124">
        <f t="shared" si="187"/>
        <v>-0.50290324380015639</v>
      </c>
      <c r="AK288" s="124">
        <f t="shared" si="188"/>
        <v>0.17427649809563284</v>
      </c>
      <c r="AL288" s="124">
        <f t="shared" si="189"/>
        <v>2.9097929699876546</v>
      </c>
      <c r="AM288" s="124">
        <f t="shared" si="190"/>
        <v>8.5894715516333804</v>
      </c>
      <c r="AN288" s="124">
        <f t="shared" si="192"/>
        <v>8.8158345970853613</v>
      </c>
      <c r="AO288" s="124">
        <f t="shared" si="192"/>
        <v>8.7829794561442309</v>
      </c>
      <c r="AP288" s="124">
        <f t="shared" si="192"/>
        <v>8.8360209455042593</v>
      </c>
      <c r="AQ288" s="124">
        <f t="shared" si="192"/>
        <v>8.7493306413072673</v>
      </c>
      <c r="AR288" s="124">
        <f t="shared" si="192"/>
        <v>8.8884625165607787</v>
      </c>
      <c r="AS288" s="124">
        <f t="shared" si="192"/>
        <v>8.657227771153158</v>
      </c>
      <c r="AT288" s="124">
        <f t="shared" si="192"/>
        <v>9.0246206832441267</v>
      </c>
      <c r="AU288" s="124">
        <f t="shared" si="191"/>
        <v>8.36169878367315</v>
      </c>
    </row>
    <row r="289" spans="1:47" s="124" customFormat="1" ht="12.95" customHeight="1" x14ac:dyDescent="0.2">
      <c r="A289" s="124" t="s">
        <v>57</v>
      </c>
      <c r="B289" s="125"/>
      <c r="C289" s="153">
        <v>45221.828999999998</v>
      </c>
      <c r="D289" s="153"/>
      <c r="E289" s="124">
        <f t="shared" si="171"/>
        <v>1460.0000783659136</v>
      </c>
      <c r="F289" s="124">
        <f t="shared" si="172"/>
        <v>1460</v>
      </c>
      <c r="G289" s="124">
        <f t="shared" si="173"/>
        <v>2.6000000070780516E-4</v>
      </c>
      <c r="I289" s="124">
        <f t="shared" si="167"/>
        <v>2.6000000070780516E-4</v>
      </c>
      <c r="P289" s="34">
        <f t="shared" si="174"/>
        <v>-3.3370719336709743E-4</v>
      </c>
      <c r="Q289" s="121">
        <f t="shared" si="175"/>
        <v>30203.328999999998</v>
      </c>
      <c r="R289" s="124">
        <f t="shared" si="176"/>
        <v>3.5248823229629402E-7</v>
      </c>
      <c r="S289" s="125">
        <f t="shared" si="168"/>
        <v>0.1</v>
      </c>
      <c r="T289" s="124">
        <f t="shared" si="177"/>
        <v>3.5248823229629401E-8</v>
      </c>
      <c r="V289" s="124">
        <f t="shared" si="169"/>
        <v>5.9370719407490259E-4</v>
      </c>
      <c r="Z289" s="124">
        <f t="shared" si="178"/>
        <v>1460</v>
      </c>
      <c r="AA289" s="124">
        <f t="shared" si="179"/>
        <v>-9.0021748859327056E-3</v>
      </c>
      <c r="AB289" s="124">
        <f t="shared" si="180"/>
        <v>8.9284676932734133E-3</v>
      </c>
      <c r="AC289" s="124">
        <f t="shared" si="181"/>
        <v>5.9370719407490259E-4</v>
      </c>
      <c r="AD289" s="124">
        <f t="shared" si="182"/>
        <v>9.2621748866405108E-3</v>
      </c>
      <c r="AE289" s="124">
        <f t="shared" si="183"/>
        <v>8.5787883630714152E-6</v>
      </c>
      <c r="AF289" s="124">
        <f t="shared" si="184"/>
        <v>5.9370719407490259E-4</v>
      </c>
      <c r="AG289" s="125"/>
      <c r="AH289" s="124">
        <f t="shared" si="185"/>
        <v>-8.6684676925656082E-3</v>
      </c>
      <c r="AI289" s="124">
        <f t="shared" si="186"/>
        <v>0.26148485352549999</v>
      </c>
      <c r="AJ289" s="124">
        <f t="shared" si="187"/>
        <v>-0.50383953454774344</v>
      </c>
      <c r="AK289" s="124">
        <f t="shared" si="188"/>
        <v>0.1734763584055129</v>
      </c>
      <c r="AL289" s="124">
        <f t="shared" si="189"/>
        <v>2.9108765519482307</v>
      </c>
      <c r="AM289" s="124">
        <f t="shared" si="190"/>
        <v>8.6301755792598271</v>
      </c>
      <c r="AN289" s="124">
        <f t="shared" si="192"/>
        <v>8.8185335695983991</v>
      </c>
      <c r="AO289" s="124">
        <f t="shared" si="192"/>
        <v>8.7853545462020772</v>
      </c>
      <c r="AP289" s="124">
        <f t="shared" si="192"/>
        <v>8.8388213997127725</v>
      </c>
      <c r="AQ289" s="124">
        <f t="shared" si="192"/>
        <v>8.7515970993043979</v>
      </c>
      <c r="AR289" s="124">
        <f t="shared" si="192"/>
        <v>8.8913385246283827</v>
      </c>
      <c r="AS289" s="124">
        <f t="shared" si="192"/>
        <v>8.6595470007838031</v>
      </c>
      <c r="AT289" s="124">
        <f t="shared" si="192"/>
        <v>9.0272302731556788</v>
      </c>
      <c r="AU289" s="124">
        <f t="shared" si="191"/>
        <v>8.365842299871268</v>
      </c>
    </row>
    <row r="290" spans="1:47" s="124" customFormat="1" ht="12.95" customHeight="1" x14ac:dyDescent="0.2">
      <c r="A290" s="124" t="s">
        <v>94</v>
      </c>
      <c r="B290" s="125"/>
      <c r="C290" s="153">
        <v>45228.466</v>
      </c>
      <c r="D290" s="153"/>
      <c r="E290" s="124">
        <f t="shared" si="171"/>
        <v>1462.0005190234767</v>
      </c>
      <c r="F290" s="124">
        <f t="shared" si="172"/>
        <v>1462</v>
      </c>
      <c r="G290" s="124">
        <f t="shared" si="173"/>
        <v>1.7220000008819625E-3</v>
      </c>
      <c r="I290" s="124">
        <f t="shared" si="167"/>
        <v>1.7220000008819625E-3</v>
      </c>
      <c r="P290" s="34">
        <f t="shared" si="174"/>
        <v>-3.0263823984936176E-4</v>
      </c>
      <c r="Q290" s="121">
        <f t="shared" si="175"/>
        <v>30209.966</v>
      </c>
      <c r="R290" s="124">
        <f t="shared" si="176"/>
        <v>4.0991600058316315E-6</v>
      </c>
      <c r="S290" s="125">
        <f t="shared" si="168"/>
        <v>0.1</v>
      </c>
      <c r="T290" s="124">
        <f t="shared" si="177"/>
        <v>4.0991600058316318E-7</v>
      </c>
      <c r="V290" s="124">
        <f t="shared" si="169"/>
        <v>2.0246382407313242E-3</v>
      </c>
      <c r="Z290" s="124">
        <f t="shared" si="178"/>
        <v>1462</v>
      </c>
      <c r="AA290" s="124">
        <f t="shared" si="179"/>
        <v>-9.0019319517900473E-3</v>
      </c>
      <c r="AB290" s="124">
        <f t="shared" si="180"/>
        <v>1.0421293712822648E-2</v>
      </c>
      <c r="AC290" s="124">
        <f t="shared" si="181"/>
        <v>2.0246382407313242E-3</v>
      </c>
      <c r="AD290" s="124">
        <f t="shared" si="182"/>
        <v>1.072393195267201E-2</v>
      </c>
      <c r="AE290" s="124">
        <f t="shared" si="183"/>
        <v>1.150027165255397E-5</v>
      </c>
      <c r="AF290" s="124">
        <f t="shared" si="184"/>
        <v>2.0246382407313242E-3</v>
      </c>
      <c r="AG290" s="125"/>
      <c r="AH290" s="124">
        <f t="shared" si="185"/>
        <v>-8.6992937119406855E-3</v>
      </c>
      <c r="AI290" s="124">
        <f t="shared" si="186"/>
        <v>0.26139106793330091</v>
      </c>
      <c r="AJ290" s="124">
        <f t="shared" si="187"/>
        <v>-0.50430698946213004</v>
      </c>
      <c r="AK290" s="124">
        <f t="shared" si="188"/>
        <v>0.17307661300470567</v>
      </c>
      <c r="AL290" s="124">
        <f t="shared" si="189"/>
        <v>2.9114178001708488</v>
      </c>
      <c r="AM290" s="124">
        <f t="shared" si="190"/>
        <v>8.6506500877832373</v>
      </c>
      <c r="AN290" s="124">
        <f t="shared" si="192"/>
        <v>8.8198824312225614</v>
      </c>
      <c r="AO290" s="124">
        <f t="shared" si="192"/>
        <v>8.7865415438681662</v>
      </c>
      <c r="AP290" s="124">
        <f t="shared" si="192"/>
        <v>8.8402205404865803</v>
      </c>
      <c r="AQ290" s="124">
        <f t="shared" si="192"/>
        <v>8.7527306227402022</v>
      </c>
      <c r="AR290" s="124">
        <f t="shared" si="192"/>
        <v>8.892774246613099</v>
      </c>
      <c r="AS290" s="124">
        <f t="shared" si="192"/>
        <v>8.6607088459714401</v>
      </c>
      <c r="AT290" s="124">
        <f t="shared" si="192"/>
        <v>9.0285308082680018</v>
      </c>
      <c r="AU290" s="124">
        <f t="shared" si="191"/>
        <v>8.3679140579703279</v>
      </c>
    </row>
    <row r="291" spans="1:47" s="124" customFormat="1" ht="12.95" customHeight="1" x14ac:dyDescent="0.2">
      <c r="A291" s="124" t="s">
        <v>95</v>
      </c>
      <c r="B291" s="125"/>
      <c r="C291" s="153">
        <v>45258.328999999998</v>
      </c>
      <c r="D291" s="153"/>
      <c r="E291" s="124">
        <f t="shared" si="171"/>
        <v>1471.0014470567417</v>
      </c>
      <c r="F291" s="124">
        <f t="shared" si="172"/>
        <v>1471</v>
      </c>
      <c r="G291" s="124">
        <f t="shared" si="173"/>
        <v>4.801000002771616E-3</v>
      </c>
      <c r="I291" s="124">
        <f t="shared" si="167"/>
        <v>4.801000002771616E-3</v>
      </c>
      <c r="P291" s="34">
        <f t="shared" si="174"/>
        <v>-1.6218883460378253E-4</v>
      </c>
      <c r="Q291" s="121">
        <f t="shared" si="175"/>
        <v>30239.828999999998</v>
      </c>
      <c r="R291" s="124">
        <f t="shared" si="176"/>
        <v>2.463324343544776E-5</v>
      </c>
      <c r="S291" s="125">
        <f t="shared" si="168"/>
        <v>0.1</v>
      </c>
      <c r="T291" s="124">
        <f t="shared" si="177"/>
        <v>2.4633243435447761E-6</v>
      </c>
      <c r="V291" s="124">
        <f t="shared" si="169"/>
        <v>4.9631888373753985E-3</v>
      </c>
      <c r="Z291" s="124">
        <f t="shared" si="178"/>
        <v>1471</v>
      </c>
      <c r="AA291" s="124">
        <f t="shared" si="179"/>
        <v>-8.9998844093985581E-3</v>
      </c>
      <c r="AB291" s="124">
        <f t="shared" si="180"/>
        <v>1.3638695577566392E-2</v>
      </c>
      <c r="AC291" s="124">
        <f t="shared" si="181"/>
        <v>4.9631888373753985E-3</v>
      </c>
      <c r="AD291" s="124">
        <f t="shared" si="182"/>
        <v>1.3800884412170174E-2</v>
      </c>
      <c r="AE291" s="124">
        <f t="shared" si="183"/>
        <v>1.9046441055808172E-5</v>
      </c>
      <c r="AF291" s="124">
        <f t="shared" si="184"/>
        <v>4.9631888373753985E-3</v>
      </c>
      <c r="AG291" s="125"/>
      <c r="AH291" s="124">
        <f t="shared" si="185"/>
        <v>-8.8376955747947756E-3</v>
      </c>
      <c r="AI291" s="124">
        <f t="shared" si="186"/>
        <v>0.26097247732034101</v>
      </c>
      <c r="AJ291" s="124">
        <f t="shared" si="187"/>
        <v>-0.50640484738621749</v>
      </c>
      <c r="AK291" s="124">
        <f t="shared" si="188"/>
        <v>0.17128044027225153</v>
      </c>
      <c r="AL291" s="124">
        <f t="shared" si="189"/>
        <v>2.9138489419337663</v>
      </c>
      <c r="AM291" s="124">
        <f t="shared" si="190"/>
        <v>8.7438110604738402</v>
      </c>
      <c r="AN291" s="124">
        <f t="shared" ref="AN291:AT300" si="193">$AU291+$AB$7*SIN(AO291)</f>
        <v>8.8259471077976315</v>
      </c>
      <c r="AO291" s="124">
        <f t="shared" si="193"/>
        <v>8.7918786765102439</v>
      </c>
      <c r="AP291" s="124">
        <f t="shared" si="193"/>
        <v>8.8465076078840692</v>
      </c>
      <c r="AQ291" s="124">
        <f t="shared" si="193"/>
        <v>8.7578341100852981</v>
      </c>
      <c r="AR291" s="124">
        <f t="shared" si="193"/>
        <v>8.8992160694461262</v>
      </c>
      <c r="AS291" s="124">
        <f t="shared" si="193"/>
        <v>8.665955625507781</v>
      </c>
      <c r="AT291" s="124">
        <f t="shared" si="193"/>
        <v>9.0343481752102406</v>
      </c>
      <c r="AU291" s="124">
        <f t="shared" si="191"/>
        <v>8.3772369694160957</v>
      </c>
    </row>
    <row r="292" spans="1:47" s="124" customFormat="1" ht="12.95" customHeight="1" x14ac:dyDescent="0.2">
      <c r="A292" s="124" t="s">
        <v>57</v>
      </c>
      <c r="B292" s="125"/>
      <c r="C292" s="153">
        <v>45261.642999999996</v>
      </c>
      <c r="D292" s="153"/>
      <c r="E292" s="124">
        <f t="shared" si="171"/>
        <v>1472.0003110523962</v>
      </c>
      <c r="F292" s="124">
        <f t="shared" si="172"/>
        <v>1472</v>
      </c>
      <c r="G292" s="124">
        <f t="shared" si="173"/>
        <v>1.0320000001229346E-3</v>
      </c>
      <c r="I292" s="124">
        <f t="shared" si="167"/>
        <v>1.0320000001229346E-3</v>
      </c>
      <c r="P292" s="34">
        <f t="shared" si="174"/>
        <v>-1.4651878812035717E-4</v>
      </c>
      <c r="Q292" s="121">
        <f t="shared" si="175"/>
        <v>30243.142999999996</v>
      </c>
      <c r="R292" s="124">
        <f t="shared" si="176"/>
        <v>1.3889065342424366E-6</v>
      </c>
      <c r="S292" s="125">
        <f t="shared" si="168"/>
        <v>0.1</v>
      </c>
      <c r="T292" s="124">
        <f t="shared" si="177"/>
        <v>1.3889065342424366E-7</v>
      </c>
      <c r="V292" s="124">
        <f t="shared" si="169"/>
        <v>1.1785187882432917E-3</v>
      </c>
      <c r="Z292" s="124">
        <f t="shared" si="178"/>
        <v>1472</v>
      </c>
      <c r="AA292" s="124">
        <f t="shared" si="179"/>
        <v>-8.9995603152453075E-3</v>
      </c>
      <c r="AB292" s="124">
        <f t="shared" si="180"/>
        <v>9.8850415272478849E-3</v>
      </c>
      <c r="AC292" s="124">
        <f t="shared" si="181"/>
        <v>1.1785187882432917E-3</v>
      </c>
      <c r="AD292" s="124">
        <f t="shared" si="182"/>
        <v>1.0031560315368242E-2</v>
      </c>
      <c r="AE292" s="124">
        <f t="shared" si="183"/>
        <v>1.00632202360871E-5</v>
      </c>
      <c r="AF292" s="124">
        <f t="shared" si="184"/>
        <v>1.1785187882432917E-3</v>
      </c>
      <c r="AG292" s="125"/>
      <c r="AH292" s="124">
        <f t="shared" si="185"/>
        <v>-8.8530415271249503E-3</v>
      </c>
      <c r="AI292" s="124">
        <f t="shared" si="186"/>
        <v>0.26092631414285561</v>
      </c>
      <c r="AJ292" s="124">
        <f t="shared" si="187"/>
        <v>-0.50663736859253805</v>
      </c>
      <c r="AK292" s="124">
        <f t="shared" si="188"/>
        <v>0.17108113680773029</v>
      </c>
      <c r="AL292" s="124">
        <f t="shared" si="189"/>
        <v>2.9141186169224103</v>
      </c>
      <c r="AM292" s="124">
        <f t="shared" si="190"/>
        <v>8.7542671227162145</v>
      </c>
      <c r="AN292" s="124">
        <f t="shared" si="193"/>
        <v>8.8266204315120902</v>
      </c>
      <c r="AO292" s="124">
        <f t="shared" si="193"/>
        <v>8.7924712640201417</v>
      </c>
      <c r="AP292" s="124">
        <f t="shared" si="193"/>
        <v>8.8472052467660127</v>
      </c>
      <c r="AQ292" s="124">
        <f t="shared" si="193"/>
        <v>8.758401446370101</v>
      </c>
      <c r="AR292" s="124">
        <f t="shared" si="193"/>
        <v>8.8999299078961442</v>
      </c>
      <c r="AS292" s="124">
        <f t="shared" si="193"/>
        <v>8.6665404732059308</v>
      </c>
      <c r="AT292" s="124">
        <f t="shared" si="193"/>
        <v>9.0349910181689399</v>
      </c>
      <c r="AU292" s="124">
        <f t="shared" si="191"/>
        <v>8.3782728484656257</v>
      </c>
    </row>
    <row r="293" spans="1:47" s="124" customFormat="1" ht="12.95" customHeight="1" x14ac:dyDescent="0.2">
      <c r="A293" s="124" t="s">
        <v>95</v>
      </c>
      <c r="B293" s="125"/>
      <c r="C293" s="153">
        <v>45268.283000000003</v>
      </c>
      <c r="D293" s="153"/>
      <c r="E293" s="124">
        <f t="shared" si="171"/>
        <v>1474.0016559320447</v>
      </c>
      <c r="F293" s="124">
        <f t="shared" si="172"/>
        <v>1474</v>
      </c>
      <c r="G293" s="124">
        <f t="shared" si="173"/>
        <v>5.4940000045462511E-3</v>
      </c>
      <c r="I293" s="124">
        <f t="shared" si="167"/>
        <v>5.4940000045462511E-3</v>
      </c>
      <c r="P293" s="34">
        <f t="shared" si="174"/>
        <v>-1.1513996094649447E-4</v>
      </c>
      <c r="Q293" s="121">
        <f t="shared" si="175"/>
        <v>30249.783000000003</v>
      </c>
      <c r="R293" s="124">
        <f t="shared" si="176"/>
        <v>3.1462451152487958E-5</v>
      </c>
      <c r="S293" s="125">
        <f t="shared" si="168"/>
        <v>0.1</v>
      </c>
      <c r="T293" s="124">
        <f t="shared" si="177"/>
        <v>3.1462451152487959E-6</v>
      </c>
      <c r="V293" s="124">
        <f t="shared" si="169"/>
        <v>5.6091399654927456E-3</v>
      </c>
      <c r="Z293" s="124">
        <f t="shared" si="178"/>
        <v>1474</v>
      </c>
      <c r="AA293" s="124">
        <f t="shared" si="179"/>
        <v>-8.9988540580083383E-3</v>
      </c>
      <c r="AB293" s="124">
        <f t="shared" si="180"/>
        <v>1.4377714101608095E-2</v>
      </c>
      <c r="AC293" s="124">
        <f t="shared" si="181"/>
        <v>5.6091399654927456E-3</v>
      </c>
      <c r="AD293" s="124">
        <f t="shared" si="182"/>
        <v>1.4492854062554589E-2</v>
      </c>
      <c r="AE293" s="124">
        <f t="shared" si="183"/>
        <v>2.1004281887850509E-5</v>
      </c>
      <c r="AF293" s="124">
        <f t="shared" si="184"/>
        <v>5.6091399654927456E-3</v>
      </c>
      <c r="AG293" s="125"/>
      <c r="AH293" s="124">
        <f t="shared" si="185"/>
        <v>-8.8837140970618438E-3</v>
      </c>
      <c r="AI293" s="124">
        <f t="shared" si="186"/>
        <v>0.26083419529936691</v>
      </c>
      <c r="AJ293" s="124">
        <f t="shared" si="187"/>
        <v>-0.50710206684868497</v>
      </c>
      <c r="AK293" s="124">
        <f t="shared" si="188"/>
        <v>0.17068269291042887</v>
      </c>
      <c r="AL293" s="124">
        <f t="shared" si="189"/>
        <v>2.914657695860833</v>
      </c>
      <c r="AM293" s="124">
        <f t="shared" si="190"/>
        <v>8.7752429058658326</v>
      </c>
      <c r="AN293" s="124">
        <f t="shared" si="193"/>
        <v>8.827966759013897</v>
      </c>
      <c r="AO293" s="124">
        <f t="shared" si="193"/>
        <v>8.7936561904271198</v>
      </c>
      <c r="AP293" s="124">
        <f t="shared" si="193"/>
        <v>8.8485999649939533</v>
      </c>
      <c r="AQ293" s="124">
        <f t="shared" si="193"/>
        <v>8.7595362979420912</v>
      </c>
      <c r="AR293" s="124">
        <f t="shared" si="193"/>
        <v>8.9013564283143207</v>
      </c>
      <c r="AS293" s="124">
        <f t="shared" si="193"/>
        <v>8.6677112953623379</v>
      </c>
      <c r="AT293" s="124">
        <f t="shared" si="193"/>
        <v>9.0362745904437869</v>
      </c>
      <c r="AU293" s="124">
        <f t="shared" si="191"/>
        <v>8.3803446065646856</v>
      </c>
    </row>
    <row r="294" spans="1:47" s="124" customFormat="1" ht="12.95" customHeight="1" x14ac:dyDescent="0.2">
      <c r="A294" s="124" t="s">
        <v>57</v>
      </c>
      <c r="B294" s="125"/>
      <c r="C294" s="153">
        <v>45523.75</v>
      </c>
      <c r="D294" s="153"/>
      <c r="E294" s="124">
        <f t="shared" si="171"/>
        <v>1551.0012903249144</v>
      </c>
      <c r="F294" s="124">
        <f t="shared" si="172"/>
        <v>1551</v>
      </c>
      <c r="G294" s="124">
        <f t="shared" si="173"/>
        <v>4.2810000013560057E-3</v>
      </c>
      <c r="I294" s="124">
        <f t="shared" si="167"/>
        <v>4.2810000013560057E-3</v>
      </c>
      <c r="P294" s="34">
        <f t="shared" si="174"/>
        <v>1.1322149154600093E-3</v>
      </c>
      <c r="Q294" s="121">
        <f t="shared" si="175"/>
        <v>30505.25</v>
      </c>
      <c r="R294" s="124">
        <f t="shared" si="176"/>
        <v>9.9148475171610572E-6</v>
      </c>
      <c r="S294" s="125">
        <f t="shared" si="168"/>
        <v>0.1</v>
      </c>
      <c r="T294" s="124">
        <f t="shared" si="177"/>
        <v>9.914847517161058E-7</v>
      </c>
      <c r="V294" s="124">
        <f t="shared" si="169"/>
        <v>3.1487850858959963E-3</v>
      </c>
      <c r="Z294" s="124">
        <f t="shared" si="178"/>
        <v>1551</v>
      </c>
      <c r="AA294" s="124">
        <f t="shared" si="179"/>
        <v>-8.9120034323334762E-3</v>
      </c>
      <c r="AB294" s="124">
        <f t="shared" si="180"/>
        <v>1.4325218349149491E-2</v>
      </c>
      <c r="AC294" s="124">
        <f t="shared" si="181"/>
        <v>3.1487850858959963E-3</v>
      </c>
      <c r="AD294" s="124">
        <f t="shared" si="182"/>
        <v>1.3193003433689482E-2</v>
      </c>
      <c r="AE294" s="124">
        <f t="shared" si="183"/>
        <v>1.7405533960134246E-5</v>
      </c>
      <c r="AF294" s="124">
        <f t="shared" si="184"/>
        <v>3.1487850858959963E-3</v>
      </c>
      <c r="AG294" s="125"/>
      <c r="AH294" s="124">
        <f t="shared" si="185"/>
        <v>-1.0044218347793486E-2</v>
      </c>
      <c r="AI294" s="124">
        <f t="shared" si="186"/>
        <v>0.25749391725727144</v>
      </c>
      <c r="AJ294" s="124">
        <f t="shared" si="187"/>
        <v>-0.52464563994705371</v>
      </c>
      <c r="AK294" s="124">
        <f t="shared" si="188"/>
        <v>0.15551008194949459</v>
      </c>
      <c r="AL294" s="124">
        <f t="shared" si="189"/>
        <v>2.935137372611611</v>
      </c>
      <c r="AM294" s="124">
        <f t="shared" si="190"/>
        <v>9.652894200428344</v>
      </c>
      <c r="AN294" s="124">
        <f t="shared" si="193"/>
        <v>8.8794584631827576</v>
      </c>
      <c r="AO294" s="124">
        <f t="shared" si="193"/>
        <v>8.8390762192474206</v>
      </c>
      <c r="AP294" s="124">
        <f t="shared" si="193"/>
        <v>8.9016954349887847</v>
      </c>
      <c r="AQ294" s="124">
        <f t="shared" si="193"/>
        <v>8.8034728845851049</v>
      </c>
      <c r="AR294" s="124">
        <f t="shared" si="193"/>
        <v>8.9550755916729265</v>
      </c>
      <c r="AS294" s="124">
        <f t="shared" si="193"/>
        <v>8.7139492638056169</v>
      </c>
      <c r="AT294" s="124">
        <f t="shared" si="193"/>
        <v>9.0835846935089215</v>
      </c>
      <c r="AU294" s="124">
        <f t="shared" si="191"/>
        <v>8.4601072933784778</v>
      </c>
    </row>
    <row r="295" spans="1:47" s="124" customFormat="1" ht="12.95" customHeight="1" x14ac:dyDescent="0.2">
      <c r="A295" s="124" t="s">
        <v>57</v>
      </c>
      <c r="B295" s="125"/>
      <c r="C295" s="153">
        <v>45523.750999999997</v>
      </c>
      <c r="D295" s="153"/>
      <c r="E295" s="124">
        <f t="shared" si="171"/>
        <v>1551.0015917322748</v>
      </c>
      <c r="F295" s="124">
        <f t="shared" si="172"/>
        <v>1551</v>
      </c>
      <c r="G295" s="124">
        <f t="shared" si="173"/>
        <v>5.2809999979217537E-3</v>
      </c>
      <c r="I295" s="124">
        <f t="shared" si="167"/>
        <v>5.2809999979217537E-3</v>
      </c>
      <c r="P295" s="34">
        <f t="shared" si="174"/>
        <v>1.1322149154600093E-3</v>
      </c>
      <c r="Q295" s="121">
        <f t="shared" si="175"/>
        <v>30505.250999999997</v>
      </c>
      <c r="R295" s="124">
        <f t="shared" si="176"/>
        <v>1.7212417660457103E-5</v>
      </c>
      <c r="S295" s="125">
        <f t="shared" si="168"/>
        <v>0.1</v>
      </c>
      <c r="T295" s="124">
        <f t="shared" si="177"/>
        <v>1.7212417660457104E-6</v>
      </c>
      <c r="V295" s="124">
        <f t="shared" si="169"/>
        <v>4.1487850824617444E-3</v>
      </c>
      <c r="Z295" s="124">
        <f t="shared" si="178"/>
        <v>1551</v>
      </c>
      <c r="AA295" s="124">
        <f t="shared" si="179"/>
        <v>-8.9120034323334762E-3</v>
      </c>
      <c r="AB295" s="124">
        <f t="shared" si="180"/>
        <v>1.5325218345715239E-2</v>
      </c>
      <c r="AC295" s="124">
        <f t="shared" si="181"/>
        <v>4.1487850824617444E-3</v>
      </c>
      <c r="AD295" s="124">
        <f t="shared" si="182"/>
        <v>1.419300343025523E-2</v>
      </c>
      <c r="AE295" s="124">
        <f t="shared" si="183"/>
        <v>2.0144134637123674E-5</v>
      </c>
      <c r="AF295" s="124">
        <f t="shared" si="184"/>
        <v>4.1487850824617444E-3</v>
      </c>
      <c r="AG295" s="125"/>
      <c r="AH295" s="124">
        <f t="shared" si="185"/>
        <v>-1.0044218347793486E-2</v>
      </c>
      <c r="AI295" s="124">
        <f t="shared" si="186"/>
        <v>0.25749391725727144</v>
      </c>
      <c r="AJ295" s="124">
        <f t="shared" si="187"/>
        <v>-0.52464563994705371</v>
      </c>
      <c r="AK295" s="124">
        <f t="shared" si="188"/>
        <v>0.15551008194949459</v>
      </c>
      <c r="AL295" s="124">
        <f t="shared" si="189"/>
        <v>2.935137372611611</v>
      </c>
      <c r="AM295" s="124">
        <f t="shared" si="190"/>
        <v>9.652894200428344</v>
      </c>
      <c r="AN295" s="124">
        <f t="shared" si="193"/>
        <v>8.8794584631827576</v>
      </c>
      <c r="AO295" s="124">
        <f t="shared" si="193"/>
        <v>8.8390762192474206</v>
      </c>
      <c r="AP295" s="124">
        <f t="shared" si="193"/>
        <v>8.9016954349887847</v>
      </c>
      <c r="AQ295" s="124">
        <f t="shared" si="193"/>
        <v>8.8034728845851049</v>
      </c>
      <c r="AR295" s="124">
        <f t="shared" si="193"/>
        <v>8.9550755916729265</v>
      </c>
      <c r="AS295" s="124">
        <f t="shared" si="193"/>
        <v>8.7139492638056169</v>
      </c>
      <c r="AT295" s="124">
        <f t="shared" si="193"/>
        <v>9.0835846935089215</v>
      </c>
      <c r="AU295" s="124">
        <f t="shared" si="191"/>
        <v>8.4601072933784778</v>
      </c>
    </row>
    <row r="296" spans="1:47" s="124" customFormat="1" ht="12.95" customHeight="1" x14ac:dyDescent="0.2">
      <c r="A296" s="124" t="s">
        <v>97</v>
      </c>
      <c r="B296" s="125"/>
      <c r="C296" s="153">
        <v>45530.387000000002</v>
      </c>
      <c r="D296" s="153"/>
      <c r="E296" s="124">
        <f t="shared" si="171"/>
        <v>1553.0017309824775</v>
      </c>
      <c r="F296" s="124">
        <f t="shared" si="172"/>
        <v>1553</v>
      </c>
      <c r="G296" s="124">
        <f t="shared" si="173"/>
        <v>5.743000001530163E-3</v>
      </c>
      <c r="I296" s="124">
        <f t="shared" si="167"/>
        <v>5.743000001530163E-3</v>
      </c>
      <c r="P296" s="34">
        <f t="shared" si="174"/>
        <v>1.1656337442033666E-3</v>
      </c>
      <c r="Q296" s="121">
        <f t="shared" si="175"/>
        <v>30511.887000000002</v>
      </c>
      <c r="R296" s="124">
        <f t="shared" si="176"/>
        <v>2.0952281853713924E-5</v>
      </c>
      <c r="S296" s="125">
        <f t="shared" si="168"/>
        <v>0.1</v>
      </c>
      <c r="T296" s="124">
        <f t="shared" si="177"/>
        <v>2.0952281853713925E-6</v>
      </c>
      <c r="V296" s="124">
        <f t="shared" si="169"/>
        <v>4.5773662573267964E-3</v>
      </c>
      <c r="Z296" s="124">
        <f t="shared" si="178"/>
        <v>1553</v>
      </c>
      <c r="AA296" s="124">
        <f t="shared" si="179"/>
        <v>-8.9081771741584149E-3</v>
      </c>
      <c r="AB296" s="124">
        <f t="shared" si="180"/>
        <v>1.5816810919891944E-2</v>
      </c>
      <c r="AC296" s="124">
        <f t="shared" si="181"/>
        <v>4.5773662573267964E-3</v>
      </c>
      <c r="AD296" s="124">
        <f t="shared" si="182"/>
        <v>1.4651177175688578E-2</v>
      </c>
      <c r="AE296" s="124">
        <f t="shared" si="183"/>
        <v>2.1465699263341795E-5</v>
      </c>
      <c r="AF296" s="124">
        <f t="shared" si="184"/>
        <v>4.5773662573267964E-3</v>
      </c>
      <c r="AG296" s="125"/>
      <c r="AH296" s="124">
        <f t="shared" si="185"/>
        <v>-1.0073810918361781E-2</v>
      </c>
      <c r="AI296" s="124">
        <f t="shared" si="186"/>
        <v>0.25741241025159256</v>
      </c>
      <c r="AJ296" s="124">
        <f t="shared" si="187"/>
        <v>-0.52509232744005951</v>
      </c>
      <c r="AK296" s="124">
        <f t="shared" si="188"/>
        <v>0.15512040500701743</v>
      </c>
      <c r="AL296" s="124">
        <f t="shared" si="189"/>
        <v>2.93566215692758</v>
      </c>
      <c r="AM296" s="124">
        <f t="shared" si="190"/>
        <v>9.6776686155259846</v>
      </c>
      <c r="AN296" s="124">
        <f t="shared" si="193"/>
        <v>8.8807865368774035</v>
      </c>
      <c r="AO296" s="124">
        <f t="shared" si="193"/>
        <v>8.8402521538541468</v>
      </c>
      <c r="AP296" s="124">
        <f t="shared" si="193"/>
        <v>8.9030580395187808</v>
      </c>
      <c r="AQ296" s="124">
        <f t="shared" si="193"/>
        <v>8.8046220571876557</v>
      </c>
      <c r="AR296" s="124">
        <f t="shared" si="193"/>
        <v>8.9564389628245191</v>
      </c>
      <c r="AS296" s="124">
        <f t="shared" si="193"/>
        <v>8.7151808120311838</v>
      </c>
      <c r="AT296" s="124">
        <f t="shared" si="193"/>
        <v>9.0847597536648745</v>
      </c>
      <c r="AU296" s="124">
        <f t="shared" si="191"/>
        <v>8.4621790514775377</v>
      </c>
    </row>
    <row r="297" spans="1:47" s="124" customFormat="1" ht="12.95" customHeight="1" x14ac:dyDescent="0.2">
      <c r="A297" s="124" t="s">
        <v>98</v>
      </c>
      <c r="B297" s="125"/>
      <c r="C297" s="153">
        <v>45613.326999999997</v>
      </c>
      <c r="D297" s="153"/>
      <c r="E297" s="124">
        <f t="shared" si="171"/>
        <v>1578.0004575363741</v>
      </c>
      <c r="F297" s="124">
        <f t="shared" si="172"/>
        <v>1578</v>
      </c>
      <c r="G297" s="124">
        <f t="shared" si="173"/>
        <v>1.5179999973042868E-3</v>
      </c>
      <c r="I297" s="124">
        <f t="shared" ref="I297:I328" si="194">+G297</f>
        <v>1.5179999973042868E-3</v>
      </c>
      <c r="P297" s="34">
        <f t="shared" si="174"/>
        <v>1.5877267017846055E-3</v>
      </c>
      <c r="Q297" s="121">
        <f t="shared" si="175"/>
        <v>30594.826999999997</v>
      </c>
      <c r="R297" s="124">
        <f t="shared" si="176"/>
        <v>4.8618133176856939E-9</v>
      </c>
      <c r="S297" s="125">
        <f t="shared" ref="S297:S328" si="195">S$16</f>
        <v>0.1</v>
      </c>
      <c r="T297" s="124">
        <f t="shared" si="177"/>
        <v>4.8618133176856943E-10</v>
      </c>
      <c r="V297" s="124">
        <f t="shared" si="169"/>
        <v>-6.9726704480318688E-5</v>
      </c>
      <c r="Z297" s="124">
        <f t="shared" si="178"/>
        <v>1578</v>
      </c>
      <c r="AA297" s="124">
        <f t="shared" si="179"/>
        <v>-8.8535263221142645E-3</v>
      </c>
      <c r="AB297" s="124">
        <f t="shared" si="180"/>
        <v>1.1959253021203157E-2</v>
      </c>
      <c r="AC297" s="124">
        <f t="shared" si="181"/>
        <v>-6.9726704480318688E-5</v>
      </c>
      <c r="AD297" s="124">
        <f t="shared" si="182"/>
        <v>1.0371526319418551E-2</v>
      </c>
      <c r="AE297" s="124">
        <f t="shared" si="183"/>
        <v>1.0756855819439172E-5</v>
      </c>
      <c r="AF297" s="124">
        <f t="shared" si="184"/>
        <v>-6.9726704480318688E-5</v>
      </c>
      <c r="AG297" s="125"/>
      <c r="AH297" s="124">
        <f t="shared" si="185"/>
        <v>-1.044125302389887E-2</v>
      </c>
      <c r="AI297" s="124">
        <f t="shared" si="186"/>
        <v>0.25641545450229086</v>
      </c>
      <c r="AJ297" s="124">
        <f t="shared" si="187"/>
        <v>-0.53063762276915782</v>
      </c>
      <c r="AK297" s="124">
        <f t="shared" si="188"/>
        <v>0.1502687332576394</v>
      </c>
      <c r="AL297" s="124">
        <f t="shared" si="189"/>
        <v>2.9421912182648087</v>
      </c>
      <c r="AM297" s="124">
        <f t="shared" si="190"/>
        <v>9.996762455818617</v>
      </c>
      <c r="AN297" s="124">
        <f t="shared" si="193"/>
        <v>8.8973445273255916</v>
      </c>
      <c r="AO297" s="124">
        <f t="shared" si="193"/>
        <v>8.8549426053149567</v>
      </c>
      <c r="AP297" s="124">
        <f t="shared" si="193"/>
        <v>8.9200153612285256</v>
      </c>
      <c r="AQ297" s="124">
        <f t="shared" si="193"/>
        <v>8.8190290692346487</v>
      </c>
      <c r="AR297" s="124">
        <f t="shared" si="193"/>
        <v>8.9733411967225152</v>
      </c>
      <c r="AS297" s="124">
        <f t="shared" si="193"/>
        <v>8.7307072274123758</v>
      </c>
      <c r="AT297" s="124">
        <f t="shared" si="193"/>
        <v>9.0992237945847698</v>
      </c>
      <c r="AU297" s="124">
        <f t="shared" si="191"/>
        <v>8.488076027715783</v>
      </c>
    </row>
    <row r="298" spans="1:47" s="124" customFormat="1" ht="12.95" customHeight="1" x14ac:dyDescent="0.2">
      <c r="A298" s="124" t="s">
        <v>98</v>
      </c>
      <c r="B298" s="125"/>
      <c r="C298" s="153">
        <v>45613.328000000001</v>
      </c>
      <c r="D298" s="153"/>
      <c r="E298" s="124">
        <f t="shared" si="171"/>
        <v>1578.0007589437366</v>
      </c>
      <c r="F298" s="124">
        <f t="shared" si="172"/>
        <v>1578</v>
      </c>
      <c r="G298" s="124">
        <f t="shared" si="173"/>
        <v>2.5180000011459924E-3</v>
      </c>
      <c r="I298" s="124">
        <f t="shared" si="194"/>
        <v>2.5180000011459924E-3</v>
      </c>
      <c r="P298" s="34">
        <f t="shared" si="174"/>
        <v>1.5877267017846055E-3</v>
      </c>
      <c r="Q298" s="121">
        <f t="shared" si="175"/>
        <v>30594.828000000001</v>
      </c>
      <c r="R298" s="124">
        <f t="shared" si="176"/>
        <v>8.6540841150472059E-7</v>
      </c>
      <c r="S298" s="125">
        <f t="shared" si="195"/>
        <v>0.1</v>
      </c>
      <c r="T298" s="124">
        <f t="shared" si="177"/>
        <v>8.6540841150472067E-8</v>
      </c>
      <c r="V298" s="124">
        <f t="shared" si="169"/>
        <v>9.3027329936138693E-4</v>
      </c>
      <c r="Z298" s="124">
        <f t="shared" si="178"/>
        <v>1578</v>
      </c>
      <c r="AA298" s="124">
        <f t="shared" si="179"/>
        <v>-8.8535263221142645E-3</v>
      </c>
      <c r="AB298" s="124">
        <f t="shared" si="180"/>
        <v>1.2959253025044862E-2</v>
      </c>
      <c r="AC298" s="124">
        <f t="shared" si="181"/>
        <v>9.3027329936138693E-4</v>
      </c>
      <c r="AD298" s="124">
        <f t="shared" si="182"/>
        <v>1.1371526323260257E-2</v>
      </c>
      <c r="AE298" s="124">
        <f t="shared" si="183"/>
        <v>1.2931161092060093E-5</v>
      </c>
      <c r="AF298" s="124">
        <f t="shared" si="184"/>
        <v>9.3027329936138693E-4</v>
      </c>
      <c r="AG298" s="125"/>
      <c r="AH298" s="124">
        <f t="shared" si="185"/>
        <v>-1.044125302389887E-2</v>
      </c>
      <c r="AI298" s="124">
        <f t="shared" si="186"/>
        <v>0.25641545450229086</v>
      </c>
      <c r="AJ298" s="124">
        <f t="shared" si="187"/>
        <v>-0.53063762276915782</v>
      </c>
      <c r="AK298" s="124">
        <f t="shared" si="188"/>
        <v>0.1502687332576394</v>
      </c>
      <c r="AL298" s="124">
        <f t="shared" si="189"/>
        <v>2.9421912182648087</v>
      </c>
      <c r="AM298" s="124">
        <f t="shared" si="190"/>
        <v>9.996762455818617</v>
      </c>
      <c r="AN298" s="124">
        <f t="shared" si="193"/>
        <v>8.8973445273255916</v>
      </c>
      <c r="AO298" s="124">
        <f t="shared" si="193"/>
        <v>8.8549426053149567</v>
      </c>
      <c r="AP298" s="124">
        <f t="shared" si="193"/>
        <v>8.9200153612285256</v>
      </c>
      <c r="AQ298" s="124">
        <f t="shared" si="193"/>
        <v>8.8190290692346487</v>
      </c>
      <c r="AR298" s="124">
        <f t="shared" si="193"/>
        <v>8.9733411967225152</v>
      </c>
      <c r="AS298" s="124">
        <f t="shared" si="193"/>
        <v>8.7307072274123758</v>
      </c>
      <c r="AT298" s="124">
        <f t="shared" si="193"/>
        <v>9.0992237945847698</v>
      </c>
      <c r="AU298" s="124">
        <f t="shared" si="191"/>
        <v>8.488076027715783</v>
      </c>
    </row>
    <row r="299" spans="1:47" s="124" customFormat="1" ht="12.95" customHeight="1" x14ac:dyDescent="0.2">
      <c r="A299" s="124" t="s">
        <v>98</v>
      </c>
      <c r="B299" s="125"/>
      <c r="C299" s="153">
        <v>45613.330999999998</v>
      </c>
      <c r="D299" s="153"/>
      <c r="E299" s="124">
        <f t="shared" si="171"/>
        <v>1578.00166316582</v>
      </c>
      <c r="F299" s="124">
        <f t="shared" si="172"/>
        <v>1578</v>
      </c>
      <c r="G299" s="124">
        <f t="shared" si="173"/>
        <v>5.5179999981191941E-3</v>
      </c>
      <c r="I299" s="124">
        <f t="shared" si="194"/>
        <v>5.5179999981191941E-3</v>
      </c>
      <c r="P299" s="34">
        <f t="shared" si="174"/>
        <v>1.5877267017846055E-3</v>
      </c>
      <c r="Q299" s="121">
        <f t="shared" si="175"/>
        <v>30594.830999999998</v>
      </c>
      <c r="R299" s="124">
        <f t="shared" si="176"/>
        <v>1.5447048183880754E-5</v>
      </c>
      <c r="S299" s="125">
        <f t="shared" si="195"/>
        <v>0.1</v>
      </c>
      <c r="T299" s="124">
        <f t="shared" si="177"/>
        <v>1.5447048183880755E-6</v>
      </c>
      <c r="V299" s="124">
        <f t="shared" si="169"/>
        <v>3.9302732963345886E-3</v>
      </c>
      <c r="Z299" s="124">
        <f t="shared" si="178"/>
        <v>1578</v>
      </c>
      <c r="AA299" s="124">
        <f t="shared" si="179"/>
        <v>-8.8535263221142645E-3</v>
      </c>
      <c r="AB299" s="124">
        <f t="shared" si="180"/>
        <v>1.5959253022018064E-2</v>
      </c>
      <c r="AC299" s="124">
        <f t="shared" si="181"/>
        <v>3.9302732963345886E-3</v>
      </c>
      <c r="AD299" s="124">
        <f t="shared" si="182"/>
        <v>1.4371526320233459E-2</v>
      </c>
      <c r="AE299" s="124">
        <f t="shared" si="183"/>
        <v>2.0654076877316307E-5</v>
      </c>
      <c r="AF299" s="124">
        <f t="shared" si="184"/>
        <v>3.9302732963345886E-3</v>
      </c>
      <c r="AG299" s="125"/>
      <c r="AH299" s="124">
        <f t="shared" si="185"/>
        <v>-1.044125302389887E-2</v>
      </c>
      <c r="AI299" s="124">
        <f t="shared" si="186"/>
        <v>0.25641545450229086</v>
      </c>
      <c r="AJ299" s="124">
        <f t="shared" si="187"/>
        <v>-0.53063762276915782</v>
      </c>
      <c r="AK299" s="124">
        <f t="shared" si="188"/>
        <v>0.1502687332576394</v>
      </c>
      <c r="AL299" s="124">
        <f t="shared" si="189"/>
        <v>2.9421912182648087</v>
      </c>
      <c r="AM299" s="124">
        <f t="shared" si="190"/>
        <v>9.996762455818617</v>
      </c>
      <c r="AN299" s="124">
        <f t="shared" si="193"/>
        <v>8.8973445273255916</v>
      </c>
      <c r="AO299" s="124">
        <f t="shared" si="193"/>
        <v>8.8549426053149567</v>
      </c>
      <c r="AP299" s="124">
        <f t="shared" si="193"/>
        <v>8.9200153612285256</v>
      </c>
      <c r="AQ299" s="124">
        <f t="shared" si="193"/>
        <v>8.8190290692346487</v>
      </c>
      <c r="AR299" s="124">
        <f t="shared" si="193"/>
        <v>8.9733411967225152</v>
      </c>
      <c r="AS299" s="124">
        <f t="shared" si="193"/>
        <v>8.7307072274123758</v>
      </c>
      <c r="AT299" s="124">
        <f t="shared" si="193"/>
        <v>9.0992237945847698</v>
      </c>
      <c r="AU299" s="124">
        <f t="shared" si="191"/>
        <v>8.488076027715783</v>
      </c>
    </row>
    <row r="300" spans="1:47" s="124" customFormat="1" ht="12.95" customHeight="1" x14ac:dyDescent="0.2">
      <c r="A300" s="124" t="s">
        <v>100</v>
      </c>
      <c r="B300" s="125"/>
      <c r="C300" s="153">
        <v>45865.482000000004</v>
      </c>
      <c r="D300" s="153"/>
      <c r="E300" s="124">
        <f t="shared" si="171"/>
        <v>1654.0018307483144</v>
      </c>
      <c r="F300" s="124">
        <f t="shared" si="172"/>
        <v>1654</v>
      </c>
      <c r="G300" s="124">
        <f t="shared" si="173"/>
        <v>6.074000004446134E-3</v>
      </c>
      <c r="I300" s="124">
        <f t="shared" si="194"/>
        <v>6.074000004446134E-3</v>
      </c>
      <c r="P300" s="34">
        <f t="shared" si="174"/>
        <v>2.9204432550070172E-3</v>
      </c>
      <c r="Q300" s="121">
        <f t="shared" si="175"/>
        <v>30846.982000000004</v>
      </c>
      <c r="R300" s="124">
        <f t="shared" si="176"/>
        <v>9.9449201719330075E-6</v>
      </c>
      <c r="S300" s="125">
        <f t="shared" si="195"/>
        <v>0.1</v>
      </c>
      <c r="T300" s="124">
        <f t="shared" si="177"/>
        <v>9.9449201719330088E-7</v>
      </c>
      <c r="V300" s="124">
        <f t="shared" si="169"/>
        <v>3.1535567494391167E-3</v>
      </c>
      <c r="Z300" s="124">
        <f t="shared" si="178"/>
        <v>1654</v>
      </c>
      <c r="AA300" s="124">
        <f t="shared" si="179"/>
        <v>-8.6085627736236878E-3</v>
      </c>
      <c r="AB300" s="124">
        <f t="shared" si="180"/>
        <v>1.7603006033076837E-2</v>
      </c>
      <c r="AC300" s="124">
        <f t="shared" si="181"/>
        <v>3.1535567494391167E-3</v>
      </c>
      <c r="AD300" s="124">
        <f t="shared" si="182"/>
        <v>1.4682562778069822E-2</v>
      </c>
      <c r="AE300" s="124">
        <f t="shared" si="183"/>
        <v>2.155776497319614E-5</v>
      </c>
      <c r="AF300" s="124">
        <f t="shared" si="184"/>
        <v>3.1535567494391167E-3</v>
      </c>
      <c r="AG300" s="125"/>
      <c r="AH300" s="124">
        <f t="shared" si="185"/>
        <v>-1.1529006028630705E-2</v>
      </c>
      <c r="AI300" s="124">
        <f t="shared" si="186"/>
        <v>0.25362736524519935</v>
      </c>
      <c r="AJ300" s="124">
        <f t="shared" si="187"/>
        <v>-0.54706019328611055</v>
      </c>
      <c r="AK300" s="124">
        <f t="shared" si="188"/>
        <v>0.13574446061282636</v>
      </c>
      <c r="AL300" s="124">
        <f t="shared" si="189"/>
        <v>2.9616868290161382</v>
      </c>
      <c r="AM300" s="124">
        <f t="shared" si="190"/>
        <v>11.086926960968595</v>
      </c>
      <c r="AN300" s="124">
        <f t="shared" si="193"/>
        <v>8.9471577047215636</v>
      </c>
      <c r="AO300" s="124">
        <f t="shared" si="193"/>
        <v>8.89958521383919</v>
      </c>
      <c r="AP300" s="124">
        <f t="shared" si="193"/>
        <v>8.9706595706773236</v>
      </c>
      <c r="AQ300" s="124">
        <f t="shared" si="193"/>
        <v>8.8633922995417613</v>
      </c>
      <c r="AR300" s="124">
        <f t="shared" si="193"/>
        <v>9.0231023781161213</v>
      </c>
      <c r="AS300" s="124">
        <f t="shared" si="193"/>
        <v>8.7794139836113327</v>
      </c>
      <c r="AT300" s="124">
        <f t="shared" si="193"/>
        <v>9.1407111564485941</v>
      </c>
      <c r="AU300" s="124">
        <f t="shared" si="191"/>
        <v>8.566802835480047</v>
      </c>
    </row>
    <row r="301" spans="1:47" s="124" customFormat="1" ht="12.95" customHeight="1" x14ac:dyDescent="0.2">
      <c r="A301" s="124" t="s">
        <v>57</v>
      </c>
      <c r="B301" s="125"/>
      <c r="C301" s="153">
        <v>45888.707999999999</v>
      </c>
      <c r="D301" s="153"/>
      <c r="E301" s="124">
        <f t="shared" si="171"/>
        <v>1661.0023181240165</v>
      </c>
      <c r="F301" s="124">
        <f t="shared" si="172"/>
        <v>1661</v>
      </c>
      <c r="G301" s="124">
        <f t="shared" si="173"/>
        <v>7.6909999988856725E-3</v>
      </c>
      <c r="I301" s="124">
        <f t="shared" si="194"/>
        <v>7.6909999988856725E-3</v>
      </c>
      <c r="P301" s="34">
        <f t="shared" si="174"/>
        <v>3.046944226235802E-3</v>
      </c>
      <c r="Q301" s="121">
        <f t="shared" si="175"/>
        <v>30870.207999999999</v>
      </c>
      <c r="R301" s="124">
        <f t="shared" si="176"/>
        <v>2.1567254019482585E-5</v>
      </c>
      <c r="S301" s="125">
        <f t="shared" si="195"/>
        <v>0.1</v>
      </c>
      <c r="T301" s="124">
        <f t="shared" si="177"/>
        <v>2.1567254019482586E-6</v>
      </c>
      <c r="V301" s="124">
        <f t="shared" si="169"/>
        <v>4.6440557726498705E-3</v>
      </c>
      <c r="Z301" s="124">
        <f t="shared" si="178"/>
        <v>1661</v>
      </c>
      <c r="AA301" s="124">
        <f t="shared" si="179"/>
        <v>-8.5799392965258698E-3</v>
      </c>
      <c r="AB301" s="124">
        <f t="shared" si="180"/>
        <v>1.9317883521647344E-2</v>
      </c>
      <c r="AC301" s="124">
        <f t="shared" si="181"/>
        <v>4.6440557726498705E-3</v>
      </c>
      <c r="AD301" s="124">
        <f t="shared" si="182"/>
        <v>1.6270939295411541E-2</v>
      </c>
      <c r="AE301" s="124">
        <f t="shared" si="183"/>
        <v>2.6474346555496744E-5</v>
      </c>
      <c r="AF301" s="124">
        <f t="shared" si="184"/>
        <v>4.6440557726498705E-3</v>
      </c>
      <c r="AG301" s="125"/>
      <c r="AH301" s="124">
        <f t="shared" si="185"/>
        <v>-1.1626883522761672E-2</v>
      </c>
      <c r="AI301" s="124">
        <f t="shared" si="186"/>
        <v>0.25338844602876298</v>
      </c>
      <c r="AJ301" s="124">
        <f t="shared" si="187"/>
        <v>-0.54853987603543086</v>
      </c>
      <c r="AK301" s="124">
        <f t="shared" si="188"/>
        <v>0.1344241643996528</v>
      </c>
      <c r="AL301" s="124">
        <f t="shared" si="189"/>
        <v>2.9634554959303174</v>
      </c>
      <c r="AM301" s="124">
        <f t="shared" si="190"/>
        <v>11.197598631982332</v>
      </c>
      <c r="AN301" s="124">
        <f t="shared" ref="AN301:AT310" si="196">$AU301+$AB$7*SIN(AO301)</f>
        <v>8.9517033384441369</v>
      </c>
      <c r="AO301" s="124">
        <f t="shared" si="196"/>
        <v>8.9037022225630125</v>
      </c>
      <c r="AP301" s="124">
        <f t="shared" si="196"/>
        <v>8.9752517858708085</v>
      </c>
      <c r="AQ301" s="124">
        <f t="shared" si="196"/>
        <v>8.8675274056755313</v>
      </c>
      <c r="AR301" s="124">
        <f t="shared" si="196"/>
        <v>9.0275609138242423</v>
      </c>
      <c r="AS301" s="124">
        <f t="shared" si="196"/>
        <v>8.7840139789730411</v>
      </c>
      <c r="AT301" s="124">
        <f t="shared" si="196"/>
        <v>9.1443498635883511</v>
      </c>
      <c r="AU301" s="124">
        <f t="shared" si="191"/>
        <v>8.5740539888267548</v>
      </c>
    </row>
    <row r="302" spans="1:47" s="124" customFormat="1" ht="12.95" customHeight="1" x14ac:dyDescent="0.2">
      <c r="A302" s="124" t="s">
        <v>101</v>
      </c>
      <c r="B302" s="125"/>
      <c r="C302" s="153">
        <v>45918.569000000003</v>
      </c>
      <c r="D302" s="153"/>
      <c r="E302" s="124">
        <f t="shared" si="171"/>
        <v>1670.0026433425608</v>
      </c>
      <c r="F302" s="124">
        <f t="shared" si="172"/>
        <v>1670</v>
      </c>
      <c r="G302" s="124">
        <f t="shared" si="173"/>
        <v>8.7700000003678724E-3</v>
      </c>
      <c r="I302" s="124">
        <f t="shared" si="194"/>
        <v>8.7700000003678724E-3</v>
      </c>
      <c r="P302" s="34">
        <f t="shared" si="174"/>
        <v>3.2105179530697615E-3</v>
      </c>
      <c r="Q302" s="121">
        <f t="shared" si="175"/>
        <v>30900.069000000003</v>
      </c>
      <c r="R302" s="124">
        <f t="shared" si="176"/>
        <v>3.0907840634229992E-5</v>
      </c>
      <c r="S302" s="125">
        <f t="shared" si="195"/>
        <v>0.1</v>
      </c>
      <c r="T302" s="124">
        <f t="shared" si="177"/>
        <v>3.0907840634229994E-6</v>
      </c>
      <c r="V302" s="124">
        <f t="shared" ref="V302:V322" si="197">+G302-P302</f>
        <v>5.5594820472981109E-3</v>
      </c>
      <c r="Z302" s="124">
        <f t="shared" si="178"/>
        <v>1670</v>
      </c>
      <c r="AA302" s="124">
        <f t="shared" si="179"/>
        <v>-8.5416164859250087E-3</v>
      </c>
      <c r="AB302" s="124">
        <f t="shared" si="180"/>
        <v>2.0522134439362641E-2</v>
      </c>
      <c r="AC302" s="124">
        <f t="shared" si="181"/>
        <v>5.5594820472981109E-3</v>
      </c>
      <c r="AD302" s="124">
        <f t="shared" si="182"/>
        <v>1.7311616486292883E-2</v>
      </c>
      <c r="AE302" s="124">
        <f t="shared" si="183"/>
        <v>2.9969206536848754E-5</v>
      </c>
      <c r="AF302" s="124">
        <f t="shared" si="184"/>
        <v>5.5594820472981109E-3</v>
      </c>
      <c r="AG302" s="125"/>
      <c r="AH302" s="124">
        <f t="shared" si="185"/>
        <v>-1.175213443899477E-2</v>
      </c>
      <c r="AI302" s="124">
        <f t="shared" si="186"/>
        <v>0.25308559218482118</v>
      </c>
      <c r="AJ302" s="124">
        <f t="shared" si="187"/>
        <v>-0.55043416674677448</v>
      </c>
      <c r="AK302" s="124">
        <f t="shared" si="188"/>
        <v>0.13273106605460117</v>
      </c>
      <c r="AL302" s="124">
        <f t="shared" si="189"/>
        <v>2.9657227449277932</v>
      </c>
      <c r="AM302" s="124">
        <f t="shared" si="190"/>
        <v>11.34271529629347</v>
      </c>
      <c r="AN302" s="124">
        <f t="shared" si="196"/>
        <v>8.9575366094626094</v>
      </c>
      <c r="AO302" s="124">
        <f t="shared" si="196"/>
        <v>8.9089981197712689</v>
      </c>
      <c r="AP302" s="124">
        <f t="shared" si="196"/>
        <v>8.9811373728500801</v>
      </c>
      <c r="AQ302" s="124">
        <f t="shared" si="196"/>
        <v>8.8728573085703371</v>
      </c>
      <c r="AR302" s="124">
        <f t="shared" si="196"/>
        <v>9.0332620836074131</v>
      </c>
      <c r="AS302" s="124">
        <f t="shared" si="196"/>
        <v>8.7899563213672209</v>
      </c>
      <c r="AT302" s="124">
        <f t="shared" si="196"/>
        <v>9.1489841676517791</v>
      </c>
      <c r="AU302" s="124">
        <f t="shared" si="191"/>
        <v>8.5833769002725226</v>
      </c>
    </row>
    <row r="303" spans="1:47" s="124" customFormat="1" ht="12.95" customHeight="1" x14ac:dyDescent="0.2">
      <c r="A303" s="124" t="s">
        <v>101</v>
      </c>
      <c r="B303" s="125"/>
      <c r="C303" s="153">
        <v>45968.336000000003</v>
      </c>
      <c r="D303" s="153"/>
      <c r="E303" s="124">
        <f t="shared" si="171"/>
        <v>1685.0027834969837</v>
      </c>
      <c r="F303" s="124">
        <f t="shared" si="172"/>
        <v>1685</v>
      </c>
      <c r="G303" s="124">
        <f t="shared" si="173"/>
        <v>9.235000004991889E-3</v>
      </c>
      <c r="I303" s="124">
        <f t="shared" si="194"/>
        <v>9.235000004991889E-3</v>
      </c>
      <c r="P303" s="34">
        <f t="shared" si="174"/>
        <v>3.4854648835473106E-3</v>
      </c>
      <c r="Q303" s="121">
        <f t="shared" si="175"/>
        <v>30949.836000000003</v>
      </c>
      <c r="R303" s="124">
        <f t="shared" si="176"/>
        <v>3.3057154112724724E-5</v>
      </c>
      <c r="S303" s="125">
        <f t="shared" si="195"/>
        <v>0.1</v>
      </c>
      <c r="T303" s="124">
        <f t="shared" si="177"/>
        <v>3.3057154112724724E-6</v>
      </c>
      <c r="V303" s="124">
        <f t="shared" si="197"/>
        <v>5.7495351214445784E-3</v>
      </c>
      <c r="Z303" s="124">
        <f t="shared" si="178"/>
        <v>1685</v>
      </c>
      <c r="AA303" s="124">
        <f t="shared" si="179"/>
        <v>-8.4739271303140296E-3</v>
      </c>
      <c r="AB303" s="124">
        <f t="shared" si="180"/>
        <v>2.1194392018853231E-2</v>
      </c>
      <c r="AC303" s="124">
        <f t="shared" si="181"/>
        <v>5.7495351214445784E-3</v>
      </c>
      <c r="AD303" s="124">
        <f t="shared" si="182"/>
        <v>1.7708927135305919E-2</v>
      </c>
      <c r="AE303" s="124">
        <f t="shared" si="183"/>
        <v>3.136061002835743E-5</v>
      </c>
      <c r="AF303" s="124">
        <f t="shared" si="184"/>
        <v>5.7495351214445784E-3</v>
      </c>
      <c r="AG303" s="125"/>
      <c r="AH303" s="124">
        <f t="shared" si="185"/>
        <v>-1.195939201386134E-2</v>
      </c>
      <c r="AI303" s="124">
        <f t="shared" si="186"/>
        <v>0.25259156845507902</v>
      </c>
      <c r="AJ303" s="124">
        <f t="shared" si="187"/>
        <v>-0.55357092387625773</v>
      </c>
      <c r="AK303" s="124">
        <f t="shared" si="188"/>
        <v>0.12992037928458885</v>
      </c>
      <c r="AL303" s="124">
        <f t="shared" si="189"/>
        <v>2.9694845604892186</v>
      </c>
      <c r="AM303" s="124">
        <f t="shared" si="190"/>
        <v>11.591905174950863</v>
      </c>
      <c r="AN303" s="124">
        <f t="shared" si="196"/>
        <v>8.9672304380409127</v>
      </c>
      <c r="AO303" s="124">
        <f t="shared" si="196"/>
        <v>8.9178321822696311</v>
      </c>
      <c r="AP303" s="124">
        <f t="shared" si="196"/>
        <v>8.9908993763372358</v>
      </c>
      <c r="AQ303" s="124">
        <f t="shared" si="196"/>
        <v>8.8817747323007303</v>
      </c>
      <c r="AR303" s="124">
        <f t="shared" si="196"/>
        <v>9.0426857616463234</v>
      </c>
      <c r="AS303" s="124">
        <f t="shared" si="196"/>
        <v>8.7999301674288173</v>
      </c>
      <c r="AT303" s="124">
        <f t="shared" si="196"/>
        <v>9.1565989657158298</v>
      </c>
      <c r="AU303" s="124">
        <f t="shared" si="191"/>
        <v>8.5989150860154702</v>
      </c>
    </row>
    <row r="304" spans="1:47" s="124" customFormat="1" ht="12.95" customHeight="1" x14ac:dyDescent="0.2">
      <c r="A304" s="124" t="s">
        <v>102</v>
      </c>
      <c r="B304" s="125"/>
      <c r="C304" s="153">
        <v>46240.385999999999</v>
      </c>
      <c r="D304" s="153"/>
      <c r="E304" s="124">
        <f t="shared" si="171"/>
        <v>1767.0006561638256</v>
      </c>
      <c r="F304" s="124">
        <f t="shared" si="172"/>
        <v>1767</v>
      </c>
      <c r="G304" s="124">
        <f t="shared" si="173"/>
        <v>2.1770000021206215E-3</v>
      </c>
      <c r="I304" s="124">
        <f t="shared" si="194"/>
        <v>2.1770000021206215E-3</v>
      </c>
      <c r="P304" s="34">
        <f t="shared" si="174"/>
        <v>5.0398567505917265E-3</v>
      </c>
      <c r="Q304" s="121">
        <f t="shared" si="175"/>
        <v>31221.885999999999</v>
      </c>
      <c r="R304" s="124">
        <f t="shared" si="176"/>
        <v>8.1959487622665471E-6</v>
      </c>
      <c r="S304" s="125">
        <f t="shared" si="195"/>
        <v>0.1</v>
      </c>
      <c r="T304" s="124">
        <f t="shared" si="177"/>
        <v>8.1959487622665479E-7</v>
      </c>
      <c r="V304" s="124">
        <f t="shared" si="197"/>
        <v>-2.862856748471105E-3</v>
      </c>
      <c r="Z304" s="124">
        <f t="shared" si="178"/>
        <v>1767</v>
      </c>
      <c r="AA304" s="124">
        <f t="shared" si="179"/>
        <v>-8.0184978437396366E-3</v>
      </c>
      <c r="AB304" s="124">
        <f t="shared" si="180"/>
        <v>1.5235354596451985E-2</v>
      </c>
      <c r="AC304" s="124">
        <f t="shared" si="181"/>
        <v>-2.862856748471105E-3</v>
      </c>
      <c r="AD304" s="124">
        <f t="shared" si="182"/>
        <v>1.0195497845860258E-2</v>
      </c>
      <c r="AE304" s="124">
        <f t="shared" si="183"/>
        <v>1.0394817632494117E-5</v>
      </c>
      <c r="AF304" s="124">
        <f t="shared" si="184"/>
        <v>-2.862856748471105E-3</v>
      </c>
      <c r="AG304" s="125"/>
      <c r="AH304" s="124">
        <f t="shared" si="185"/>
        <v>-1.3058354594331363E-2</v>
      </c>
      <c r="AI304" s="124">
        <f t="shared" si="186"/>
        <v>0.250121372023691</v>
      </c>
      <c r="AJ304" s="124">
        <f t="shared" si="187"/>
        <v>-0.57026845694708506</v>
      </c>
      <c r="AK304" s="124">
        <f t="shared" si="188"/>
        <v>0.11480728113782122</v>
      </c>
      <c r="AL304" s="124">
        <f t="shared" si="189"/>
        <v>2.9896711837981669</v>
      </c>
      <c r="AM304" s="124">
        <f t="shared" si="190"/>
        <v>13.139366235675491</v>
      </c>
      <c r="AN304" s="124">
        <f t="shared" si="196"/>
        <v>9.019561622462394</v>
      </c>
      <c r="AO304" s="124">
        <f t="shared" si="196"/>
        <v>8.9663687923963256</v>
      </c>
      <c r="AP304" s="124">
        <f t="shared" si="196"/>
        <v>9.0431801252512471</v>
      </c>
      <c r="AQ304" s="124">
        <f t="shared" si="196"/>
        <v>8.9313408945058033</v>
      </c>
      <c r="AR304" s="124">
        <f t="shared" si="196"/>
        <v>9.0924648688827947</v>
      </c>
      <c r="AS304" s="124">
        <f t="shared" si="196"/>
        <v>8.8559767860939651</v>
      </c>
      <c r="AT304" s="124">
        <f t="shared" si="196"/>
        <v>9.1958985831837197</v>
      </c>
      <c r="AU304" s="124">
        <f t="shared" si="191"/>
        <v>8.6838571680769121</v>
      </c>
    </row>
    <row r="305" spans="1:47" s="124" customFormat="1" ht="12.95" customHeight="1" x14ac:dyDescent="0.2">
      <c r="A305" s="124" t="s">
        <v>57</v>
      </c>
      <c r="B305" s="125"/>
      <c r="C305" s="153">
        <v>46253.661</v>
      </c>
      <c r="D305" s="153"/>
      <c r="E305" s="124">
        <f t="shared" si="171"/>
        <v>1771.0018388863123</v>
      </c>
      <c r="F305" s="124">
        <f t="shared" si="172"/>
        <v>1771</v>
      </c>
      <c r="G305" s="124">
        <f t="shared" si="173"/>
        <v>6.1009999990346842E-3</v>
      </c>
      <c r="I305" s="124">
        <f t="shared" si="194"/>
        <v>6.1009999990346842E-3</v>
      </c>
      <c r="P305" s="34">
        <f t="shared" si="174"/>
        <v>5.1179015053083206E-3</v>
      </c>
      <c r="Q305" s="121">
        <f t="shared" si="175"/>
        <v>31235.161</v>
      </c>
      <c r="R305" s="124">
        <f t="shared" si="176"/>
        <v>9.6648264836704493E-7</v>
      </c>
      <c r="S305" s="125">
        <f t="shared" si="195"/>
        <v>0.1</v>
      </c>
      <c r="T305" s="124">
        <f t="shared" si="177"/>
        <v>9.6648264836704503E-8</v>
      </c>
      <c r="V305" s="124">
        <f t="shared" si="197"/>
        <v>9.8309849372636357E-4</v>
      </c>
      <c r="Z305" s="124">
        <f t="shared" si="178"/>
        <v>1771</v>
      </c>
      <c r="AA305" s="124">
        <f t="shared" si="179"/>
        <v>-7.9925501455026804E-3</v>
      </c>
      <c r="AB305" s="124">
        <f t="shared" si="180"/>
        <v>1.9211451649845685E-2</v>
      </c>
      <c r="AC305" s="124">
        <f t="shared" si="181"/>
        <v>9.8309849372636357E-4</v>
      </c>
      <c r="AD305" s="124">
        <f t="shared" si="182"/>
        <v>1.4093550144537365E-2</v>
      </c>
      <c r="AE305" s="124">
        <f t="shared" si="183"/>
        <v>1.986281556765892E-5</v>
      </c>
      <c r="AF305" s="124">
        <f t="shared" si="184"/>
        <v>9.8309849372636357E-4</v>
      </c>
      <c r="AG305" s="125"/>
      <c r="AH305" s="124">
        <f t="shared" si="185"/>
        <v>-1.3110451650811001E-2</v>
      </c>
      <c r="AI305" s="124">
        <f t="shared" si="186"/>
        <v>0.25001056410789391</v>
      </c>
      <c r="AJ305" s="124">
        <f t="shared" si="187"/>
        <v>-0.5710635471059784</v>
      </c>
      <c r="AK305" s="124">
        <f t="shared" si="188"/>
        <v>0.1140811752574924</v>
      </c>
      <c r="AL305" s="124">
        <f t="shared" si="189"/>
        <v>2.9906394100589906</v>
      </c>
      <c r="AM305" s="124">
        <f t="shared" si="190"/>
        <v>13.223967213720556</v>
      </c>
      <c r="AN305" s="124">
        <f t="shared" si="196"/>
        <v>9.0220843009463465</v>
      </c>
      <c r="AO305" s="124">
        <f t="shared" si="196"/>
        <v>8.9687499472100161</v>
      </c>
      <c r="AP305" s="124">
        <f t="shared" si="196"/>
        <v>9.0456820498227071</v>
      </c>
      <c r="AQ305" s="124">
        <f t="shared" si="196"/>
        <v>8.9337963031398537</v>
      </c>
      <c r="AR305" s="124">
        <f t="shared" si="196"/>
        <v>9.0948179498025024</v>
      </c>
      <c r="AS305" s="124">
        <f t="shared" si="196"/>
        <v>8.8587754736058031</v>
      </c>
      <c r="AT305" s="124">
        <f t="shared" si="196"/>
        <v>9.1977184061707202</v>
      </c>
      <c r="AU305" s="124">
        <f t="shared" si="191"/>
        <v>8.6880006842750301</v>
      </c>
    </row>
    <row r="306" spans="1:47" s="124" customFormat="1" ht="12.95" customHeight="1" x14ac:dyDescent="0.2">
      <c r="A306" s="124" t="s">
        <v>57</v>
      </c>
      <c r="B306" s="125"/>
      <c r="C306" s="153">
        <v>46286.839</v>
      </c>
      <c r="D306" s="153"/>
      <c r="E306" s="124">
        <f t="shared" si="171"/>
        <v>1781.0019323225943</v>
      </c>
      <c r="F306" s="124">
        <f t="shared" si="172"/>
        <v>1781</v>
      </c>
      <c r="G306" s="124">
        <f t="shared" si="173"/>
        <v>6.4110000021173619E-3</v>
      </c>
      <c r="I306" s="124">
        <f t="shared" si="194"/>
        <v>6.4110000021173619E-3</v>
      </c>
      <c r="P306" s="34">
        <f t="shared" si="174"/>
        <v>5.3139171902635146E-3</v>
      </c>
      <c r="Q306" s="121">
        <f t="shared" si="175"/>
        <v>31268.339</v>
      </c>
      <c r="R306" s="124">
        <f t="shared" si="176"/>
        <v>1.203590696065144E-6</v>
      </c>
      <c r="S306" s="125">
        <f t="shared" si="195"/>
        <v>0.1</v>
      </c>
      <c r="T306" s="124">
        <f t="shared" si="177"/>
        <v>1.2035906960651441E-7</v>
      </c>
      <c r="V306" s="124">
        <f t="shared" si="197"/>
        <v>1.0970828118538473E-3</v>
      </c>
      <c r="Z306" s="124">
        <f t="shared" si="178"/>
        <v>1781</v>
      </c>
      <c r="AA306" s="124">
        <f t="shared" si="179"/>
        <v>-7.9261491703614979E-3</v>
      </c>
      <c r="AB306" s="124">
        <f t="shared" si="180"/>
        <v>1.9651066362742373E-2</v>
      </c>
      <c r="AC306" s="124">
        <f t="shared" si="181"/>
        <v>1.0970828118538473E-3</v>
      </c>
      <c r="AD306" s="124">
        <f t="shared" si="182"/>
        <v>1.433714917247886E-2</v>
      </c>
      <c r="AE306" s="124">
        <f t="shared" si="183"/>
        <v>2.0555384639391127E-5</v>
      </c>
      <c r="AF306" s="124">
        <f t="shared" si="184"/>
        <v>1.0970828118538473E-3</v>
      </c>
      <c r="AG306" s="125"/>
      <c r="AH306" s="124">
        <f t="shared" si="185"/>
        <v>-1.3240066360625012E-2</v>
      </c>
      <c r="AI306" s="124">
        <f t="shared" si="186"/>
        <v>0.24973737882685942</v>
      </c>
      <c r="AJ306" s="124">
        <f t="shared" si="187"/>
        <v>-0.573043393503747</v>
      </c>
      <c r="AK306" s="124">
        <f t="shared" si="188"/>
        <v>0.11227051157048691</v>
      </c>
      <c r="AL306" s="124">
        <f t="shared" si="189"/>
        <v>2.9930532215239745</v>
      </c>
      <c r="AM306" s="124">
        <f t="shared" si="190"/>
        <v>13.439672497096486</v>
      </c>
      <c r="AN306" s="124">
        <f t="shared" si="196"/>
        <v>9.0283782399677488</v>
      </c>
      <c r="AO306" s="124">
        <f t="shared" si="196"/>
        <v>8.97470940766725</v>
      </c>
      <c r="AP306" s="124">
        <f t="shared" si="196"/>
        <v>9.0519167084570089</v>
      </c>
      <c r="AQ306" s="124">
        <f t="shared" si="196"/>
        <v>8.9399508260974461</v>
      </c>
      <c r="AR306" s="124">
        <f t="shared" si="196"/>
        <v>9.1006701494683373</v>
      </c>
      <c r="AS306" s="124">
        <f t="shared" si="196"/>
        <v>8.8657979915050547</v>
      </c>
      <c r="AT306" s="124">
        <f t="shared" si="196"/>
        <v>9.2022297648142839</v>
      </c>
      <c r="AU306" s="124">
        <f t="shared" si="191"/>
        <v>8.6983594747703279</v>
      </c>
    </row>
    <row r="307" spans="1:47" s="124" customFormat="1" ht="12.95" customHeight="1" x14ac:dyDescent="0.2">
      <c r="A307" s="124" t="s">
        <v>57</v>
      </c>
      <c r="B307" s="125"/>
      <c r="C307" s="153">
        <v>46568.845000000001</v>
      </c>
      <c r="D307" s="153"/>
      <c r="E307" s="124">
        <f t="shared" si="171"/>
        <v>1866.0006166794622</v>
      </c>
      <c r="F307" s="124">
        <f t="shared" si="172"/>
        <v>1866</v>
      </c>
      <c r="G307" s="124">
        <f t="shared" si="173"/>
        <v>2.0460000014281832E-3</v>
      </c>
      <c r="I307" s="124">
        <f t="shared" si="194"/>
        <v>2.0460000014281832E-3</v>
      </c>
      <c r="P307" s="34">
        <f t="shared" si="174"/>
        <v>7.0321802993246231E-3</v>
      </c>
      <c r="Q307" s="121">
        <f t="shared" si="175"/>
        <v>31550.345000000001</v>
      </c>
      <c r="R307" s="124">
        <f t="shared" si="176"/>
        <v>2.4861993963130631E-5</v>
      </c>
      <c r="S307" s="125">
        <f t="shared" si="195"/>
        <v>0.1</v>
      </c>
      <c r="T307" s="124">
        <f t="shared" si="177"/>
        <v>2.4861993963130633E-6</v>
      </c>
      <c r="V307" s="124">
        <f t="shared" si="197"/>
        <v>-4.9861802978964399E-3</v>
      </c>
      <c r="Z307" s="124">
        <f t="shared" si="178"/>
        <v>1866</v>
      </c>
      <c r="AA307" s="124">
        <f t="shared" si="179"/>
        <v>-7.2728154828101774E-3</v>
      </c>
      <c r="AB307" s="124">
        <f t="shared" si="180"/>
        <v>1.6350995783562985E-2</v>
      </c>
      <c r="AC307" s="124">
        <f t="shared" si="181"/>
        <v>-4.9861802978964399E-3</v>
      </c>
      <c r="AD307" s="124">
        <f t="shared" si="182"/>
        <v>9.3188154842383606E-3</v>
      </c>
      <c r="AE307" s="124">
        <f t="shared" si="183"/>
        <v>8.6840322029280634E-6</v>
      </c>
      <c r="AF307" s="124">
        <f t="shared" si="184"/>
        <v>-4.9861802978964399E-3</v>
      </c>
      <c r="AG307" s="125"/>
      <c r="AH307" s="124">
        <f t="shared" si="185"/>
        <v>-1.4304995782134801E-2</v>
      </c>
      <c r="AI307" s="124">
        <f t="shared" si="186"/>
        <v>0.24762986130922826</v>
      </c>
      <c r="AJ307" s="124">
        <f t="shared" si="187"/>
        <v>-0.58942046758126287</v>
      </c>
      <c r="AK307" s="124">
        <f t="shared" si="188"/>
        <v>9.7148560999735067E-2</v>
      </c>
      <c r="AL307" s="124">
        <f t="shared" si="189"/>
        <v>3.0131798159984298</v>
      </c>
      <c r="AM307" s="124">
        <f t="shared" si="190"/>
        <v>15.553358779144212</v>
      </c>
      <c r="AN307" s="124">
        <f t="shared" si="196"/>
        <v>9.0811145258209685</v>
      </c>
      <c r="AO307" s="124">
        <f t="shared" si="196"/>
        <v>9.025799254576043</v>
      </c>
      <c r="AP307" s="124">
        <f t="shared" si="196"/>
        <v>9.1037296752368633</v>
      </c>
      <c r="AQ307" s="124">
        <f t="shared" si="196"/>
        <v>8.993217700766067</v>
      </c>
      <c r="AR307" s="124">
        <f t="shared" si="196"/>
        <v>9.1486703151985882</v>
      </c>
      <c r="AS307" s="124">
        <f t="shared" si="196"/>
        <v>8.9269380149243016</v>
      </c>
      <c r="AT307" s="124">
        <f t="shared" si="196"/>
        <v>9.2384582015373322</v>
      </c>
      <c r="AU307" s="124">
        <f t="shared" si="191"/>
        <v>8.7864091939803597</v>
      </c>
    </row>
    <row r="308" spans="1:47" s="124" customFormat="1" ht="12.95" customHeight="1" x14ac:dyDescent="0.2">
      <c r="A308" s="124" t="s">
        <v>103</v>
      </c>
      <c r="B308" s="125"/>
      <c r="C308" s="153">
        <v>46648.472000000002</v>
      </c>
      <c r="D308" s="153"/>
      <c r="E308" s="124">
        <f t="shared" si="171"/>
        <v>1890.0007806450667</v>
      </c>
      <c r="F308" s="124">
        <f t="shared" si="172"/>
        <v>1890</v>
      </c>
      <c r="G308" s="124">
        <f t="shared" si="173"/>
        <v>2.590000003692694E-3</v>
      </c>
      <c r="I308" s="124">
        <f t="shared" si="194"/>
        <v>2.590000003692694E-3</v>
      </c>
      <c r="P308" s="34">
        <f t="shared" si="174"/>
        <v>7.5342250561419057E-3</v>
      </c>
      <c r="Q308" s="121">
        <f t="shared" si="175"/>
        <v>31629.972000000002</v>
      </c>
      <c r="R308" s="124">
        <f t="shared" si="176"/>
        <v>2.444536136926641E-5</v>
      </c>
      <c r="S308" s="125">
        <f t="shared" si="195"/>
        <v>0.1</v>
      </c>
      <c r="T308" s="124">
        <f t="shared" si="177"/>
        <v>2.4445361369266412E-6</v>
      </c>
      <c r="V308" s="124">
        <f t="shared" si="197"/>
        <v>-4.9442250524492116E-3</v>
      </c>
      <c r="Z308" s="124">
        <f t="shared" si="178"/>
        <v>1890</v>
      </c>
      <c r="AA308" s="124">
        <f t="shared" si="179"/>
        <v>-7.0593681996378044E-3</v>
      </c>
      <c r="AB308" s="124">
        <f t="shared" si="180"/>
        <v>1.7183593259472406E-2</v>
      </c>
      <c r="AC308" s="124">
        <f t="shared" si="181"/>
        <v>-4.9442250524492116E-3</v>
      </c>
      <c r="AD308" s="124">
        <f t="shared" si="182"/>
        <v>9.6493682033304985E-3</v>
      </c>
      <c r="AE308" s="124">
        <f t="shared" si="183"/>
        <v>9.3110306723445668E-6</v>
      </c>
      <c r="AF308" s="124">
        <f t="shared" si="184"/>
        <v>-4.9442250524492116E-3</v>
      </c>
      <c r="AG308" s="125"/>
      <c r="AH308" s="124">
        <f t="shared" si="185"/>
        <v>-1.459359325577971E-2</v>
      </c>
      <c r="AI308" s="124">
        <f t="shared" si="186"/>
        <v>0.24710170033058143</v>
      </c>
      <c r="AJ308" s="124">
        <f t="shared" si="187"/>
        <v>-0.59389979355562861</v>
      </c>
      <c r="AK308" s="124">
        <f t="shared" si="188"/>
        <v>9.296676208618071E-2</v>
      </c>
      <c r="AL308" s="124">
        <f t="shared" si="189"/>
        <v>3.0187360185319041</v>
      </c>
      <c r="AM308" s="124">
        <f t="shared" si="190"/>
        <v>16.258655794464708</v>
      </c>
      <c r="AN308" s="124">
        <f t="shared" si="196"/>
        <v>9.0957491488294693</v>
      </c>
      <c r="AO308" s="124">
        <f t="shared" si="196"/>
        <v>9.040384384779907</v>
      </c>
      <c r="AP308" s="124">
        <f t="shared" si="196"/>
        <v>9.1179714848235562</v>
      </c>
      <c r="AQ308" s="124">
        <f t="shared" si="196"/>
        <v>9.0085752221542776</v>
      </c>
      <c r="AR308" s="124">
        <f t="shared" si="196"/>
        <v>9.1616674367511326</v>
      </c>
      <c r="AS308" s="124">
        <f t="shared" si="196"/>
        <v>8.9446532069058229</v>
      </c>
      <c r="AT308" s="124">
        <f t="shared" si="196"/>
        <v>9.2480352609106991</v>
      </c>
      <c r="AU308" s="124">
        <f t="shared" si="191"/>
        <v>8.811270291169075</v>
      </c>
    </row>
    <row r="309" spans="1:47" s="124" customFormat="1" ht="12.95" customHeight="1" x14ac:dyDescent="0.2">
      <c r="A309" s="124" t="s">
        <v>57</v>
      </c>
      <c r="B309" s="125"/>
      <c r="C309" s="153">
        <v>46774.552000000003</v>
      </c>
      <c r="D309" s="153"/>
      <c r="E309" s="124">
        <f t="shared" si="171"/>
        <v>1928.0022207694401</v>
      </c>
      <c r="F309" s="124">
        <f t="shared" si="172"/>
        <v>1928</v>
      </c>
      <c r="G309" s="124">
        <f t="shared" si="173"/>
        <v>7.3680000059539452E-3</v>
      </c>
      <c r="I309" s="124">
        <f t="shared" si="194"/>
        <v>7.3680000059539452E-3</v>
      </c>
      <c r="P309" s="34">
        <f t="shared" si="174"/>
        <v>8.3443388863907765E-3</v>
      </c>
      <c r="Q309" s="121">
        <f t="shared" si="175"/>
        <v>31756.052000000003</v>
      </c>
      <c r="R309" s="124">
        <f t="shared" si="176"/>
        <v>9.5323760945264518E-7</v>
      </c>
      <c r="S309" s="125">
        <f t="shared" si="195"/>
        <v>0.1</v>
      </c>
      <c r="T309" s="124">
        <f t="shared" si="177"/>
        <v>9.5323760945264526E-8</v>
      </c>
      <c r="V309" s="124">
        <f t="shared" si="197"/>
        <v>-9.7633888043683129E-4</v>
      </c>
      <c r="Z309" s="124">
        <f t="shared" si="178"/>
        <v>1928</v>
      </c>
      <c r="AA309" s="124">
        <f t="shared" si="179"/>
        <v>-6.6952100887803564E-3</v>
      </c>
      <c r="AB309" s="124">
        <f t="shared" si="180"/>
        <v>2.2407548981125076E-2</v>
      </c>
      <c r="AC309" s="124">
        <f t="shared" si="181"/>
        <v>-9.7633888043683129E-4</v>
      </c>
      <c r="AD309" s="124">
        <f t="shared" si="182"/>
        <v>1.4063210094734302E-2</v>
      </c>
      <c r="AE309" s="124">
        <f t="shared" si="183"/>
        <v>1.9777387816863676E-5</v>
      </c>
      <c r="AF309" s="124">
        <f t="shared" si="184"/>
        <v>-9.7633888043683129E-4</v>
      </c>
      <c r="AG309" s="125"/>
      <c r="AH309" s="124">
        <f t="shared" si="185"/>
        <v>-1.5039548975171133E-2</v>
      </c>
      <c r="AI309" s="124">
        <f t="shared" si="186"/>
        <v>0.24632276621067861</v>
      </c>
      <c r="AJ309" s="124">
        <f t="shared" si="187"/>
        <v>-0.60086401664887135</v>
      </c>
      <c r="AK309" s="124">
        <f t="shared" si="188"/>
        <v>8.6425087593631489E-2</v>
      </c>
      <c r="AL309" s="124">
        <f t="shared" si="189"/>
        <v>3.0274201279392288</v>
      </c>
      <c r="AM309" s="124">
        <f t="shared" si="190"/>
        <v>17.498316302735727</v>
      </c>
      <c r="AN309" s="124">
        <f t="shared" si="196"/>
        <v>9.1186833081141145</v>
      </c>
      <c r="AO309" s="124">
        <f t="shared" si="196"/>
        <v>9.0636387612627693</v>
      </c>
      <c r="AP309" s="124">
        <f t="shared" si="196"/>
        <v>9.1401701762115994</v>
      </c>
      <c r="AQ309" s="124">
        <f t="shared" si="196"/>
        <v>9.0331821167741442</v>
      </c>
      <c r="AR309" s="124">
        <f t="shared" si="196"/>
        <v>9.1817595795456821</v>
      </c>
      <c r="AS309" s="124">
        <f t="shared" si="196"/>
        <v>8.9730879755581174</v>
      </c>
      <c r="AT309" s="124">
        <f t="shared" si="196"/>
        <v>9.2626506910582869</v>
      </c>
      <c r="AU309" s="124">
        <f t="shared" si="191"/>
        <v>8.8506336950512061</v>
      </c>
    </row>
    <row r="310" spans="1:47" s="124" customFormat="1" ht="12.95" customHeight="1" x14ac:dyDescent="0.2">
      <c r="A310" s="124" t="s">
        <v>104</v>
      </c>
      <c r="B310" s="125"/>
      <c r="C310" s="153">
        <v>46900.62</v>
      </c>
      <c r="D310" s="153"/>
      <c r="E310" s="124">
        <f t="shared" si="171"/>
        <v>1966.000044005476</v>
      </c>
      <c r="F310" s="124">
        <f t="shared" si="172"/>
        <v>1966</v>
      </c>
      <c r="G310" s="124">
        <f t="shared" si="173"/>
        <v>1.4600000577047467E-4</v>
      </c>
      <c r="I310" s="124">
        <f t="shared" si="194"/>
        <v>1.4600000577047467E-4</v>
      </c>
      <c r="P310" s="34">
        <f t="shared" si="174"/>
        <v>9.173096781616541E-3</v>
      </c>
      <c r="Q310" s="121">
        <f t="shared" si="175"/>
        <v>31882.120000000003</v>
      </c>
      <c r="R310" s="124">
        <f t="shared" si="176"/>
        <v>8.1488476200490447E-5</v>
      </c>
      <c r="S310" s="125">
        <f t="shared" si="195"/>
        <v>0.1</v>
      </c>
      <c r="T310" s="124">
        <f t="shared" si="177"/>
        <v>8.1488476200490451E-6</v>
      </c>
      <c r="V310" s="124">
        <f t="shared" si="197"/>
        <v>-9.0270967758460663E-3</v>
      </c>
      <c r="Z310" s="124">
        <f t="shared" si="178"/>
        <v>1966</v>
      </c>
      <c r="AA310" s="124">
        <f t="shared" si="179"/>
        <v>-6.2989340423637782E-3</v>
      </c>
      <c r="AB310" s="124">
        <f t="shared" si="180"/>
        <v>1.5618030829750794E-2</v>
      </c>
      <c r="AC310" s="124">
        <f t="shared" si="181"/>
        <v>-9.0270967758460663E-3</v>
      </c>
      <c r="AD310" s="124">
        <f t="shared" si="182"/>
        <v>6.4449340481342529E-3</v>
      </c>
      <c r="AE310" s="124">
        <f t="shared" si="183"/>
        <v>4.1537174884800174E-6</v>
      </c>
      <c r="AF310" s="124">
        <f t="shared" si="184"/>
        <v>-9.0270967758460663E-3</v>
      </c>
      <c r="AG310" s="125"/>
      <c r="AH310" s="124">
        <f t="shared" si="185"/>
        <v>-1.5472030823980319E-2</v>
      </c>
      <c r="AI310" s="124">
        <f t="shared" si="186"/>
        <v>0.2456116351221368</v>
      </c>
      <c r="AJ310" s="124">
        <f t="shared" si="187"/>
        <v>-0.60767397443142812</v>
      </c>
      <c r="AK310" s="124">
        <f t="shared" si="188"/>
        <v>7.9980394065009217E-2</v>
      </c>
      <c r="AL310" s="124">
        <f t="shared" si="189"/>
        <v>3.0359670430102028</v>
      </c>
      <c r="AM310" s="124">
        <f t="shared" si="190"/>
        <v>18.917194244676459</v>
      </c>
      <c r="AN310" s="124">
        <f t="shared" si="196"/>
        <v>9.1413235011660188</v>
      </c>
      <c r="AO310" s="124">
        <f t="shared" si="196"/>
        <v>9.0871013401973748</v>
      </c>
      <c r="AP310" s="124">
        <f t="shared" si="196"/>
        <v>9.1619414024219203</v>
      </c>
      <c r="AQ310" s="124">
        <f t="shared" si="196"/>
        <v>9.0581450940199559</v>
      </c>
      <c r="AR310" s="124">
        <f t="shared" si="196"/>
        <v>9.2012707861378225</v>
      </c>
      <c r="AS310" s="124">
        <f t="shared" si="196"/>
        <v>9.0019755518963755</v>
      </c>
      <c r="AT310" s="124">
        <f t="shared" si="196"/>
        <v>9.276627792543465</v>
      </c>
      <c r="AU310" s="124">
        <f t="shared" si="191"/>
        <v>8.8899970989333372</v>
      </c>
    </row>
    <row r="311" spans="1:47" s="124" customFormat="1" ht="12.95" customHeight="1" x14ac:dyDescent="0.2">
      <c r="A311" s="124" t="s">
        <v>57</v>
      </c>
      <c r="B311" s="125"/>
      <c r="C311" s="153">
        <v>47006.79</v>
      </c>
      <c r="D311" s="153"/>
      <c r="E311" s="124">
        <f t="shared" si="171"/>
        <v>1998.0004635645223</v>
      </c>
      <c r="F311" s="124">
        <f t="shared" si="172"/>
        <v>1998</v>
      </c>
      <c r="G311" s="124">
        <f t="shared" si="173"/>
        <v>1.5380000040750019E-3</v>
      </c>
      <c r="I311" s="124">
        <f t="shared" si="194"/>
        <v>1.5380000040750019E-3</v>
      </c>
      <c r="P311" s="34">
        <f t="shared" si="174"/>
        <v>9.8854589376890234E-3</v>
      </c>
      <c r="Q311" s="121">
        <f t="shared" si="175"/>
        <v>31988.29</v>
      </c>
      <c r="R311" s="124">
        <f t="shared" si="176"/>
        <v>6.9680070648372539E-5</v>
      </c>
      <c r="S311" s="125">
        <f t="shared" si="195"/>
        <v>0.1</v>
      </c>
      <c r="T311" s="124">
        <f t="shared" si="177"/>
        <v>6.9680070648372542E-6</v>
      </c>
      <c r="V311" s="124">
        <f t="shared" si="197"/>
        <v>-8.3474589336140215E-3</v>
      </c>
      <c r="Z311" s="124">
        <f t="shared" si="178"/>
        <v>1998</v>
      </c>
      <c r="AA311" s="124">
        <f t="shared" si="179"/>
        <v>-5.9403651302496613E-3</v>
      </c>
      <c r="AB311" s="124">
        <f t="shared" si="180"/>
        <v>1.7363824072013687E-2</v>
      </c>
      <c r="AC311" s="124">
        <f t="shared" si="181"/>
        <v>-8.3474589336140215E-3</v>
      </c>
      <c r="AD311" s="124">
        <f t="shared" si="182"/>
        <v>7.4783651343246632E-3</v>
      </c>
      <c r="AE311" s="124">
        <f t="shared" si="183"/>
        <v>5.5925945082282741E-6</v>
      </c>
      <c r="AF311" s="124">
        <f t="shared" si="184"/>
        <v>-8.3474589336140215E-3</v>
      </c>
      <c r="AG311" s="125"/>
      <c r="AH311" s="124">
        <f t="shared" si="185"/>
        <v>-1.5825824067938685E-2</v>
      </c>
      <c r="AI311" s="124">
        <f t="shared" si="186"/>
        <v>0.24506332121678132</v>
      </c>
      <c r="AJ311" s="124">
        <f t="shared" si="187"/>
        <v>-0.61329174863592895</v>
      </c>
      <c r="AK311" s="124">
        <f t="shared" si="188"/>
        <v>7.4627605654030468E-2</v>
      </c>
      <c r="AL311" s="124">
        <f t="shared" si="189"/>
        <v>3.0430599697353631</v>
      </c>
      <c r="AM311" s="124">
        <f t="shared" si="190"/>
        <v>20.281408614603727</v>
      </c>
      <c r="AN311" s="124">
        <f t="shared" ref="AN311:AT320" si="198">$AU311+$AB$7*SIN(AO311)</f>
        <v>9.1601602907460578</v>
      </c>
      <c r="AO311" s="124">
        <f t="shared" si="198"/>
        <v>9.1070271470058692</v>
      </c>
      <c r="AP311" s="124">
        <f t="shared" si="198"/>
        <v>9.1799481556539888</v>
      </c>
      <c r="AQ311" s="124">
        <f t="shared" si="198"/>
        <v>9.0794397766404309</v>
      </c>
      <c r="AR311" s="124">
        <f t="shared" si="198"/>
        <v>9.2172660512361517</v>
      </c>
      <c r="AS311" s="124">
        <f t="shared" si="198"/>
        <v>9.0266352752241179</v>
      </c>
      <c r="AT311" s="124">
        <f t="shared" si="198"/>
        <v>9.2879317534081132</v>
      </c>
      <c r="AU311" s="124">
        <f t="shared" si="191"/>
        <v>8.9231452285182904</v>
      </c>
    </row>
    <row r="312" spans="1:47" s="124" customFormat="1" ht="12.95" customHeight="1" x14ac:dyDescent="0.2">
      <c r="A312" s="124" t="s">
        <v>105</v>
      </c>
      <c r="B312" s="125"/>
      <c r="C312" s="153">
        <v>47066.499000000003</v>
      </c>
      <c r="D312" s="153"/>
      <c r="E312" s="124">
        <f t="shared" si="171"/>
        <v>2015.9971957059111</v>
      </c>
      <c r="F312" s="124">
        <f t="shared" si="172"/>
        <v>2016</v>
      </c>
      <c r="G312" s="124">
        <f t="shared" si="173"/>
        <v>-9.3039999992470257E-3</v>
      </c>
      <c r="I312" s="124">
        <f t="shared" si="194"/>
        <v>-9.3039999992470257E-3</v>
      </c>
      <c r="P312" s="34">
        <f t="shared" si="174"/>
        <v>1.0291972781532151E-2</v>
      </c>
      <c r="Q312" s="121">
        <f t="shared" si="175"/>
        <v>32047.999000000003</v>
      </c>
      <c r="R312" s="124">
        <f t="shared" si="176"/>
        <v>3.840021492250384E-4</v>
      </c>
      <c r="S312" s="125">
        <f t="shared" si="195"/>
        <v>0.1</v>
      </c>
      <c r="T312" s="124">
        <f t="shared" si="177"/>
        <v>3.8400214922503844E-5</v>
      </c>
      <c r="V312" s="124">
        <f t="shared" si="197"/>
        <v>-1.9595972780779177E-2</v>
      </c>
      <c r="Z312" s="124">
        <f t="shared" si="178"/>
        <v>2016</v>
      </c>
      <c r="AA312" s="124">
        <f t="shared" si="179"/>
        <v>-5.728711932899682E-3</v>
      </c>
      <c r="AB312" s="124">
        <f t="shared" si="180"/>
        <v>6.7166847151848078E-3</v>
      </c>
      <c r="AC312" s="124">
        <f t="shared" si="181"/>
        <v>-1.9595972780779177E-2</v>
      </c>
      <c r="AD312" s="124">
        <f t="shared" si="182"/>
        <v>-3.5752880663473437E-3</v>
      </c>
      <c r="AE312" s="124">
        <f t="shared" si="183"/>
        <v>1.2782684757365729E-6</v>
      </c>
      <c r="AF312" s="124">
        <f t="shared" si="184"/>
        <v>-1.9595972780779177E-2</v>
      </c>
      <c r="AG312" s="125"/>
      <c r="AH312" s="124">
        <f t="shared" si="185"/>
        <v>-1.6020684714431833E-2</v>
      </c>
      <c r="AI312" s="124">
        <f t="shared" si="186"/>
        <v>0.24477453044229835</v>
      </c>
      <c r="AJ312" s="124">
        <f t="shared" si="187"/>
        <v>-0.61640581138260886</v>
      </c>
      <c r="AK312" s="124">
        <f t="shared" si="188"/>
        <v>7.1646064994801681E-2</v>
      </c>
      <c r="AL312" s="124">
        <f t="shared" si="189"/>
        <v>3.0470086010642112</v>
      </c>
      <c r="AM312" s="124">
        <f t="shared" si="190"/>
        <v>21.129447305769279</v>
      </c>
      <c r="AN312" s="124">
        <f t="shared" si="198"/>
        <v>9.1706645530798987</v>
      </c>
      <c r="AO312" s="124">
        <f t="shared" si="198"/>
        <v>9.1183041482925091</v>
      </c>
      <c r="AP312" s="124">
        <f t="shared" si="198"/>
        <v>9.1899479082251396</v>
      </c>
      <c r="AQ312" s="124">
        <f t="shared" si="198"/>
        <v>9.0915260490180803</v>
      </c>
      <c r="AR312" s="124">
        <f t="shared" si="198"/>
        <v>9.2260942608968168</v>
      </c>
      <c r="AS312" s="124">
        <f t="shared" si="198"/>
        <v>9.0406341360029288</v>
      </c>
      <c r="AT312" s="124">
        <f t="shared" si="198"/>
        <v>9.2941125464073444</v>
      </c>
      <c r="AU312" s="124">
        <f t="shared" si="191"/>
        <v>8.941791051409826</v>
      </c>
    </row>
    <row r="313" spans="1:47" s="124" customFormat="1" ht="12.95" customHeight="1" x14ac:dyDescent="0.2">
      <c r="A313" s="124" t="s">
        <v>106</v>
      </c>
      <c r="B313" s="125"/>
      <c r="C313" s="153">
        <v>47086.419000000002</v>
      </c>
      <c r="D313" s="153"/>
      <c r="E313" s="124">
        <f t="shared" si="171"/>
        <v>2022.00123034485</v>
      </c>
      <c r="F313" s="124">
        <f t="shared" si="172"/>
        <v>2022</v>
      </c>
      <c r="G313" s="124">
        <f t="shared" si="173"/>
        <v>4.0820000067469664E-3</v>
      </c>
      <c r="I313" s="124">
        <f t="shared" si="194"/>
        <v>4.0820000067469664E-3</v>
      </c>
      <c r="P313" s="34">
        <f t="shared" si="174"/>
        <v>1.04284070171149E-2</v>
      </c>
      <c r="Q313" s="121">
        <f t="shared" si="175"/>
        <v>32067.919000000002</v>
      </c>
      <c r="R313" s="124">
        <f t="shared" si="176"/>
        <v>4.0276881941247258E-5</v>
      </c>
      <c r="S313" s="125">
        <f t="shared" si="195"/>
        <v>0.1</v>
      </c>
      <c r="T313" s="124">
        <f t="shared" si="177"/>
        <v>4.0276881941247262E-6</v>
      </c>
      <c r="V313" s="124">
        <f t="shared" si="197"/>
        <v>-6.346407010367934E-3</v>
      </c>
      <c r="Z313" s="124">
        <f t="shared" si="178"/>
        <v>2022</v>
      </c>
      <c r="AA313" s="124">
        <f t="shared" si="179"/>
        <v>-5.6565718823336324E-3</v>
      </c>
      <c r="AB313" s="124">
        <f t="shared" si="180"/>
        <v>2.0166978906195499E-2</v>
      </c>
      <c r="AC313" s="124">
        <f t="shared" si="181"/>
        <v>-6.346407010367934E-3</v>
      </c>
      <c r="AD313" s="124">
        <f t="shared" si="182"/>
        <v>9.7385718890805988E-3</v>
      </c>
      <c r="AE313" s="124">
        <f t="shared" si="183"/>
        <v>9.4839782438790873E-6</v>
      </c>
      <c r="AF313" s="124">
        <f t="shared" si="184"/>
        <v>-6.346407010367934E-3</v>
      </c>
      <c r="AG313" s="125"/>
      <c r="AH313" s="124">
        <f t="shared" si="185"/>
        <v>-1.6084978899448533E-2</v>
      </c>
      <c r="AI313" s="124">
        <f t="shared" si="186"/>
        <v>0.24468134126917462</v>
      </c>
      <c r="AJ313" s="124">
        <f t="shared" si="187"/>
        <v>-0.61743660080174878</v>
      </c>
      <c r="AK313" s="124">
        <f t="shared" si="188"/>
        <v>7.0656862872315845E-2</v>
      </c>
      <c r="AL313" s="124">
        <f t="shared" si="189"/>
        <v>3.0483183304028714</v>
      </c>
      <c r="AM313" s="124">
        <f t="shared" si="190"/>
        <v>21.426580272638855</v>
      </c>
      <c r="AN313" s="124">
        <f t="shared" si="198"/>
        <v>9.1741514389619105</v>
      </c>
      <c r="AO313" s="124">
        <f t="shared" si="198"/>
        <v>9.1220742182710683</v>
      </c>
      <c r="AP313" s="124">
        <f t="shared" si="198"/>
        <v>9.1932608059831011</v>
      </c>
      <c r="AQ313" s="124">
        <f t="shared" si="198"/>
        <v>9.0955718498971727</v>
      </c>
      <c r="AR313" s="124">
        <f t="shared" si="198"/>
        <v>9.2290105745712747</v>
      </c>
      <c r="AS313" s="124">
        <f t="shared" si="198"/>
        <v>9.0453202154361065</v>
      </c>
      <c r="AT313" s="124">
        <f t="shared" si="198"/>
        <v>9.2961453761841035</v>
      </c>
      <c r="AU313" s="124">
        <f t="shared" si="191"/>
        <v>8.9480063257070057</v>
      </c>
    </row>
    <row r="314" spans="1:47" s="124" customFormat="1" ht="12.95" customHeight="1" x14ac:dyDescent="0.2">
      <c r="A314" s="124" t="s">
        <v>57</v>
      </c>
      <c r="B314" s="125"/>
      <c r="C314" s="153">
        <v>47093.05</v>
      </c>
      <c r="D314" s="153"/>
      <c r="E314" s="124">
        <f t="shared" si="171"/>
        <v>2023.9998625582443</v>
      </c>
      <c r="F314" s="124">
        <f t="shared" si="172"/>
        <v>2024</v>
      </c>
      <c r="G314" s="124">
        <f t="shared" si="173"/>
        <v>-4.5599999430123717E-4</v>
      </c>
      <c r="I314" s="124">
        <f t="shared" si="194"/>
        <v>-4.5599999430123717E-4</v>
      </c>
      <c r="P314" s="34">
        <f t="shared" si="174"/>
        <v>1.0473988386861199E-2</v>
      </c>
      <c r="Q314" s="121">
        <f t="shared" si="175"/>
        <v>32074.550000000003</v>
      </c>
      <c r="R314" s="124">
        <f t="shared" si="176"/>
        <v>1.1946464601234586E-4</v>
      </c>
      <c r="S314" s="125">
        <f t="shared" si="195"/>
        <v>0.1</v>
      </c>
      <c r="T314" s="124">
        <f t="shared" si="177"/>
        <v>1.1946464601234587E-5</v>
      </c>
      <c r="V314" s="124">
        <f t="shared" si="197"/>
        <v>-1.0929988381162437E-2</v>
      </c>
      <c r="Z314" s="124">
        <f t="shared" si="178"/>
        <v>2024</v>
      </c>
      <c r="AA314" s="124">
        <f t="shared" si="179"/>
        <v>-5.6323489031716925E-3</v>
      </c>
      <c r="AB314" s="124">
        <f t="shared" si="180"/>
        <v>1.5650337295731655E-2</v>
      </c>
      <c r="AC314" s="124">
        <f t="shared" si="181"/>
        <v>-1.0929988381162437E-2</v>
      </c>
      <c r="AD314" s="124">
        <f t="shared" si="182"/>
        <v>5.1763489088704553E-3</v>
      </c>
      <c r="AE314" s="124">
        <f t="shared" si="183"/>
        <v>2.6794588026364358E-6</v>
      </c>
      <c r="AF314" s="124">
        <f t="shared" si="184"/>
        <v>-1.0929988381162437E-2</v>
      </c>
      <c r="AG314" s="125"/>
      <c r="AH314" s="124">
        <f t="shared" si="185"/>
        <v>-1.6106337290032892E-2</v>
      </c>
      <c r="AI314" s="124">
        <f t="shared" si="186"/>
        <v>0.2446506163695199</v>
      </c>
      <c r="AJ314" s="124">
        <f t="shared" si="187"/>
        <v>-0.61777940024845113</v>
      </c>
      <c r="AK314" s="124">
        <f t="shared" si="188"/>
        <v>7.0327641414624317E-2</v>
      </c>
      <c r="AL314" s="124">
        <f t="shared" si="189"/>
        <v>3.0487541924761365</v>
      </c>
      <c r="AM314" s="124">
        <f t="shared" si="190"/>
        <v>21.527320390576026</v>
      </c>
      <c r="AN314" s="124">
        <f t="shared" si="198"/>
        <v>9.1753121257642434</v>
      </c>
      <c r="AO314" s="124">
        <f t="shared" si="198"/>
        <v>9.1233321400102714</v>
      </c>
      <c r="AP314" s="124">
        <f t="shared" si="198"/>
        <v>9.1943628608703936</v>
      </c>
      <c r="AQ314" s="124">
        <f t="shared" si="198"/>
        <v>9.0969223297544737</v>
      </c>
      <c r="AR314" s="124">
        <f t="shared" si="198"/>
        <v>9.2299797777969985</v>
      </c>
      <c r="AS314" s="124">
        <f t="shared" si="198"/>
        <v>9.0468844068742413</v>
      </c>
      <c r="AT314" s="124">
        <f t="shared" si="198"/>
        <v>9.2968199895736596</v>
      </c>
      <c r="AU314" s="124">
        <f t="shared" si="191"/>
        <v>8.9500780838060656</v>
      </c>
    </row>
    <row r="315" spans="1:47" s="124" customFormat="1" ht="12.95" customHeight="1" x14ac:dyDescent="0.2">
      <c r="A315" s="124" t="s">
        <v>106</v>
      </c>
      <c r="B315" s="125"/>
      <c r="C315" s="153">
        <v>47106.317000000003</v>
      </c>
      <c r="D315" s="153"/>
      <c r="E315" s="124">
        <f t="shared" si="171"/>
        <v>2027.9986340218393</v>
      </c>
      <c r="F315" s="124">
        <f t="shared" si="172"/>
        <v>2028</v>
      </c>
      <c r="G315" s="124">
        <f t="shared" si="173"/>
        <v>-4.531999999016989E-3</v>
      </c>
      <c r="I315" s="124">
        <f t="shared" si="194"/>
        <v>-4.531999999016989E-3</v>
      </c>
      <c r="P315" s="34">
        <f t="shared" si="174"/>
        <v>1.0565306063181845E-2</v>
      </c>
      <c r="Q315" s="121">
        <f t="shared" si="175"/>
        <v>32087.817000000003</v>
      </c>
      <c r="R315" s="124">
        <f t="shared" si="176"/>
        <v>2.2792865033570566E-4</v>
      </c>
      <c r="S315" s="125">
        <f t="shared" si="195"/>
        <v>0.1</v>
      </c>
      <c r="T315" s="124">
        <f t="shared" si="177"/>
        <v>2.2792865033570566E-5</v>
      </c>
      <c r="V315" s="124">
        <f t="shared" si="197"/>
        <v>-1.5097306062198834E-2</v>
      </c>
      <c r="Z315" s="124">
        <f t="shared" si="178"/>
        <v>2028</v>
      </c>
      <c r="AA315" s="124">
        <f t="shared" si="179"/>
        <v>-5.5836386924585299E-3</v>
      </c>
      <c r="AB315" s="124">
        <f t="shared" si="180"/>
        <v>1.1616944756623386E-2</v>
      </c>
      <c r="AC315" s="124">
        <f t="shared" si="181"/>
        <v>-1.5097306062198834E-2</v>
      </c>
      <c r="AD315" s="124">
        <f t="shared" si="182"/>
        <v>1.0516386934415409E-3</v>
      </c>
      <c r="AE315" s="124">
        <f t="shared" si="183"/>
        <v>1.1059439415434313E-7</v>
      </c>
      <c r="AF315" s="124">
        <f t="shared" si="184"/>
        <v>-1.5097306062198834E-2</v>
      </c>
      <c r="AG315" s="125"/>
      <c r="AH315" s="124">
        <f t="shared" si="185"/>
        <v>-1.6148944755640375E-2</v>
      </c>
      <c r="AI315" s="124">
        <f t="shared" si="186"/>
        <v>0.24458967143470201</v>
      </c>
      <c r="AJ315" s="124">
        <f t="shared" si="187"/>
        <v>-0.61846380821962676</v>
      </c>
      <c r="AK315" s="124">
        <f t="shared" si="188"/>
        <v>6.9669964796595624E-2</v>
      </c>
      <c r="AL315" s="124">
        <f t="shared" si="189"/>
        <v>3.0496248492340232</v>
      </c>
      <c r="AM315" s="124">
        <f t="shared" si="190"/>
        <v>21.731410635863661</v>
      </c>
      <c r="AN315" s="124">
        <f t="shared" si="198"/>
        <v>9.1776310917223221</v>
      </c>
      <c r="AO315" s="124">
        <f t="shared" si="198"/>
        <v>9.1258498316667573</v>
      </c>
      <c r="AP315" s="124">
        <f t="shared" si="198"/>
        <v>9.1965636166113622</v>
      </c>
      <c r="AQ315" s="124">
        <f t="shared" si="198"/>
        <v>9.0996260983737915</v>
      </c>
      <c r="AR315" s="124">
        <f t="shared" si="198"/>
        <v>9.2319138567514543</v>
      </c>
      <c r="AS315" s="124">
        <f t="shared" si="198"/>
        <v>9.0500160132787286</v>
      </c>
      <c r="AT315" s="124">
        <f t="shared" si="198"/>
        <v>9.2981647575198476</v>
      </c>
      <c r="AU315" s="124">
        <f t="shared" si="191"/>
        <v>8.9542216000041837</v>
      </c>
    </row>
    <row r="316" spans="1:47" s="124" customFormat="1" ht="12.95" customHeight="1" x14ac:dyDescent="0.2">
      <c r="A316" s="124" t="s">
        <v>57</v>
      </c>
      <c r="B316" s="125"/>
      <c r="C316" s="153">
        <v>47109.64</v>
      </c>
      <c r="D316" s="153"/>
      <c r="E316" s="124">
        <f t="shared" si="171"/>
        <v>2029.0002106837458</v>
      </c>
      <c r="F316" s="124">
        <f t="shared" si="172"/>
        <v>2029</v>
      </c>
      <c r="G316" s="124">
        <f t="shared" si="173"/>
        <v>6.9899999652989209E-4</v>
      </c>
      <c r="I316" s="124">
        <f t="shared" si="194"/>
        <v>6.9899999652989209E-4</v>
      </c>
      <c r="P316" s="34">
        <f t="shared" si="174"/>
        <v>1.0588167760767854E-2</v>
      </c>
      <c r="Q316" s="121">
        <f t="shared" si="175"/>
        <v>32091.14</v>
      </c>
      <c r="R316" s="124">
        <f t="shared" si="176"/>
        <v>9.7795639069243252E-5</v>
      </c>
      <c r="S316" s="125">
        <f t="shared" si="195"/>
        <v>0.1</v>
      </c>
      <c r="T316" s="124">
        <f t="shared" si="177"/>
        <v>9.7795639069243252E-6</v>
      </c>
      <c r="V316" s="124">
        <f t="shared" si="197"/>
        <v>-9.8891677642379619E-3</v>
      </c>
      <c r="Z316" s="124">
        <f t="shared" si="178"/>
        <v>2029</v>
      </c>
      <c r="AA316" s="124">
        <f t="shared" si="179"/>
        <v>-5.5714061110592704E-3</v>
      </c>
      <c r="AB316" s="124">
        <f t="shared" si="180"/>
        <v>1.6858573868357016E-2</v>
      </c>
      <c r="AC316" s="124">
        <f t="shared" si="181"/>
        <v>-9.8891677642379619E-3</v>
      </c>
      <c r="AD316" s="124">
        <f t="shared" si="182"/>
        <v>6.2704061075891625E-3</v>
      </c>
      <c r="AE316" s="124">
        <f t="shared" si="183"/>
        <v>3.9317992754091476E-6</v>
      </c>
      <c r="AF316" s="124">
        <f t="shared" si="184"/>
        <v>-9.8891677642379619E-3</v>
      </c>
      <c r="AG316" s="125"/>
      <c r="AH316" s="124">
        <f t="shared" si="185"/>
        <v>-1.6159573871827124E-2</v>
      </c>
      <c r="AI316" s="124">
        <f t="shared" si="186"/>
        <v>0.2445745400934235</v>
      </c>
      <c r="AJ316" s="124">
        <f t="shared" si="187"/>
        <v>-0.61863466267190292</v>
      </c>
      <c r="AK316" s="124">
        <f t="shared" si="188"/>
        <v>6.9505704966050644E-2</v>
      </c>
      <c r="AL316" s="124">
        <f t="shared" si="189"/>
        <v>3.0498422915677978</v>
      </c>
      <c r="AM316" s="124">
        <f t="shared" si="190"/>
        <v>21.782985239294835</v>
      </c>
      <c r="AN316" s="124">
        <f t="shared" si="198"/>
        <v>9.1782103322688791</v>
      </c>
      <c r="AO316" s="124">
        <f t="shared" si="198"/>
        <v>9.1264796396498333</v>
      </c>
      <c r="AP316" s="124">
        <f t="shared" si="198"/>
        <v>9.1971131083463664</v>
      </c>
      <c r="AQ316" s="124">
        <f t="shared" si="198"/>
        <v>9.1003026244144074</v>
      </c>
      <c r="AR316" s="124">
        <f t="shared" si="198"/>
        <v>9.2323964779365539</v>
      </c>
      <c r="AS316" s="124">
        <f t="shared" si="198"/>
        <v>9.0507995835302992</v>
      </c>
      <c r="AT316" s="124">
        <f t="shared" si="198"/>
        <v>9.2985000249619318</v>
      </c>
      <c r="AU316" s="124">
        <f t="shared" si="191"/>
        <v>8.9552574790537136</v>
      </c>
    </row>
    <row r="317" spans="1:47" s="124" customFormat="1" ht="12.95" customHeight="1" x14ac:dyDescent="0.2">
      <c r="A317" s="124" t="s">
        <v>106</v>
      </c>
      <c r="B317" s="125"/>
      <c r="C317" s="153">
        <v>47116.279000000002</v>
      </c>
      <c r="D317" s="153"/>
      <c r="E317" s="124">
        <f t="shared" si="171"/>
        <v>2031.0012541560318</v>
      </c>
      <c r="F317" s="124">
        <f t="shared" si="172"/>
        <v>2031</v>
      </c>
      <c r="G317" s="124">
        <f t="shared" si="173"/>
        <v>4.1610000043874606E-3</v>
      </c>
      <c r="I317" s="124">
        <f t="shared" si="194"/>
        <v>4.1610000043874606E-3</v>
      </c>
      <c r="P317" s="34">
        <f t="shared" si="174"/>
        <v>1.0633929890146891E-2</v>
      </c>
      <c r="Q317" s="121">
        <f t="shared" si="175"/>
        <v>32097.779000000002</v>
      </c>
      <c r="R317" s="124">
        <f t="shared" si="176"/>
        <v>4.1898821305957588E-5</v>
      </c>
      <c r="S317" s="125">
        <f t="shared" si="195"/>
        <v>0.1</v>
      </c>
      <c r="T317" s="124">
        <f t="shared" si="177"/>
        <v>4.1898821305957586E-6</v>
      </c>
      <c r="V317" s="124">
        <f t="shared" si="197"/>
        <v>-6.4729298857594299E-3</v>
      </c>
      <c r="Z317" s="124">
        <f t="shared" si="178"/>
        <v>2031</v>
      </c>
      <c r="AA317" s="124">
        <f t="shared" si="179"/>
        <v>-5.546874942955915E-3</v>
      </c>
      <c r="AB317" s="124">
        <f t="shared" si="180"/>
        <v>2.0341804837490266E-2</v>
      </c>
      <c r="AC317" s="124">
        <f t="shared" si="181"/>
        <v>-6.4729298857594299E-3</v>
      </c>
      <c r="AD317" s="124">
        <f t="shared" si="182"/>
        <v>9.7078749473433756E-3</v>
      </c>
      <c r="AE317" s="124">
        <f t="shared" si="183"/>
        <v>9.4242835993257147E-6</v>
      </c>
      <c r="AF317" s="124">
        <f t="shared" si="184"/>
        <v>-6.4729298857594299E-3</v>
      </c>
      <c r="AG317" s="125"/>
      <c r="AH317" s="124">
        <f t="shared" si="185"/>
        <v>-1.6180804833102806E-2</v>
      </c>
      <c r="AI317" s="124">
        <f t="shared" si="186"/>
        <v>0.2445444029371302</v>
      </c>
      <c r="AJ317" s="124">
        <f t="shared" si="187"/>
        <v>-0.61897607521570897</v>
      </c>
      <c r="AK317" s="124">
        <f t="shared" si="188"/>
        <v>6.9177376101389521E-2</v>
      </c>
      <c r="AL317" s="124">
        <f t="shared" si="189"/>
        <v>3.0502769106372187</v>
      </c>
      <c r="AM317" s="124">
        <f t="shared" si="190"/>
        <v>21.886807043092539</v>
      </c>
      <c r="AN317" s="124">
        <f t="shared" si="198"/>
        <v>9.179368213036657</v>
      </c>
      <c r="AO317" s="124">
        <f t="shared" si="198"/>
        <v>9.1277397177070405</v>
      </c>
      <c r="AP317" s="124">
        <f t="shared" si="198"/>
        <v>9.1982112570740266</v>
      </c>
      <c r="AQ317" s="124">
        <f t="shared" si="198"/>
        <v>9.1016563755674316</v>
      </c>
      <c r="AR317" s="124">
        <f t="shared" si="198"/>
        <v>9.2333606456780135</v>
      </c>
      <c r="AS317" s="124">
        <f t="shared" si="198"/>
        <v>9.0523675229026601</v>
      </c>
      <c r="AT317" s="124">
        <f t="shared" si="198"/>
        <v>9.2991694556538711</v>
      </c>
      <c r="AU317" s="124">
        <f t="shared" si="191"/>
        <v>8.9573292371527735</v>
      </c>
    </row>
    <row r="318" spans="1:47" s="124" customFormat="1" ht="12.95" customHeight="1" x14ac:dyDescent="0.2">
      <c r="A318" s="124" t="s">
        <v>107</v>
      </c>
      <c r="B318" s="125"/>
      <c r="C318" s="153">
        <v>47368.428</v>
      </c>
      <c r="D318" s="153"/>
      <c r="E318" s="124">
        <f t="shared" si="171"/>
        <v>2107.000818923801</v>
      </c>
      <c r="F318" s="124">
        <f t="shared" si="172"/>
        <v>2107</v>
      </c>
      <c r="G318" s="124">
        <f t="shared" si="173"/>
        <v>2.7170000030309893E-3</v>
      </c>
      <c r="I318" s="124">
        <f t="shared" si="194"/>
        <v>2.7170000030309893E-3</v>
      </c>
      <c r="P318" s="34">
        <f t="shared" si="174"/>
        <v>1.241116020308167E-2</v>
      </c>
      <c r="Q318" s="121">
        <f t="shared" si="175"/>
        <v>32349.928</v>
      </c>
      <c r="R318" s="124">
        <f t="shared" si="176"/>
        <v>9.3976741984246664E-5</v>
      </c>
      <c r="S318" s="125">
        <f t="shared" si="195"/>
        <v>0.1</v>
      </c>
      <c r="T318" s="124">
        <f t="shared" si="177"/>
        <v>9.3976741984246664E-6</v>
      </c>
      <c r="V318" s="124">
        <f t="shared" si="197"/>
        <v>-9.6941602000506812E-3</v>
      </c>
      <c r="Z318" s="124">
        <f t="shared" si="178"/>
        <v>2107</v>
      </c>
      <c r="AA318" s="124">
        <f t="shared" si="179"/>
        <v>-4.5498546010681665E-3</v>
      </c>
      <c r="AB318" s="124">
        <f t="shared" si="180"/>
        <v>1.9678014807180826E-2</v>
      </c>
      <c r="AC318" s="124">
        <f t="shared" si="181"/>
        <v>-9.6941602000506812E-3</v>
      </c>
      <c r="AD318" s="124">
        <f t="shared" si="182"/>
        <v>7.2668546040991558E-3</v>
      </c>
      <c r="AE318" s="124">
        <f t="shared" si="183"/>
        <v>5.2807175837117102E-6</v>
      </c>
      <c r="AF318" s="124">
        <f t="shared" si="184"/>
        <v>-9.6941602000506812E-3</v>
      </c>
      <c r="AG318" s="125"/>
      <c r="AH318" s="124">
        <f t="shared" si="185"/>
        <v>-1.6961014804149837E-2</v>
      </c>
      <c r="AI318" s="124">
        <f t="shared" si="186"/>
        <v>0.24351943613663862</v>
      </c>
      <c r="AJ318" s="124">
        <f t="shared" si="187"/>
        <v>-0.63166522452583518</v>
      </c>
      <c r="AK318" s="124">
        <f t="shared" si="188"/>
        <v>5.6884312379258853E-2</v>
      </c>
      <c r="AL318" s="124">
        <f t="shared" si="189"/>
        <v>3.0665379051964128</v>
      </c>
      <c r="AM318" s="124">
        <f t="shared" si="190"/>
        <v>26.634704471376924</v>
      </c>
      <c r="AN318" s="124">
        <f t="shared" si="198"/>
        <v>9.2227862598657318</v>
      </c>
      <c r="AO318" s="124">
        <f t="shared" si="198"/>
        <v>9.1760762698787719</v>
      </c>
      <c r="AP318" s="124">
        <f t="shared" si="198"/>
        <v>9.239140391263815</v>
      </c>
      <c r="AQ318" s="124">
        <f t="shared" si="198"/>
        <v>9.153769062992712</v>
      </c>
      <c r="AR318" s="124">
        <f t="shared" si="198"/>
        <v>9.2689803881675363</v>
      </c>
      <c r="AS318" s="124">
        <f t="shared" si="198"/>
        <v>9.1126983938005086</v>
      </c>
      <c r="AT318" s="124">
        <f t="shared" si="198"/>
        <v>9.3235761637188954</v>
      </c>
      <c r="AU318" s="124">
        <f t="shared" si="191"/>
        <v>9.0360560449170375</v>
      </c>
    </row>
    <row r="319" spans="1:47" s="124" customFormat="1" ht="12.95" customHeight="1" x14ac:dyDescent="0.2">
      <c r="A319" s="124" t="s">
        <v>108</v>
      </c>
      <c r="B319" s="125"/>
      <c r="C319" s="153">
        <v>47461.324000000001</v>
      </c>
      <c r="D319" s="153"/>
      <c r="E319" s="124">
        <f t="shared" si="171"/>
        <v>2135.0003571677239</v>
      </c>
      <c r="F319" s="124">
        <f t="shared" si="172"/>
        <v>2135</v>
      </c>
      <c r="G319" s="124">
        <f t="shared" si="173"/>
        <v>1.1850000009872019E-3</v>
      </c>
      <c r="I319" s="124">
        <f t="shared" si="194"/>
        <v>1.1850000009872019E-3</v>
      </c>
      <c r="P319" s="34">
        <f t="shared" si="174"/>
        <v>1.3084728267546811E-2</v>
      </c>
      <c r="Q319" s="121">
        <f t="shared" si="175"/>
        <v>32442.824000000001</v>
      </c>
      <c r="R319" s="124">
        <f t="shared" si="176"/>
        <v>1.4160353281795777E-4</v>
      </c>
      <c r="S319" s="125">
        <f t="shared" si="195"/>
        <v>0.1</v>
      </c>
      <c r="T319" s="124">
        <f t="shared" si="177"/>
        <v>1.4160353281795778E-5</v>
      </c>
      <c r="V319" s="124">
        <f t="shared" si="197"/>
        <v>-1.1899728266559609E-2</v>
      </c>
      <c r="Z319" s="124">
        <f t="shared" si="178"/>
        <v>2135</v>
      </c>
      <c r="AA319" s="124">
        <f t="shared" si="179"/>
        <v>-4.1509723767636682E-3</v>
      </c>
      <c r="AB319" s="124">
        <f t="shared" si="180"/>
        <v>1.8420700645297682E-2</v>
      </c>
      <c r="AC319" s="124">
        <f t="shared" si="181"/>
        <v>-1.1899728266559609E-2</v>
      </c>
      <c r="AD319" s="124">
        <f t="shared" si="182"/>
        <v>5.3359723777508701E-3</v>
      </c>
      <c r="AE319" s="124">
        <f t="shared" si="183"/>
        <v>2.8472601216120278E-6</v>
      </c>
      <c r="AF319" s="124">
        <f t="shared" si="184"/>
        <v>-1.1899728266559609E-2</v>
      </c>
      <c r="AG319" s="125"/>
      <c r="AH319" s="124">
        <f t="shared" si="185"/>
        <v>-1.723570064431048E-2</v>
      </c>
      <c r="AI319" s="124">
        <f t="shared" si="186"/>
        <v>0.24319846572116965</v>
      </c>
      <c r="AJ319" s="124">
        <f t="shared" si="187"/>
        <v>-0.63620637047962481</v>
      </c>
      <c r="AK319" s="124">
        <f t="shared" si="188"/>
        <v>5.244145508182016E-2</v>
      </c>
      <c r="AL319" s="124">
        <f t="shared" si="189"/>
        <v>3.0724097046947421</v>
      </c>
      <c r="AM319" s="124">
        <f t="shared" si="190"/>
        <v>28.897325929079024</v>
      </c>
      <c r="AN319" s="124">
        <f t="shared" si="198"/>
        <v>9.2385067963904675</v>
      </c>
      <c r="AO319" s="124">
        <f t="shared" si="198"/>
        <v>9.1941027793091159</v>
      </c>
      <c r="AP319" s="124">
        <f t="shared" si="198"/>
        <v>9.2538448193632945</v>
      </c>
      <c r="AQ319" s="124">
        <f t="shared" si="198"/>
        <v>9.1732818383592463</v>
      </c>
      <c r="AR319" s="124">
        <f t="shared" si="198"/>
        <v>9.2816335958786418</v>
      </c>
      <c r="AS319" s="124">
        <f t="shared" si="198"/>
        <v>9.1352663802657954</v>
      </c>
      <c r="AT319" s="124">
        <f t="shared" si="198"/>
        <v>9.3321009064692824</v>
      </c>
      <c r="AU319" s="124">
        <f t="shared" si="191"/>
        <v>9.0650606583038709</v>
      </c>
    </row>
    <row r="320" spans="1:47" s="124" customFormat="1" ht="12.95" customHeight="1" x14ac:dyDescent="0.2">
      <c r="A320" s="124" t="s">
        <v>108</v>
      </c>
      <c r="B320" s="125"/>
      <c r="C320" s="153">
        <v>47471.28</v>
      </c>
      <c r="D320" s="153"/>
      <c r="E320" s="124">
        <f t="shared" si="171"/>
        <v>2138.0011688577474</v>
      </c>
      <c r="F320" s="124">
        <f t="shared" si="172"/>
        <v>2138</v>
      </c>
      <c r="G320" s="124">
        <f t="shared" si="173"/>
        <v>3.8780000031692907E-3</v>
      </c>
      <c r="I320" s="124">
        <f t="shared" si="194"/>
        <v>3.8780000031692907E-3</v>
      </c>
      <c r="P320" s="34">
        <f t="shared" si="174"/>
        <v>1.3157496654662537E-2</v>
      </c>
      <c r="Q320" s="121">
        <f t="shared" si="175"/>
        <v>32452.78</v>
      </c>
      <c r="R320" s="124">
        <f t="shared" si="176"/>
        <v>8.6109058105074366E-5</v>
      </c>
      <c r="S320" s="125">
        <f t="shared" si="195"/>
        <v>0.1</v>
      </c>
      <c r="T320" s="124">
        <f t="shared" si="177"/>
        <v>8.6109058105074377E-6</v>
      </c>
      <c r="V320" s="124">
        <f t="shared" si="197"/>
        <v>-9.2794966514932464E-3</v>
      </c>
      <c r="Z320" s="124">
        <f t="shared" si="178"/>
        <v>2138</v>
      </c>
      <c r="AA320" s="124">
        <f t="shared" si="179"/>
        <v>-4.1072377333328941E-3</v>
      </c>
      <c r="AB320" s="124">
        <f t="shared" si="180"/>
        <v>2.1142734391164722E-2</v>
      </c>
      <c r="AC320" s="124">
        <f t="shared" si="181"/>
        <v>-9.2794966514932464E-3</v>
      </c>
      <c r="AD320" s="124">
        <f t="shared" si="182"/>
        <v>7.9852377365021848E-3</v>
      </c>
      <c r="AE320" s="124">
        <f t="shared" si="183"/>
        <v>6.3764021708458544E-6</v>
      </c>
      <c r="AF320" s="124">
        <f t="shared" si="184"/>
        <v>-9.2794966514932464E-3</v>
      </c>
      <c r="AG320" s="125"/>
      <c r="AH320" s="124">
        <f t="shared" si="185"/>
        <v>-1.7264734387995431E-2</v>
      </c>
      <c r="AI320" s="124">
        <f t="shared" si="186"/>
        <v>0.2431658098832381</v>
      </c>
      <c r="AJ320" s="124">
        <f t="shared" si="187"/>
        <v>-0.63668885718405455</v>
      </c>
      <c r="AK320" s="124">
        <f t="shared" si="188"/>
        <v>5.1968039872553232E-2</v>
      </c>
      <c r="AL320" s="124">
        <f t="shared" si="189"/>
        <v>3.0730352385483632</v>
      </c>
      <c r="AM320" s="124">
        <f t="shared" si="190"/>
        <v>29.161201370091071</v>
      </c>
      <c r="AN320" s="124">
        <f t="shared" si="198"/>
        <v>9.2401827373673182</v>
      </c>
      <c r="AO320" s="124">
        <f t="shared" si="198"/>
        <v>9.1960409352791199</v>
      </c>
      <c r="AP320" s="124">
        <f t="shared" si="198"/>
        <v>9.2554090053927869</v>
      </c>
      <c r="AQ320" s="124">
        <f t="shared" si="198"/>
        <v>9.1753819181138532</v>
      </c>
      <c r="AR320" s="124">
        <f t="shared" si="198"/>
        <v>9.2829753423585188</v>
      </c>
      <c r="AS320" s="124">
        <f t="shared" si="198"/>
        <v>9.1376943639212946</v>
      </c>
      <c r="AT320" s="124">
        <f t="shared" si="198"/>
        <v>9.333000642377602</v>
      </c>
      <c r="AU320" s="124">
        <f t="shared" si="191"/>
        <v>9.0681682954524589</v>
      </c>
    </row>
    <row r="321" spans="1:47" s="124" customFormat="1" ht="12.95" customHeight="1" x14ac:dyDescent="0.2">
      <c r="A321" s="124" t="s">
        <v>109</v>
      </c>
      <c r="B321" s="125"/>
      <c r="C321" s="153">
        <v>47640.489000000001</v>
      </c>
      <c r="D321" s="153"/>
      <c r="E321" s="124">
        <f t="shared" si="171"/>
        <v>2189.00200707162</v>
      </c>
      <c r="F321" s="124">
        <f t="shared" si="172"/>
        <v>2189</v>
      </c>
      <c r="G321" s="124">
        <f t="shared" si="173"/>
        <v>6.6590000060386956E-3</v>
      </c>
      <c r="I321" s="124">
        <f t="shared" si="194"/>
        <v>6.6590000060386956E-3</v>
      </c>
      <c r="P321" s="34">
        <f t="shared" si="174"/>
        <v>1.4412338236650047E-2</v>
      </c>
      <c r="Q321" s="121">
        <f t="shared" si="175"/>
        <v>32621.989000000001</v>
      </c>
      <c r="R321" s="124">
        <f t="shared" si="176"/>
        <v>6.0114253718259565E-5</v>
      </c>
      <c r="S321" s="125">
        <f t="shared" si="195"/>
        <v>0.1</v>
      </c>
      <c r="T321" s="124">
        <f t="shared" si="177"/>
        <v>6.0114253718259566E-6</v>
      </c>
      <c r="V321" s="124">
        <f t="shared" si="197"/>
        <v>-7.7533382306113514E-3</v>
      </c>
      <c r="Z321" s="124">
        <f t="shared" si="178"/>
        <v>2189</v>
      </c>
      <c r="AA321" s="124">
        <f t="shared" si="179"/>
        <v>-3.334494875957824E-3</v>
      </c>
      <c r="AB321" s="124">
        <f t="shared" si="180"/>
        <v>2.4405833118646567E-2</v>
      </c>
      <c r="AC321" s="124">
        <f t="shared" si="181"/>
        <v>-7.7533382306113514E-3</v>
      </c>
      <c r="AD321" s="124">
        <f t="shared" si="182"/>
        <v>9.9934948819965196E-3</v>
      </c>
      <c r="AE321" s="124">
        <f t="shared" si="183"/>
        <v>9.9869939956490642E-6</v>
      </c>
      <c r="AF321" s="124">
        <f t="shared" si="184"/>
        <v>-7.7533382306113514E-3</v>
      </c>
      <c r="AG321" s="125"/>
      <c r="AH321" s="124">
        <f t="shared" si="185"/>
        <v>-1.7746833112607871E-2</v>
      </c>
      <c r="AI321" s="124">
        <f t="shared" si="186"/>
        <v>0.24266039985410159</v>
      </c>
      <c r="AJ321" s="124">
        <f t="shared" si="187"/>
        <v>-0.64477601332471768</v>
      </c>
      <c r="AK321" s="124">
        <f t="shared" si="188"/>
        <v>4.3993164795691458E-2</v>
      </c>
      <c r="AL321" s="124">
        <f t="shared" si="189"/>
        <v>3.0835687735891644</v>
      </c>
      <c r="AM321" s="124">
        <f t="shared" si="190"/>
        <v>34.458895889891771</v>
      </c>
      <c r="AN321" s="124">
        <f t="shared" ref="AN321:AT330" si="199">$AU321+$AB$7*SIN(AO321)</f>
        <v>9.26843644196334</v>
      </c>
      <c r="AO321" s="124">
        <f t="shared" si="199"/>
        <v>9.2291815229024845</v>
      </c>
      <c r="AP321" s="124">
        <f t="shared" si="199"/>
        <v>9.2816839170102501</v>
      </c>
      <c r="AQ321" s="124">
        <f t="shared" si="199"/>
        <v>9.2113469339562464</v>
      </c>
      <c r="AR321" s="124">
        <f t="shared" si="199"/>
        <v>9.3053977561990386</v>
      </c>
      <c r="AS321" s="124">
        <f t="shared" si="199"/>
        <v>9.1792446760303825</v>
      </c>
      <c r="AT321" s="124">
        <f t="shared" si="199"/>
        <v>9.3479223337855331</v>
      </c>
      <c r="AU321" s="124">
        <f t="shared" si="191"/>
        <v>9.1209981269784777</v>
      </c>
    </row>
    <row r="322" spans="1:47" s="124" customFormat="1" ht="12.95" customHeight="1" x14ac:dyDescent="0.2">
      <c r="A322" s="124" t="s">
        <v>110</v>
      </c>
      <c r="B322" s="125"/>
      <c r="C322" s="153">
        <v>47713.47</v>
      </c>
      <c r="D322" s="153"/>
      <c r="E322" s="124">
        <f t="shared" si="171"/>
        <v>2210.99901771341</v>
      </c>
      <c r="F322" s="124">
        <f t="shared" si="172"/>
        <v>2211</v>
      </c>
      <c r="G322" s="124">
        <f t="shared" si="173"/>
        <v>-3.258999997342471E-3</v>
      </c>
      <c r="I322" s="124">
        <f t="shared" si="194"/>
        <v>-3.258999997342471E-3</v>
      </c>
      <c r="P322" s="34">
        <f t="shared" si="174"/>
        <v>1.4964010304565668E-2</v>
      </c>
      <c r="Q322" s="121">
        <f t="shared" si="175"/>
        <v>32694.97</v>
      </c>
      <c r="R322" s="124">
        <f t="shared" si="176"/>
        <v>3.3207810446345013E-4</v>
      </c>
      <c r="S322" s="125">
        <f t="shared" si="195"/>
        <v>0.1</v>
      </c>
      <c r="T322" s="124">
        <f t="shared" si="177"/>
        <v>3.3207810446345013E-5</v>
      </c>
      <c r="V322" s="124">
        <f t="shared" si="197"/>
        <v>-1.8223010301908139E-2</v>
      </c>
      <c r="Z322" s="124">
        <f t="shared" si="178"/>
        <v>2211</v>
      </c>
      <c r="AA322" s="124">
        <f t="shared" si="179"/>
        <v>-2.9842563294427797E-3</v>
      </c>
      <c r="AB322" s="124">
        <f t="shared" si="180"/>
        <v>1.4689266636665976E-2</v>
      </c>
      <c r="AC322" s="124">
        <f t="shared" si="181"/>
        <v>-1.8223010301908139E-2</v>
      </c>
      <c r="AD322" s="124">
        <f t="shared" si="182"/>
        <v>-2.7474366789969132E-4</v>
      </c>
      <c r="AE322" s="124">
        <f t="shared" si="183"/>
        <v>7.5484083050975868E-9</v>
      </c>
      <c r="AF322" s="124">
        <f t="shared" si="184"/>
        <v>-1.8223010301908139E-2</v>
      </c>
      <c r="AG322" s="125"/>
      <c r="AH322" s="124">
        <f t="shared" si="185"/>
        <v>-1.7948266634008447E-2</v>
      </c>
      <c r="AI322" s="124">
        <f t="shared" si="186"/>
        <v>0.2424705619898514</v>
      </c>
      <c r="AJ322" s="124">
        <f t="shared" si="187"/>
        <v>-0.64820046576245915</v>
      </c>
      <c r="AK322" s="124">
        <f t="shared" si="188"/>
        <v>4.0593337457254602E-2</v>
      </c>
      <c r="AL322" s="124">
        <f t="shared" si="189"/>
        <v>3.0880573749726778</v>
      </c>
      <c r="AM322" s="124">
        <f t="shared" si="190"/>
        <v>37.349619873516303</v>
      </c>
      <c r="AN322" s="124">
        <f t="shared" si="199"/>
        <v>9.280493014662957</v>
      </c>
      <c r="AO322" s="124">
        <f t="shared" si="199"/>
        <v>9.2435843065388426</v>
      </c>
      <c r="AP322" s="124">
        <f t="shared" si="199"/>
        <v>9.2928443999214387</v>
      </c>
      <c r="AQ322" s="124">
        <f t="shared" si="199"/>
        <v>9.2270059305591516</v>
      </c>
      <c r="AR322" s="124">
        <f t="shared" si="199"/>
        <v>9.3148590476380448</v>
      </c>
      <c r="AS322" s="124">
        <f t="shared" si="199"/>
        <v>9.1973168527499833</v>
      </c>
      <c r="AT322" s="124">
        <f t="shared" si="199"/>
        <v>9.3541574009333601</v>
      </c>
      <c r="AU322" s="124">
        <f t="shared" si="191"/>
        <v>9.1437874660681331</v>
      </c>
    </row>
    <row r="323" spans="1:47" s="124" customFormat="1" ht="12.95" customHeight="1" x14ac:dyDescent="0.2">
      <c r="A323" s="69" t="s">
        <v>947</v>
      </c>
      <c r="B323" s="71" t="s">
        <v>134</v>
      </c>
      <c r="C323" s="69">
        <v>47713.474999999999</v>
      </c>
      <c r="D323" s="69" t="s">
        <v>176</v>
      </c>
      <c r="E323" s="124">
        <f t="shared" si="171"/>
        <v>2211.0005247502158</v>
      </c>
      <c r="F323" s="124">
        <f t="shared" si="172"/>
        <v>2211</v>
      </c>
      <c r="G323" s="124">
        <f t="shared" si="173"/>
        <v>1.7410000000381842E-3</v>
      </c>
      <c r="I323" s="124">
        <f t="shared" si="194"/>
        <v>1.7410000000381842E-3</v>
      </c>
      <c r="P323" s="34">
        <f t="shared" si="174"/>
        <v>1.4964010304565668E-2</v>
      </c>
      <c r="Q323" s="121">
        <f t="shared" si="175"/>
        <v>32694.974999999999</v>
      </c>
      <c r="R323" s="124">
        <f t="shared" si="176"/>
        <v>1.7484800151364001E-4</v>
      </c>
      <c r="S323" s="125">
        <f t="shared" si="195"/>
        <v>0.1</v>
      </c>
      <c r="T323" s="124">
        <f t="shared" si="177"/>
        <v>1.7484800151364001E-5</v>
      </c>
      <c r="Z323" s="124">
        <f t="shared" si="178"/>
        <v>2211</v>
      </c>
      <c r="AA323" s="124">
        <f t="shared" si="179"/>
        <v>-2.9842563294427797E-3</v>
      </c>
      <c r="AB323" s="124">
        <f t="shared" si="180"/>
        <v>1.9689266634046632E-2</v>
      </c>
      <c r="AC323" s="124">
        <f t="shared" si="181"/>
        <v>-1.3223010304527483E-2</v>
      </c>
      <c r="AD323" s="124">
        <f t="shared" si="182"/>
        <v>4.7252563294809639E-3</v>
      </c>
      <c r="AE323" s="124">
        <f t="shared" si="183"/>
        <v>2.2328047379299915E-6</v>
      </c>
      <c r="AF323" s="124">
        <f t="shared" si="184"/>
        <v>-1.3223010304527483E-2</v>
      </c>
      <c r="AG323" s="125"/>
      <c r="AH323" s="124">
        <f t="shared" si="185"/>
        <v>-1.7948266634008447E-2</v>
      </c>
      <c r="AI323" s="124">
        <f t="shared" si="186"/>
        <v>0.2424705619898514</v>
      </c>
      <c r="AJ323" s="124">
        <f t="shared" si="187"/>
        <v>-0.64820046576245915</v>
      </c>
      <c r="AK323" s="124">
        <f t="shared" si="188"/>
        <v>4.0593337457254602E-2</v>
      </c>
      <c r="AL323" s="124">
        <f t="shared" si="189"/>
        <v>3.0880573749726778</v>
      </c>
      <c r="AM323" s="124">
        <f t="shared" si="190"/>
        <v>37.349619873516303</v>
      </c>
      <c r="AN323" s="124">
        <f t="shared" si="199"/>
        <v>9.280493014662957</v>
      </c>
      <c r="AO323" s="124">
        <f t="shared" si="199"/>
        <v>9.2435843065388426</v>
      </c>
      <c r="AP323" s="124">
        <f t="shared" si="199"/>
        <v>9.2928443999214387</v>
      </c>
      <c r="AQ323" s="124">
        <f t="shared" si="199"/>
        <v>9.2270059305591516</v>
      </c>
      <c r="AR323" s="124">
        <f t="shared" si="199"/>
        <v>9.3148590476380448</v>
      </c>
      <c r="AS323" s="124">
        <f t="shared" si="199"/>
        <v>9.1973168527499833</v>
      </c>
      <c r="AT323" s="124">
        <f t="shared" si="199"/>
        <v>9.3541574009333601</v>
      </c>
      <c r="AU323" s="124">
        <f t="shared" si="191"/>
        <v>9.1437874660681331</v>
      </c>
    </row>
    <row r="324" spans="1:47" s="124" customFormat="1" ht="12.95" customHeight="1" x14ac:dyDescent="0.2">
      <c r="A324" s="124" t="s">
        <v>110</v>
      </c>
      <c r="B324" s="125"/>
      <c r="C324" s="153">
        <v>47713.476000000002</v>
      </c>
      <c r="D324" s="153"/>
      <c r="E324" s="124">
        <f t="shared" si="171"/>
        <v>2211.0008261575786</v>
      </c>
      <c r="F324" s="124">
        <f t="shared" si="172"/>
        <v>2211</v>
      </c>
      <c r="G324" s="124">
        <f t="shared" si="173"/>
        <v>2.7410000038798898E-3</v>
      </c>
      <c r="I324" s="124">
        <f t="shared" si="194"/>
        <v>2.7410000038798898E-3</v>
      </c>
      <c r="P324" s="34">
        <f t="shared" si="174"/>
        <v>1.4964010304565668E-2</v>
      </c>
      <c r="Q324" s="121">
        <f t="shared" si="175"/>
        <v>32694.976000000002</v>
      </c>
      <c r="R324" s="124">
        <f t="shared" si="176"/>
        <v>1.4940198081067062E-4</v>
      </c>
      <c r="S324" s="125">
        <f t="shared" si="195"/>
        <v>0.1</v>
      </c>
      <c r="T324" s="124">
        <f t="shared" si="177"/>
        <v>1.4940198081067063E-5</v>
      </c>
      <c r="V324" s="124">
        <f t="shared" ref="V324:V331" si="200">+G324-P324</f>
        <v>-1.2223010300685778E-2</v>
      </c>
      <c r="Z324" s="124">
        <f t="shared" si="178"/>
        <v>2211</v>
      </c>
      <c r="AA324" s="124">
        <f t="shared" si="179"/>
        <v>-2.9842563294427797E-3</v>
      </c>
      <c r="AB324" s="124">
        <f t="shared" si="180"/>
        <v>2.0689266637888337E-2</v>
      </c>
      <c r="AC324" s="124">
        <f t="shared" si="181"/>
        <v>-1.2223010300685778E-2</v>
      </c>
      <c r="AD324" s="124">
        <f t="shared" si="182"/>
        <v>5.7252563333226696E-3</v>
      </c>
      <c r="AE324" s="124">
        <f t="shared" si="183"/>
        <v>3.2778560082251342E-6</v>
      </c>
      <c r="AF324" s="124">
        <f t="shared" si="184"/>
        <v>-1.2223010300685778E-2</v>
      </c>
      <c r="AG324" s="125"/>
      <c r="AH324" s="124">
        <f t="shared" si="185"/>
        <v>-1.7948266634008447E-2</v>
      </c>
      <c r="AI324" s="124">
        <f t="shared" si="186"/>
        <v>0.2424705619898514</v>
      </c>
      <c r="AJ324" s="124">
        <f t="shared" si="187"/>
        <v>-0.64820046576245915</v>
      </c>
      <c r="AK324" s="124">
        <f t="shared" si="188"/>
        <v>4.0593337457254602E-2</v>
      </c>
      <c r="AL324" s="124">
        <f t="shared" si="189"/>
        <v>3.0880573749726778</v>
      </c>
      <c r="AM324" s="124">
        <f t="shared" si="190"/>
        <v>37.349619873516303</v>
      </c>
      <c r="AN324" s="124">
        <f t="shared" si="199"/>
        <v>9.280493014662957</v>
      </c>
      <c r="AO324" s="124">
        <f t="shared" si="199"/>
        <v>9.2435843065388426</v>
      </c>
      <c r="AP324" s="124">
        <f t="shared" si="199"/>
        <v>9.2928443999214387</v>
      </c>
      <c r="AQ324" s="124">
        <f t="shared" si="199"/>
        <v>9.2270059305591516</v>
      </c>
      <c r="AR324" s="124">
        <f t="shared" si="199"/>
        <v>9.3148590476380448</v>
      </c>
      <c r="AS324" s="124">
        <f t="shared" si="199"/>
        <v>9.1973168527499833</v>
      </c>
      <c r="AT324" s="124">
        <f t="shared" si="199"/>
        <v>9.3541574009333601</v>
      </c>
      <c r="AU324" s="124">
        <f t="shared" si="191"/>
        <v>9.1437874660681331</v>
      </c>
    </row>
    <row r="325" spans="1:47" s="124" customFormat="1" ht="12.95" customHeight="1" x14ac:dyDescent="0.2">
      <c r="A325" s="124" t="s">
        <v>57</v>
      </c>
      <c r="B325" s="125"/>
      <c r="C325" s="153">
        <v>47716.792999999998</v>
      </c>
      <c r="D325" s="153"/>
      <c r="E325" s="124">
        <f t="shared" si="171"/>
        <v>2212.0005943753163</v>
      </c>
      <c r="F325" s="124">
        <f t="shared" si="172"/>
        <v>2212</v>
      </c>
      <c r="G325" s="124">
        <f t="shared" si="173"/>
        <v>1.9719999982044101E-3</v>
      </c>
      <c r="I325" s="124">
        <f t="shared" si="194"/>
        <v>1.9719999982044101E-3</v>
      </c>
      <c r="P325" s="34">
        <f t="shared" si="174"/>
        <v>1.4989234788779636E-2</v>
      </c>
      <c r="Q325" s="121">
        <f t="shared" si="175"/>
        <v>32698.292999999998</v>
      </c>
      <c r="R325" s="124">
        <f t="shared" si="176"/>
        <v>1.6944840159296203E-4</v>
      </c>
      <c r="S325" s="125">
        <f t="shared" si="195"/>
        <v>0.1</v>
      </c>
      <c r="T325" s="124">
        <f t="shared" si="177"/>
        <v>1.6944840159296205E-5</v>
      </c>
      <c r="V325" s="124">
        <f t="shared" si="200"/>
        <v>-1.3017234790575226E-2</v>
      </c>
      <c r="Z325" s="124">
        <f t="shared" si="178"/>
        <v>2212</v>
      </c>
      <c r="AA325" s="124">
        <f t="shared" si="179"/>
        <v>-2.9680967285381048E-3</v>
      </c>
      <c r="AB325" s="124">
        <f t="shared" si="180"/>
        <v>1.9929331515522151E-2</v>
      </c>
      <c r="AC325" s="124">
        <f t="shared" si="181"/>
        <v>-1.3017234790575226E-2</v>
      </c>
      <c r="AD325" s="124">
        <f t="shared" si="182"/>
        <v>4.9400967267425148E-3</v>
      </c>
      <c r="AE325" s="124">
        <f t="shared" si="183"/>
        <v>2.4404555669572109E-6</v>
      </c>
      <c r="AF325" s="124">
        <f t="shared" si="184"/>
        <v>-1.3017234790575226E-2</v>
      </c>
      <c r="AG325" s="125"/>
      <c r="AH325" s="124">
        <f t="shared" si="185"/>
        <v>-1.7957331517317741E-2</v>
      </c>
      <c r="AI325" s="124">
        <f t="shared" si="186"/>
        <v>0.2424623256161077</v>
      </c>
      <c r="AJ325" s="124">
        <f t="shared" si="187"/>
        <v>-0.64835524792308552</v>
      </c>
      <c r="AK325" s="124">
        <f t="shared" si="188"/>
        <v>4.0439342068513219E-2</v>
      </c>
      <c r="AL325" s="124">
        <f t="shared" si="189"/>
        <v>3.0882606602092872</v>
      </c>
      <c r="AM325" s="124">
        <f t="shared" si="190"/>
        <v>37.492053091043843</v>
      </c>
      <c r="AN325" s="124">
        <f t="shared" si="199"/>
        <v>9.2810392675305859</v>
      </c>
      <c r="AO325" s="124">
        <f t="shared" si="199"/>
        <v>9.2442404290642255</v>
      </c>
      <c r="AP325" s="124">
        <f t="shared" si="199"/>
        <v>9.2933493626593044</v>
      </c>
      <c r="AQ325" s="124">
        <f t="shared" si="199"/>
        <v>9.2277196413938558</v>
      </c>
      <c r="AR325" s="124">
        <f t="shared" si="199"/>
        <v>9.3152862948259134</v>
      </c>
      <c r="AS325" s="124">
        <f t="shared" si="199"/>
        <v>9.1981402782419881</v>
      </c>
      <c r="AT325" s="124">
        <f t="shared" si="199"/>
        <v>9.3544381519976252</v>
      </c>
      <c r="AU325" s="124">
        <f t="shared" si="191"/>
        <v>9.1448233451176648</v>
      </c>
    </row>
    <row r="326" spans="1:47" s="124" customFormat="1" ht="12.95" customHeight="1" x14ac:dyDescent="0.2">
      <c r="A326" s="124" t="s">
        <v>110</v>
      </c>
      <c r="B326" s="125"/>
      <c r="C326" s="153">
        <v>47723.43</v>
      </c>
      <c r="D326" s="153"/>
      <c r="E326" s="124">
        <f t="shared" si="171"/>
        <v>2214.0010350328794</v>
      </c>
      <c r="F326" s="124">
        <f t="shared" si="172"/>
        <v>2214</v>
      </c>
      <c r="G326" s="124">
        <f t="shared" si="173"/>
        <v>3.4339999983785674E-3</v>
      </c>
      <c r="I326" s="124">
        <f t="shared" si="194"/>
        <v>3.4339999983785674E-3</v>
      </c>
      <c r="P326" s="34">
        <f t="shared" si="174"/>
        <v>1.5039722491414591E-2</v>
      </c>
      <c r="Q326" s="121">
        <f t="shared" si="175"/>
        <v>32704.93</v>
      </c>
      <c r="R326" s="124">
        <f t="shared" si="176"/>
        <v>1.346927945853623E-4</v>
      </c>
      <c r="S326" s="125">
        <f t="shared" si="195"/>
        <v>0.1</v>
      </c>
      <c r="T326" s="124">
        <f t="shared" si="177"/>
        <v>1.346927945853623E-5</v>
      </c>
      <c r="V326" s="124">
        <f t="shared" si="200"/>
        <v>-1.1605722493036024E-2</v>
      </c>
      <c r="Z326" s="124">
        <f t="shared" si="178"/>
        <v>2214</v>
      </c>
      <c r="AA326" s="124">
        <f t="shared" si="179"/>
        <v>-2.9357152186358718E-3</v>
      </c>
      <c r="AB326" s="124">
        <f t="shared" si="180"/>
        <v>2.1409437708429031E-2</v>
      </c>
      <c r="AC326" s="124">
        <f t="shared" si="181"/>
        <v>-1.1605722493036024E-2</v>
      </c>
      <c r="AD326" s="124">
        <f t="shared" si="182"/>
        <v>6.3697152170144392E-3</v>
      </c>
      <c r="AE326" s="124">
        <f t="shared" si="183"/>
        <v>4.0573271945865299E-6</v>
      </c>
      <c r="AF326" s="124">
        <f t="shared" si="184"/>
        <v>-1.1605722493036024E-2</v>
      </c>
      <c r="AG326" s="125"/>
      <c r="AH326" s="124">
        <f t="shared" si="185"/>
        <v>-1.7975437710050463E-2</v>
      </c>
      <c r="AI326" s="124">
        <f t="shared" si="186"/>
        <v>0.24244595436892546</v>
      </c>
      <c r="AJ326" s="124">
        <f t="shared" si="187"/>
        <v>-0.64866458802189253</v>
      </c>
      <c r="AK326" s="124">
        <f t="shared" si="188"/>
        <v>4.0131489455065505E-2</v>
      </c>
      <c r="AL326" s="124">
        <f t="shared" si="189"/>
        <v>3.0886670416912057</v>
      </c>
      <c r="AM326" s="124">
        <f t="shared" si="190"/>
        <v>37.780066268021017</v>
      </c>
      <c r="AN326" s="124">
        <f t="shared" si="199"/>
        <v>9.2821313208736616</v>
      </c>
      <c r="AO326" s="124">
        <f t="shared" si="199"/>
        <v>9.2455530447706806</v>
      </c>
      <c r="AP326" s="124">
        <f t="shared" si="199"/>
        <v>9.2943586943770597</v>
      </c>
      <c r="AQ326" s="124">
        <f t="shared" si="199"/>
        <v>9.2291475563247438</v>
      </c>
      <c r="AR326" s="124">
        <f t="shared" si="199"/>
        <v>9.3161400750166266</v>
      </c>
      <c r="AS326" s="124">
        <f t="shared" si="199"/>
        <v>9.1997876266741265</v>
      </c>
      <c r="AT326" s="124">
        <f t="shared" si="199"/>
        <v>9.3549989801581219</v>
      </c>
      <c r="AU326" s="124">
        <f t="shared" si="191"/>
        <v>9.1468951032167229</v>
      </c>
    </row>
    <row r="327" spans="1:47" s="124" customFormat="1" ht="12.95" customHeight="1" x14ac:dyDescent="0.2">
      <c r="A327" s="124" t="s">
        <v>57</v>
      </c>
      <c r="B327" s="125"/>
      <c r="C327" s="153">
        <v>47799.737000000001</v>
      </c>
      <c r="D327" s="153"/>
      <c r="E327" s="124">
        <f t="shared" si="171"/>
        <v>2237.000526558661</v>
      </c>
      <c r="F327" s="124">
        <f t="shared" si="172"/>
        <v>2237</v>
      </c>
      <c r="G327" s="124">
        <f t="shared" si="173"/>
        <v>1.7470000020693988E-3</v>
      </c>
      <c r="I327" s="124">
        <f t="shared" si="194"/>
        <v>1.7470000020693988E-3</v>
      </c>
      <c r="P327" s="34">
        <f t="shared" si="174"/>
        <v>1.5624043099888858E-2</v>
      </c>
      <c r="Q327" s="121">
        <f t="shared" si="175"/>
        <v>32781.237000000001</v>
      </c>
      <c r="R327" s="124">
        <f t="shared" si="176"/>
        <v>1.925723251387387E-4</v>
      </c>
      <c r="S327" s="125">
        <f t="shared" si="195"/>
        <v>0.1</v>
      </c>
      <c r="T327" s="124">
        <f t="shared" si="177"/>
        <v>1.9257232513873873E-5</v>
      </c>
      <c r="V327" s="124">
        <f t="shared" si="200"/>
        <v>-1.3877043097819459E-2</v>
      </c>
      <c r="Z327" s="124">
        <f t="shared" si="178"/>
        <v>2237</v>
      </c>
      <c r="AA327" s="124">
        <f t="shared" si="179"/>
        <v>-2.5573783467694386E-3</v>
      </c>
      <c r="AB327" s="124">
        <f t="shared" si="180"/>
        <v>1.9928421448727696E-2</v>
      </c>
      <c r="AC327" s="124">
        <f t="shared" si="181"/>
        <v>-1.3877043097819459E-2</v>
      </c>
      <c r="AD327" s="124">
        <f t="shared" si="182"/>
        <v>4.3043783488388374E-3</v>
      </c>
      <c r="AE327" s="124">
        <f t="shared" si="183"/>
        <v>1.8527672969952555E-6</v>
      </c>
      <c r="AF327" s="124">
        <f t="shared" si="184"/>
        <v>-1.3877043097819459E-2</v>
      </c>
      <c r="AG327" s="125"/>
      <c r="AH327" s="124">
        <f t="shared" si="185"/>
        <v>-1.8181421446658297E-2</v>
      </c>
      <c r="AI327" s="124">
        <f t="shared" si="186"/>
        <v>0.24226732329312917</v>
      </c>
      <c r="AJ327" s="124">
        <f t="shared" si="187"/>
        <v>-0.65220091567568483</v>
      </c>
      <c r="AK327" s="124">
        <f t="shared" si="188"/>
        <v>3.6604086500430233E-2</v>
      </c>
      <c r="AL327" s="124">
        <f t="shared" si="189"/>
        <v>3.0933227897169364</v>
      </c>
      <c r="AM327" s="124">
        <f t="shared" si="190"/>
        <v>41.425674210029442</v>
      </c>
      <c r="AN327" s="124">
        <f t="shared" si="199"/>
        <v>9.2946476376869889</v>
      </c>
      <c r="AO327" s="124">
        <f t="shared" si="199"/>
        <v>9.2606828306966484</v>
      </c>
      <c r="AP327" s="124">
        <f t="shared" si="199"/>
        <v>9.3059106041595836</v>
      </c>
      <c r="AQ327" s="124">
        <f t="shared" si="199"/>
        <v>9.2456145809497805</v>
      </c>
      <c r="AR327" s="124">
        <f t="shared" si="199"/>
        <v>9.3258920570909432</v>
      </c>
      <c r="AS327" s="124">
        <f t="shared" si="199"/>
        <v>9.2187783394687184</v>
      </c>
      <c r="AT327" s="124">
        <f t="shared" si="199"/>
        <v>9.3613859385045028</v>
      </c>
      <c r="AU327" s="124">
        <f t="shared" si="191"/>
        <v>9.1707203213559083</v>
      </c>
    </row>
    <row r="328" spans="1:47" s="124" customFormat="1" ht="12.95" customHeight="1" x14ac:dyDescent="0.2">
      <c r="A328" s="124" t="s">
        <v>57</v>
      </c>
      <c r="B328" s="125"/>
      <c r="C328" s="153">
        <v>47809.682999999997</v>
      </c>
      <c r="D328" s="153"/>
      <c r="E328" s="124">
        <f t="shared" si="171"/>
        <v>2239.9983241750701</v>
      </c>
      <c r="F328" s="124">
        <f t="shared" si="172"/>
        <v>2240</v>
      </c>
      <c r="G328" s="124">
        <f t="shared" si="173"/>
        <v>-5.5599999977857806E-3</v>
      </c>
      <c r="I328" s="124">
        <f t="shared" si="194"/>
        <v>-5.5599999977857806E-3</v>
      </c>
      <c r="P328" s="34">
        <f t="shared" si="174"/>
        <v>1.5700762376120187E-2</v>
      </c>
      <c r="Q328" s="121">
        <f t="shared" si="175"/>
        <v>32791.182999999997</v>
      </c>
      <c r="R328" s="124">
        <f t="shared" si="176"/>
        <v>4.520200167196957E-4</v>
      </c>
      <c r="S328" s="125">
        <f t="shared" si="195"/>
        <v>0.1</v>
      </c>
      <c r="T328" s="124">
        <f t="shared" si="177"/>
        <v>4.5202001671969575E-5</v>
      </c>
      <c r="V328" s="124">
        <f t="shared" si="200"/>
        <v>-2.1260762373905968E-2</v>
      </c>
      <c r="Z328" s="124">
        <f t="shared" si="178"/>
        <v>2240</v>
      </c>
      <c r="AA328" s="124">
        <f t="shared" si="179"/>
        <v>-2.5072261932041831E-3</v>
      </c>
      <c r="AB328" s="124">
        <f t="shared" si="180"/>
        <v>1.264798857153859E-2</v>
      </c>
      <c r="AC328" s="124">
        <f t="shared" si="181"/>
        <v>-2.1260762373905968E-2</v>
      </c>
      <c r="AD328" s="124">
        <f t="shared" si="182"/>
        <v>-3.0527738045815975E-3</v>
      </c>
      <c r="AE328" s="124">
        <f t="shared" si="183"/>
        <v>9.319427901939602E-7</v>
      </c>
      <c r="AF328" s="124">
        <f t="shared" si="184"/>
        <v>-2.1260762373905968E-2</v>
      </c>
      <c r="AG328" s="125"/>
      <c r="AH328" s="124">
        <f t="shared" si="185"/>
        <v>-1.820798856932437E-2</v>
      </c>
      <c r="AI328" s="124">
        <f t="shared" si="186"/>
        <v>0.24224531834068641</v>
      </c>
      <c r="AJ328" s="124">
        <f t="shared" si="187"/>
        <v>-0.65265937555555031</v>
      </c>
      <c r="AK328" s="124">
        <f t="shared" si="188"/>
        <v>3.6145690217265283E-2</v>
      </c>
      <c r="AL328" s="124">
        <f t="shared" si="189"/>
        <v>3.0939277387013733</v>
      </c>
      <c r="AM328" s="124">
        <f t="shared" si="190"/>
        <v>41.951639544309877</v>
      </c>
      <c r="AN328" s="124">
        <f t="shared" si="199"/>
        <v>9.2962746213979006</v>
      </c>
      <c r="AO328" s="124">
        <f t="shared" si="199"/>
        <v>9.2626608659398553</v>
      </c>
      <c r="AP328" s="124">
        <f t="shared" si="199"/>
        <v>9.3074100816652567</v>
      </c>
      <c r="AQ328" s="124">
        <f t="shared" si="199"/>
        <v>9.2477685059138039</v>
      </c>
      <c r="AR328" s="124">
        <f t="shared" si="199"/>
        <v>9.3271553233548055</v>
      </c>
      <c r="AS328" s="124">
        <f t="shared" si="199"/>
        <v>9.2212614418748764</v>
      </c>
      <c r="AT328" s="124">
        <f t="shared" si="199"/>
        <v>9.3622108290430592</v>
      </c>
      <c r="AU328" s="124">
        <f t="shared" si="191"/>
        <v>9.1738279585044982</v>
      </c>
    </row>
    <row r="329" spans="1:47" s="124" customFormat="1" ht="12.95" customHeight="1" x14ac:dyDescent="0.2">
      <c r="A329" s="124" t="s">
        <v>111</v>
      </c>
      <c r="B329" s="125"/>
      <c r="C329" s="153">
        <v>47816.326999999997</v>
      </c>
      <c r="D329" s="153"/>
      <c r="E329" s="124">
        <f t="shared" si="171"/>
        <v>2242.0008746841622</v>
      </c>
      <c r="F329" s="124">
        <f t="shared" si="172"/>
        <v>2242</v>
      </c>
      <c r="G329" s="124">
        <f t="shared" si="173"/>
        <v>2.9020000001764856E-3</v>
      </c>
      <c r="I329" s="124">
        <f t="shared" ref="I329:I360" si="201">+G329</f>
        <v>2.9020000001764856E-3</v>
      </c>
      <c r="P329" s="34">
        <f t="shared" si="174"/>
        <v>1.5751973117286093E-2</v>
      </c>
      <c r="Q329" s="121">
        <f t="shared" si="175"/>
        <v>32797.826999999997</v>
      </c>
      <c r="R329" s="124">
        <f t="shared" si="176"/>
        <v>1.651218091104396E-4</v>
      </c>
      <c r="S329" s="125">
        <f t="shared" ref="S329:S360" si="202">S$16</f>
        <v>0.1</v>
      </c>
      <c r="T329" s="124">
        <f t="shared" si="177"/>
        <v>1.6512180911043962E-5</v>
      </c>
      <c r="V329" s="124">
        <f t="shared" si="200"/>
        <v>-1.2849973117109607E-2</v>
      </c>
      <c r="Z329" s="124">
        <f t="shared" si="178"/>
        <v>2242</v>
      </c>
      <c r="AA329" s="124">
        <f t="shared" si="179"/>
        <v>-2.4736887780598231E-3</v>
      </c>
      <c r="AB329" s="124">
        <f t="shared" si="180"/>
        <v>2.1127661895522402E-2</v>
      </c>
      <c r="AC329" s="124">
        <f t="shared" si="181"/>
        <v>-1.2849973117109607E-2</v>
      </c>
      <c r="AD329" s="124">
        <f t="shared" si="182"/>
        <v>5.3756887782363087E-3</v>
      </c>
      <c r="AE329" s="124">
        <f t="shared" si="183"/>
        <v>2.8898029840455777E-6</v>
      </c>
      <c r="AF329" s="124">
        <f t="shared" si="184"/>
        <v>-1.2849973117109607E-2</v>
      </c>
      <c r="AG329" s="125"/>
      <c r="AH329" s="124">
        <f t="shared" si="185"/>
        <v>-1.8225661895345916E-2</v>
      </c>
      <c r="AI329" s="124">
        <f t="shared" si="186"/>
        <v>0.24223081277621261</v>
      </c>
      <c r="AJ329" s="124">
        <f t="shared" si="187"/>
        <v>-0.65296466421973287</v>
      </c>
      <c r="AK329" s="124">
        <f t="shared" si="188"/>
        <v>3.5840304017835556E-2</v>
      </c>
      <c r="AL329" s="124">
        <f t="shared" si="189"/>
        <v>3.0943307494378804</v>
      </c>
      <c r="AM329" s="124">
        <f t="shared" si="190"/>
        <v>42.309503621533253</v>
      </c>
      <c r="AN329" s="124">
        <f t="shared" si="199"/>
        <v>9.2973585826887266</v>
      </c>
      <c r="AO329" s="124">
        <f t="shared" si="199"/>
        <v>9.2639801276589946</v>
      </c>
      <c r="AP329" s="124">
        <f t="shared" si="199"/>
        <v>9.3084088273096839</v>
      </c>
      <c r="AQ329" s="124">
        <f t="shared" si="199"/>
        <v>9.2492052072957947</v>
      </c>
      <c r="AR329" s="124">
        <f t="shared" si="199"/>
        <v>9.3279964187682101</v>
      </c>
      <c r="AS329" s="124">
        <f t="shared" si="199"/>
        <v>9.2229175918242365</v>
      </c>
      <c r="AT329" s="124">
        <f t="shared" si="199"/>
        <v>9.3627597439911554</v>
      </c>
      <c r="AU329" s="124">
        <f t="shared" si="191"/>
        <v>9.1758997166035563</v>
      </c>
    </row>
    <row r="330" spans="1:47" s="124" customFormat="1" ht="12.95" customHeight="1" x14ac:dyDescent="0.2">
      <c r="A330" s="124" t="s">
        <v>111</v>
      </c>
      <c r="B330" s="125"/>
      <c r="C330" s="153">
        <v>47826.285000000003</v>
      </c>
      <c r="D330" s="153"/>
      <c r="E330" s="124">
        <f t="shared" si="171"/>
        <v>2245.0022891889112</v>
      </c>
      <c r="F330" s="124">
        <f t="shared" si="172"/>
        <v>2245</v>
      </c>
      <c r="G330" s="124">
        <f t="shared" si="173"/>
        <v>7.595000002766028E-3</v>
      </c>
      <c r="I330" s="124">
        <f t="shared" si="201"/>
        <v>7.595000002766028E-3</v>
      </c>
      <c r="P330" s="34">
        <f t="shared" si="174"/>
        <v>1.5828886064552503E-2</v>
      </c>
      <c r="Q330" s="121">
        <f t="shared" si="175"/>
        <v>32807.785000000003</v>
      </c>
      <c r="R330" s="124">
        <f t="shared" si="176"/>
        <v>6.7796879678481574E-5</v>
      </c>
      <c r="S330" s="125">
        <f t="shared" si="202"/>
        <v>0.1</v>
      </c>
      <c r="T330" s="124">
        <f t="shared" si="177"/>
        <v>6.7796879678481575E-6</v>
      </c>
      <c r="V330" s="124">
        <f t="shared" si="200"/>
        <v>-8.2338860617864745E-3</v>
      </c>
      <c r="Z330" s="124">
        <f t="shared" si="178"/>
        <v>2245</v>
      </c>
      <c r="AA330" s="124">
        <f t="shared" si="179"/>
        <v>-2.4232288649385057E-3</v>
      </c>
      <c r="AB330" s="124">
        <f t="shared" si="180"/>
        <v>2.5847114932257036E-2</v>
      </c>
      <c r="AC330" s="124">
        <f t="shared" si="181"/>
        <v>-8.2338860617864745E-3</v>
      </c>
      <c r="AD330" s="124">
        <f t="shared" si="182"/>
        <v>1.0018228867704534E-2</v>
      </c>
      <c r="AE330" s="124">
        <f t="shared" si="183"/>
        <v>1.0036490964570848E-5</v>
      </c>
      <c r="AF330" s="124">
        <f t="shared" si="184"/>
        <v>-8.2338860617864745E-3</v>
      </c>
      <c r="AG330" s="125"/>
      <c r="AH330" s="124">
        <f t="shared" si="185"/>
        <v>-1.8252114929491008E-2</v>
      </c>
      <c r="AI330" s="124">
        <f t="shared" si="186"/>
        <v>0.24220930037082733</v>
      </c>
      <c r="AJ330" s="124">
        <f t="shared" si="187"/>
        <v>-0.6534220736916444</v>
      </c>
      <c r="AK330" s="124">
        <f t="shared" si="188"/>
        <v>3.5382538820997123E-2</v>
      </c>
      <c r="AL330" s="124">
        <f t="shared" si="189"/>
        <v>3.0949348366625276</v>
      </c>
      <c r="AM330" s="124">
        <f t="shared" si="190"/>
        <v>42.857495125391573</v>
      </c>
      <c r="AN330" s="124">
        <f t="shared" si="199"/>
        <v>9.2989834919727645</v>
      </c>
      <c r="AO330" s="124">
        <f t="shared" si="199"/>
        <v>9.2659598703960651</v>
      </c>
      <c r="AP330" s="124">
        <f t="shared" si="199"/>
        <v>9.3099055993882072</v>
      </c>
      <c r="AQ330" s="124">
        <f t="shared" si="199"/>
        <v>9.2513613758042439</v>
      </c>
      <c r="AR330" s="124">
        <f t="shared" si="199"/>
        <v>9.3292564548984256</v>
      </c>
      <c r="AS330" s="124">
        <f t="shared" si="199"/>
        <v>9.2254029273634615</v>
      </c>
      <c r="AT330" s="124">
        <f t="shared" si="199"/>
        <v>9.3635816146376758</v>
      </c>
      <c r="AU330" s="124">
        <f t="shared" si="191"/>
        <v>9.1790073537521462</v>
      </c>
    </row>
    <row r="331" spans="1:47" s="124" customFormat="1" ht="12.95" customHeight="1" x14ac:dyDescent="0.2">
      <c r="A331" s="124" t="s">
        <v>112</v>
      </c>
      <c r="B331" s="125"/>
      <c r="C331" s="153">
        <v>47955.671000000002</v>
      </c>
      <c r="D331" s="153"/>
      <c r="E331" s="124">
        <f t="shared" si="171"/>
        <v>2284.000182050047</v>
      </c>
      <c r="F331" s="124">
        <f t="shared" si="172"/>
        <v>2284</v>
      </c>
      <c r="G331" s="124">
        <f t="shared" si="173"/>
        <v>6.0400000074878335E-4</v>
      </c>
      <c r="I331" s="124">
        <f t="shared" si="201"/>
        <v>6.0400000074878335E-4</v>
      </c>
      <c r="P331" s="34">
        <f t="shared" si="174"/>
        <v>1.6839328817531061E-2</v>
      </c>
      <c r="Q331" s="121">
        <f t="shared" si="175"/>
        <v>32937.171000000002</v>
      </c>
      <c r="R331" s="124">
        <f t="shared" si="176"/>
        <v>2.63585901789041E-4</v>
      </c>
      <c r="S331" s="125">
        <f t="shared" si="202"/>
        <v>0.1</v>
      </c>
      <c r="T331" s="124">
        <f t="shared" si="177"/>
        <v>2.63585901789041E-5</v>
      </c>
      <c r="V331" s="124">
        <f t="shared" si="200"/>
        <v>-1.6235328816782277E-2</v>
      </c>
      <c r="Z331" s="124">
        <f t="shared" si="178"/>
        <v>2284</v>
      </c>
      <c r="AA331" s="124">
        <f t="shared" si="179"/>
        <v>-1.7505644918608329E-3</v>
      </c>
      <c r="AB331" s="124">
        <f t="shared" si="180"/>
        <v>1.9193893310140677E-2</v>
      </c>
      <c r="AC331" s="124">
        <f t="shared" si="181"/>
        <v>-1.6235328816782277E-2</v>
      </c>
      <c r="AD331" s="124">
        <f t="shared" si="182"/>
        <v>2.3545644926096163E-3</v>
      </c>
      <c r="AE331" s="124">
        <f t="shared" si="183"/>
        <v>5.5439739498579802E-7</v>
      </c>
      <c r="AF331" s="124">
        <f t="shared" si="184"/>
        <v>-1.6235328816782277E-2</v>
      </c>
      <c r="AG331" s="125"/>
      <c r="AH331" s="124">
        <f t="shared" si="185"/>
        <v>-1.8589893309391894E-2</v>
      </c>
      <c r="AI331" s="124">
        <f t="shared" si="186"/>
        <v>0.24195611300771513</v>
      </c>
      <c r="AJ331" s="124">
        <f t="shared" si="187"/>
        <v>-0.65931327731020539</v>
      </c>
      <c r="AK331" s="124">
        <f t="shared" si="188"/>
        <v>2.9464111924819021E-2</v>
      </c>
      <c r="AL331" s="124">
        <f t="shared" si="189"/>
        <v>3.1027436000652036</v>
      </c>
      <c r="AM331" s="124">
        <f t="shared" si="190"/>
        <v>51.474830678009347</v>
      </c>
      <c r="AN331" s="124">
        <f t="shared" ref="AN331:AT340" si="203">$AU331+$AB$7*SIN(AO331)</f>
        <v>9.3200002137568703</v>
      </c>
      <c r="AO331" s="124">
        <f t="shared" si="203"/>
        <v>9.2917848681010167</v>
      </c>
      <c r="AP331" s="124">
        <f t="shared" si="203"/>
        <v>9.3292243961727479</v>
      </c>
      <c r="AQ331" s="124">
        <f t="shared" si="203"/>
        <v>9.279506926619236</v>
      </c>
      <c r="AR331" s="124">
        <f t="shared" si="203"/>
        <v>9.3454712836369431</v>
      </c>
      <c r="AS331" s="124">
        <f t="shared" si="203"/>
        <v>9.2578263818104336</v>
      </c>
      <c r="AT331" s="124">
        <f t="shared" si="203"/>
        <v>9.3741117828454659</v>
      </c>
      <c r="AU331" s="124">
        <f t="shared" si="191"/>
        <v>9.2194066366838072</v>
      </c>
    </row>
    <row r="332" spans="1:47" s="124" customFormat="1" ht="12.95" customHeight="1" x14ac:dyDescent="0.2">
      <c r="A332" s="69" t="s">
        <v>969</v>
      </c>
      <c r="B332" s="71" t="s">
        <v>134</v>
      </c>
      <c r="C332" s="69">
        <v>48058.553999999996</v>
      </c>
      <c r="D332" s="69" t="s">
        <v>176</v>
      </c>
      <c r="E332" s="124">
        <f t="shared" si="171"/>
        <v>2315.0098756121952</v>
      </c>
      <c r="F332" s="124">
        <f t="shared" si="172"/>
        <v>2315</v>
      </c>
      <c r="G332" s="124">
        <f t="shared" si="173"/>
        <v>3.276499999628868E-2</v>
      </c>
      <c r="I332" s="124">
        <f t="shared" si="201"/>
        <v>3.276499999628868E-2</v>
      </c>
      <c r="P332" s="34">
        <f t="shared" si="174"/>
        <v>1.7656510133743676E-2</v>
      </c>
      <c r="Q332" s="121">
        <f t="shared" si="175"/>
        <v>33040.053999999996</v>
      </c>
      <c r="R332" s="124">
        <f t="shared" si="176"/>
        <v>2.2826646592662513E-4</v>
      </c>
      <c r="S332" s="125">
        <f t="shared" si="202"/>
        <v>0.1</v>
      </c>
      <c r="T332" s="124">
        <f t="shared" si="177"/>
        <v>2.2826646592662514E-5</v>
      </c>
      <c r="Z332" s="124">
        <f t="shared" si="178"/>
        <v>2315</v>
      </c>
      <c r="AA332" s="124">
        <f t="shared" si="179"/>
        <v>-1.1940186629541896E-3</v>
      </c>
      <c r="AB332" s="124">
        <f t="shared" si="180"/>
        <v>5.1615528792986545E-2</v>
      </c>
      <c r="AC332" s="124">
        <f t="shared" si="181"/>
        <v>1.5108489862545003E-2</v>
      </c>
      <c r="AD332" s="124">
        <f t="shared" si="182"/>
        <v>3.3959018659242869E-2</v>
      </c>
      <c r="AE332" s="124">
        <f t="shared" si="183"/>
        <v>1.1532149482988055E-4</v>
      </c>
      <c r="AF332" s="124">
        <f t="shared" si="184"/>
        <v>1.5108489862545003E-2</v>
      </c>
      <c r="AG332" s="125"/>
      <c r="AH332" s="124">
        <f t="shared" si="185"/>
        <v>-1.8850528796697866E-2</v>
      </c>
      <c r="AI332" s="124">
        <f t="shared" si="186"/>
        <v>0.24178915108494048</v>
      </c>
      <c r="AJ332" s="124">
        <f t="shared" si="187"/>
        <v>-0.66392761315044868</v>
      </c>
      <c r="AK332" s="124">
        <f t="shared" si="188"/>
        <v>2.4798731527943953E-2</v>
      </c>
      <c r="AL332" s="124">
        <f t="shared" si="189"/>
        <v>3.1088974020135174</v>
      </c>
      <c r="AM332" s="124">
        <f t="shared" si="190"/>
        <v>61.16551294656113</v>
      </c>
      <c r="AN332" s="124">
        <f t="shared" si="203"/>
        <v>9.3365770110143362</v>
      </c>
      <c r="AO332" s="124">
        <f t="shared" si="203"/>
        <v>9.3124189732806268</v>
      </c>
      <c r="AP332" s="124">
        <f t="shared" si="203"/>
        <v>9.3444136319642297</v>
      </c>
      <c r="AQ332" s="124">
        <f t="shared" si="203"/>
        <v>9.3020169786250708</v>
      </c>
      <c r="AR332" s="124">
        <f t="shared" si="203"/>
        <v>9.3581626506224502</v>
      </c>
      <c r="AS332" s="124">
        <f t="shared" si="203"/>
        <v>9.2837340999908555</v>
      </c>
      <c r="AT332" s="124">
        <f t="shared" si="203"/>
        <v>9.3822994327500453</v>
      </c>
      <c r="AU332" s="124">
        <f t="shared" si="191"/>
        <v>9.2515188872192304</v>
      </c>
    </row>
    <row r="333" spans="1:47" s="124" customFormat="1" ht="12.95" customHeight="1" x14ac:dyDescent="0.2">
      <c r="A333" s="124" t="s">
        <v>113</v>
      </c>
      <c r="B333" s="125"/>
      <c r="C333" s="153">
        <v>48068.478999999999</v>
      </c>
      <c r="D333" s="153"/>
      <c r="E333" s="124">
        <f t="shared" si="171"/>
        <v>2318.0013436740173</v>
      </c>
      <c r="F333" s="124">
        <f t="shared" si="172"/>
        <v>2318</v>
      </c>
      <c r="G333" s="124">
        <f t="shared" si="173"/>
        <v>4.4580000030691735E-3</v>
      </c>
      <c r="I333" s="124">
        <f t="shared" si="201"/>
        <v>4.4580000030691735E-3</v>
      </c>
      <c r="P333" s="34">
        <f t="shared" si="174"/>
        <v>1.7736250678122227E-2</v>
      </c>
      <c r="Q333" s="121">
        <f t="shared" si="175"/>
        <v>33049.978999999999</v>
      </c>
      <c r="R333" s="124">
        <f t="shared" si="176"/>
        <v>1.7631194098954688E-4</v>
      </c>
      <c r="S333" s="125">
        <f t="shared" si="202"/>
        <v>0.1</v>
      </c>
      <c r="T333" s="124">
        <f t="shared" si="177"/>
        <v>1.7631194098954687E-5</v>
      </c>
      <c r="V333" s="124">
        <f t="shared" ref="V333:V359" si="204">+G333-P333</f>
        <v>-1.3278250675053054E-2</v>
      </c>
      <c r="Z333" s="124">
        <f t="shared" si="178"/>
        <v>2318</v>
      </c>
      <c r="AA333" s="124">
        <f t="shared" si="179"/>
        <v>-1.1391430728203457E-3</v>
      </c>
      <c r="AB333" s="124">
        <f t="shared" si="180"/>
        <v>2.3333393754011746E-2</v>
      </c>
      <c r="AC333" s="124">
        <f t="shared" si="181"/>
        <v>-1.3278250675053054E-2</v>
      </c>
      <c r="AD333" s="124">
        <f t="shared" si="182"/>
        <v>5.5971430758895192E-3</v>
      </c>
      <c r="AE333" s="124">
        <f t="shared" si="183"/>
        <v>3.132801061197799E-6</v>
      </c>
      <c r="AF333" s="124">
        <f t="shared" si="184"/>
        <v>-1.3278250675053054E-2</v>
      </c>
      <c r="AG333" s="125"/>
      <c r="AH333" s="124">
        <f t="shared" si="185"/>
        <v>-1.8875393750942573E-2</v>
      </c>
      <c r="AI333" s="124">
        <f t="shared" si="186"/>
        <v>0.24177457136010394</v>
      </c>
      <c r="AJ333" s="124">
        <f t="shared" si="187"/>
        <v>-0.66437116675750663</v>
      </c>
      <c r="AK333" s="124">
        <f t="shared" si="188"/>
        <v>2.4348878038550004E-2</v>
      </c>
      <c r="AL333" s="124">
        <f t="shared" si="189"/>
        <v>3.1094907055144376</v>
      </c>
      <c r="AM333" s="124">
        <f t="shared" si="190"/>
        <v>62.296164597566438</v>
      </c>
      <c r="AN333" s="124">
        <f t="shared" si="203"/>
        <v>9.3381758059467881</v>
      </c>
      <c r="AO333" s="124">
        <f t="shared" si="203"/>
        <v>9.314420309678745</v>
      </c>
      <c r="AP333" s="124">
        <f t="shared" si="203"/>
        <v>9.3458765822146859</v>
      </c>
      <c r="AQ333" s="124">
        <f t="shared" si="203"/>
        <v>9.3042011344564397</v>
      </c>
      <c r="AR333" s="124">
        <f t="shared" si="203"/>
        <v>9.3593826306271453</v>
      </c>
      <c r="AS333" s="124">
        <f t="shared" si="203"/>
        <v>9.2862469012044819</v>
      </c>
      <c r="AT333" s="124">
        <f t="shared" si="203"/>
        <v>9.383084234170715</v>
      </c>
      <c r="AU333" s="124">
        <f t="shared" si="191"/>
        <v>9.2546265243678203</v>
      </c>
    </row>
    <row r="334" spans="1:47" s="124" customFormat="1" ht="12.95" customHeight="1" x14ac:dyDescent="0.2">
      <c r="A334" s="124" t="s">
        <v>113</v>
      </c>
      <c r="B334" s="125"/>
      <c r="C334" s="153">
        <v>48068.480000000003</v>
      </c>
      <c r="D334" s="153"/>
      <c r="E334" s="124">
        <f t="shared" si="171"/>
        <v>2318.0016450813796</v>
      </c>
      <c r="F334" s="124">
        <f t="shared" si="172"/>
        <v>2318</v>
      </c>
      <c r="G334" s="124">
        <f t="shared" si="173"/>
        <v>5.4580000069108792E-3</v>
      </c>
      <c r="I334" s="124">
        <f t="shared" si="201"/>
        <v>5.4580000069108792E-3</v>
      </c>
      <c r="P334" s="34">
        <f t="shared" si="174"/>
        <v>1.7736250678122227E-2</v>
      </c>
      <c r="Q334" s="121">
        <f t="shared" si="175"/>
        <v>33049.980000000003</v>
      </c>
      <c r="R334" s="124">
        <f t="shared" si="176"/>
        <v>1.5075543954510192E-4</v>
      </c>
      <c r="S334" s="125">
        <f t="shared" si="202"/>
        <v>0.1</v>
      </c>
      <c r="T334" s="124">
        <f t="shared" si="177"/>
        <v>1.5075543954510192E-5</v>
      </c>
      <c r="V334" s="124">
        <f t="shared" si="204"/>
        <v>-1.2278250671211348E-2</v>
      </c>
      <c r="Z334" s="124">
        <f t="shared" si="178"/>
        <v>2318</v>
      </c>
      <c r="AA334" s="124">
        <f t="shared" si="179"/>
        <v>-1.1391430728203457E-3</v>
      </c>
      <c r="AB334" s="124">
        <f t="shared" si="180"/>
        <v>2.4333393757853452E-2</v>
      </c>
      <c r="AC334" s="124">
        <f t="shared" si="181"/>
        <v>-1.2278250671211348E-2</v>
      </c>
      <c r="AD334" s="124">
        <f t="shared" si="182"/>
        <v>6.5971430797312249E-3</v>
      </c>
      <c r="AE334" s="124">
        <f t="shared" si="183"/>
        <v>4.3522296814445593E-6</v>
      </c>
      <c r="AF334" s="124">
        <f t="shared" si="184"/>
        <v>-1.2278250671211348E-2</v>
      </c>
      <c r="AG334" s="125"/>
      <c r="AH334" s="124">
        <f t="shared" si="185"/>
        <v>-1.8875393750942573E-2</v>
      </c>
      <c r="AI334" s="124">
        <f t="shared" si="186"/>
        <v>0.24177457136010394</v>
      </c>
      <c r="AJ334" s="124">
        <f t="shared" si="187"/>
        <v>-0.66437116675750663</v>
      </c>
      <c r="AK334" s="124">
        <f t="shared" si="188"/>
        <v>2.4348878038550004E-2</v>
      </c>
      <c r="AL334" s="124">
        <f t="shared" si="189"/>
        <v>3.1094907055144376</v>
      </c>
      <c r="AM334" s="124">
        <f t="shared" si="190"/>
        <v>62.296164597566438</v>
      </c>
      <c r="AN334" s="124">
        <f t="shared" si="203"/>
        <v>9.3381758059467881</v>
      </c>
      <c r="AO334" s="124">
        <f t="shared" si="203"/>
        <v>9.314420309678745</v>
      </c>
      <c r="AP334" s="124">
        <f t="shared" si="203"/>
        <v>9.3458765822146859</v>
      </c>
      <c r="AQ334" s="124">
        <f t="shared" si="203"/>
        <v>9.3042011344564397</v>
      </c>
      <c r="AR334" s="124">
        <f t="shared" si="203"/>
        <v>9.3593826306271453</v>
      </c>
      <c r="AS334" s="124">
        <f t="shared" si="203"/>
        <v>9.2862469012044819</v>
      </c>
      <c r="AT334" s="124">
        <f t="shared" si="203"/>
        <v>9.383084234170715</v>
      </c>
      <c r="AU334" s="124">
        <f t="shared" si="191"/>
        <v>9.2546265243678203</v>
      </c>
    </row>
    <row r="335" spans="1:47" s="124" customFormat="1" ht="12.95" customHeight="1" x14ac:dyDescent="0.2">
      <c r="A335" s="124" t="s">
        <v>114</v>
      </c>
      <c r="B335" s="125"/>
      <c r="C335" s="153">
        <v>48088.385000000002</v>
      </c>
      <c r="D335" s="153"/>
      <c r="E335" s="124">
        <f t="shared" si="171"/>
        <v>2324.0011586098981</v>
      </c>
      <c r="F335" s="124">
        <f t="shared" si="172"/>
        <v>2324</v>
      </c>
      <c r="G335" s="124">
        <f t="shared" si="173"/>
        <v>3.8439999989350326E-3</v>
      </c>
      <c r="I335" s="124">
        <f t="shared" si="201"/>
        <v>3.8439999989350326E-3</v>
      </c>
      <c r="P335" s="34">
        <f t="shared" si="174"/>
        <v>1.7896080374742471E-2</v>
      </c>
      <c r="Q335" s="121">
        <f t="shared" si="175"/>
        <v>33069.885000000002</v>
      </c>
      <c r="R335" s="124">
        <f t="shared" si="176"/>
        <v>1.9746096288815254E-4</v>
      </c>
      <c r="S335" s="125">
        <f t="shared" si="202"/>
        <v>0.1</v>
      </c>
      <c r="T335" s="124">
        <f t="shared" si="177"/>
        <v>1.9746096288815256E-5</v>
      </c>
      <c r="V335" s="124">
        <f t="shared" si="204"/>
        <v>-1.4052080375807439E-2</v>
      </c>
      <c r="Z335" s="124">
        <f t="shared" si="178"/>
        <v>2324</v>
      </c>
      <c r="AA335" s="124">
        <f t="shared" si="179"/>
        <v>-1.0288571487745771E-3</v>
      </c>
      <c r="AB335" s="124">
        <f t="shared" si="180"/>
        <v>2.2768937522452081E-2</v>
      </c>
      <c r="AC335" s="124">
        <f t="shared" si="181"/>
        <v>-1.4052080375807439E-2</v>
      </c>
      <c r="AD335" s="124">
        <f t="shared" si="182"/>
        <v>4.8728571477096097E-3</v>
      </c>
      <c r="AE335" s="124">
        <f t="shared" si="183"/>
        <v>2.3744736781984635E-6</v>
      </c>
      <c r="AF335" s="124">
        <f t="shared" si="184"/>
        <v>-1.4052080375807439E-2</v>
      </c>
      <c r="AG335" s="125"/>
      <c r="AH335" s="124">
        <f t="shared" si="185"/>
        <v>-1.8924937523517048E-2</v>
      </c>
      <c r="AI335" s="124">
        <f t="shared" si="186"/>
        <v>0.24174623833393993</v>
      </c>
      <c r="AJ335" s="124">
        <f t="shared" si="187"/>
        <v>-0.66525675357734282</v>
      </c>
      <c r="AK335" s="124">
        <f t="shared" si="188"/>
        <v>2.3449976911716738E-2</v>
      </c>
      <c r="AL335" s="124">
        <f t="shared" si="189"/>
        <v>3.1106762160407944</v>
      </c>
      <c r="AM335" s="124">
        <f t="shared" si="190"/>
        <v>64.685353541812475</v>
      </c>
      <c r="AN335" s="124">
        <f t="shared" si="203"/>
        <v>9.3413707255103411</v>
      </c>
      <c r="AO335" s="124">
        <f t="shared" si="203"/>
        <v>9.3184251995616094</v>
      </c>
      <c r="AP335" s="124">
        <f t="shared" si="203"/>
        <v>9.3487990473119247</v>
      </c>
      <c r="AQ335" s="124">
        <f t="shared" si="203"/>
        <v>9.3085722826387833</v>
      </c>
      <c r="AR335" s="124">
        <f t="shared" si="203"/>
        <v>9.3618185535946274</v>
      </c>
      <c r="AS335" s="124">
        <f t="shared" si="203"/>
        <v>9.2912752496305391</v>
      </c>
      <c r="AT335" s="124">
        <f t="shared" si="203"/>
        <v>9.3846501377537894</v>
      </c>
      <c r="AU335" s="124">
        <f t="shared" si="191"/>
        <v>9.2608417986649982</v>
      </c>
    </row>
    <row r="336" spans="1:47" s="124" customFormat="1" ht="12.95" customHeight="1" x14ac:dyDescent="0.2">
      <c r="A336" s="124" t="s">
        <v>114</v>
      </c>
      <c r="B336" s="125"/>
      <c r="C336" s="153">
        <v>48171.328999999998</v>
      </c>
      <c r="D336" s="153"/>
      <c r="E336" s="124">
        <f t="shared" si="171"/>
        <v>2349.0010907932406</v>
      </c>
      <c r="F336" s="124">
        <f t="shared" si="172"/>
        <v>2349</v>
      </c>
      <c r="G336" s="124">
        <f t="shared" si="173"/>
        <v>3.6189999955240637E-3</v>
      </c>
      <c r="I336" s="124">
        <f t="shared" si="201"/>
        <v>3.6189999955240637E-3</v>
      </c>
      <c r="P336" s="34">
        <f t="shared" si="174"/>
        <v>1.8567040612399693E-2</v>
      </c>
      <c r="Q336" s="121">
        <f t="shared" si="175"/>
        <v>33152.828999999998</v>
      </c>
      <c r="R336" s="124">
        <f t="shared" si="176"/>
        <v>2.2344391828376355E-4</v>
      </c>
      <c r="S336" s="125">
        <f t="shared" si="202"/>
        <v>0.1</v>
      </c>
      <c r="T336" s="124">
        <f t="shared" si="177"/>
        <v>2.2344391828376357E-5</v>
      </c>
      <c r="V336" s="124">
        <f t="shared" si="204"/>
        <v>-1.494804061687563E-2</v>
      </c>
      <c r="Z336" s="124">
        <f t="shared" si="178"/>
        <v>2349</v>
      </c>
      <c r="AA336" s="124">
        <f t="shared" si="179"/>
        <v>-5.6169803772290056E-4</v>
      </c>
      <c r="AB336" s="124">
        <f t="shared" si="180"/>
        <v>2.2747738645646658E-2</v>
      </c>
      <c r="AC336" s="124">
        <f t="shared" si="181"/>
        <v>-1.494804061687563E-2</v>
      </c>
      <c r="AD336" s="124">
        <f t="shared" si="182"/>
        <v>4.1806980332469643E-3</v>
      </c>
      <c r="AE336" s="124">
        <f t="shared" si="183"/>
        <v>1.7478236045195036E-6</v>
      </c>
      <c r="AF336" s="124">
        <f t="shared" si="184"/>
        <v>-1.494804061687563E-2</v>
      </c>
      <c r="AG336" s="125"/>
      <c r="AH336" s="124">
        <f t="shared" si="185"/>
        <v>-1.9128738650122594E-2</v>
      </c>
      <c r="AI336" s="124">
        <f t="shared" si="186"/>
        <v>0.24163994532576916</v>
      </c>
      <c r="AJ336" s="124">
        <f t="shared" si="187"/>
        <v>-0.66892568296088062</v>
      </c>
      <c r="AK336" s="124">
        <f t="shared" si="188"/>
        <v>1.9715374010855973E-2</v>
      </c>
      <c r="AL336" s="124">
        <f t="shared" si="189"/>
        <v>3.1156011287801184</v>
      </c>
      <c r="AM336" s="124">
        <f t="shared" si="190"/>
        <v>76.943827657269779</v>
      </c>
      <c r="AN336" s="124">
        <f t="shared" si="203"/>
        <v>9.354647011284694</v>
      </c>
      <c r="AO336" s="124">
        <f t="shared" si="203"/>
        <v>9.3351420554108326</v>
      </c>
      <c r="AP336" s="124">
        <f t="shared" si="203"/>
        <v>9.3609298946372039</v>
      </c>
      <c r="AQ336" s="124">
        <f t="shared" si="203"/>
        <v>9.3268234359630497</v>
      </c>
      <c r="AR336" s="124">
        <f t="shared" si="203"/>
        <v>9.3719141640229715</v>
      </c>
      <c r="AS336" s="124">
        <f t="shared" si="203"/>
        <v>9.3122634131017374</v>
      </c>
      <c r="AT336" s="124">
        <f t="shared" si="203"/>
        <v>9.3911252998548544</v>
      </c>
      <c r="AU336" s="124">
        <f t="shared" si="191"/>
        <v>9.2867387749032435</v>
      </c>
    </row>
    <row r="337" spans="1:47" s="124" customFormat="1" ht="12.95" customHeight="1" x14ac:dyDescent="0.2">
      <c r="A337" s="124" t="s">
        <v>115</v>
      </c>
      <c r="B337" s="125"/>
      <c r="C337" s="153">
        <v>48433.436999999998</v>
      </c>
      <c r="D337" s="153">
        <v>3.0000000000000001E-3</v>
      </c>
      <c r="E337" s="124">
        <f t="shared" si="171"/>
        <v>2428.0023714731192</v>
      </c>
      <c r="F337" s="124">
        <f t="shared" si="172"/>
        <v>2428</v>
      </c>
      <c r="G337" s="124">
        <f t="shared" si="173"/>
        <v>7.8680000005988404E-3</v>
      </c>
      <c r="I337" s="124">
        <f t="shared" si="201"/>
        <v>7.8680000005988404E-3</v>
      </c>
      <c r="P337" s="34">
        <f t="shared" si="174"/>
        <v>2.0740315004203373E-2</v>
      </c>
      <c r="Q337" s="121">
        <f t="shared" si="175"/>
        <v>33414.936999999998</v>
      </c>
      <c r="R337" s="124">
        <f t="shared" si="176"/>
        <v>1.6569649355202234E-4</v>
      </c>
      <c r="S337" s="125">
        <f t="shared" si="202"/>
        <v>0.1</v>
      </c>
      <c r="T337" s="124">
        <f t="shared" si="177"/>
        <v>1.6569649355202235E-5</v>
      </c>
      <c r="V337" s="124">
        <f t="shared" si="204"/>
        <v>-1.2872315003604532E-2</v>
      </c>
      <c r="Z337" s="124">
        <f t="shared" si="178"/>
        <v>2428</v>
      </c>
      <c r="AA337" s="124">
        <f t="shared" si="179"/>
        <v>9.9411277097574344E-4</v>
      </c>
      <c r="AB337" s="124">
        <f t="shared" si="180"/>
        <v>2.7614202233826469E-2</v>
      </c>
      <c r="AC337" s="124">
        <f t="shared" si="181"/>
        <v>-1.2872315003604532E-2</v>
      </c>
      <c r="AD337" s="124">
        <f t="shared" si="182"/>
        <v>6.873887229623097E-3</v>
      </c>
      <c r="AE337" s="124">
        <f t="shared" si="183"/>
        <v>4.7250325645575497E-6</v>
      </c>
      <c r="AF337" s="124">
        <f t="shared" si="184"/>
        <v>-1.2872315003604532E-2</v>
      </c>
      <c r="AG337" s="125"/>
      <c r="AH337" s="124">
        <f t="shared" si="185"/>
        <v>-1.9746202233227629E-2</v>
      </c>
      <c r="AI337" s="124">
        <f t="shared" si="186"/>
        <v>0.24142592057870915</v>
      </c>
      <c r="AJ337" s="124">
        <f t="shared" si="187"/>
        <v>-0.68032467507252903</v>
      </c>
      <c r="AK337" s="124">
        <f t="shared" si="188"/>
        <v>8.0021577109803243E-3</v>
      </c>
      <c r="AL337" s="124">
        <f t="shared" si="189"/>
        <v>3.1310440979240792</v>
      </c>
      <c r="AM337" s="124">
        <f t="shared" si="190"/>
        <v>189.59765848593054</v>
      </c>
      <c r="AN337" s="124">
        <f t="shared" si="203"/>
        <v>9.3963071882825755</v>
      </c>
      <c r="AO337" s="124">
        <f t="shared" si="203"/>
        <v>9.3882111870093823</v>
      </c>
      <c r="AP337" s="124">
        <f t="shared" si="203"/>
        <v>9.3988885071520407</v>
      </c>
      <c r="AQ337" s="124">
        <f t="shared" si="203"/>
        <v>9.3848060248104925</v>
      </c>
      <c r="AR337" s="124">
        <f t="shared" si="203"/>
        <v>9.4033784148909128</v>
      </c>
      <c r="AS337" s="124">
        <f t="shared" si="203"/>
        <v>9.3788820079473982</v>
      </c>
      <c r="AT337" s="124">
        <f t="shared" si="203"/>
        <v>9.4111886065403851</v>
      </c>
      <c r="AU337" s="124">
        <f t="shared" si="191"/>
        <v>9.3685732198160956</v>
      </c>
    </row>
    <row r="338" spans="1:47" s="124" customFormat="1" ht="12.95" customHeight="1" x14ac:dyDescent="0.2">
      <c r="A338" s="124" t="s">
        <v>115</v>
      </c>
      <c r="B338" s="125"/>
      <c r="C338" s="153">
        <v>48433.438000000002</v>
      </c>
      <c r="D338" s="153">
        <v>2E-3</v>
      </c>
      <c r="E338" s="124">
        <f t="shared" si="171"/>
        <v>2428.0026728804819</v>
      </c>
      <c r="F338" s="124">
        <f t="shared" si="172"/>
        <v>2428</v>
      </c>
      <c r="G338" s="124">
        <f t="shared" si="173"/>
        <v>8.868000004440546E-3</v>
      </c>
      <c r="I338" s="124">
        <f t="shared" si="201"/>
        <v>8.868000004440546E-3</v>
      </c>
      <c r="P338" s="34">
        <f t="shared" si="174"/>
        <v>2.0740315004203373E-2</v>
      </c>
      <c r="Q338" s="121">
        <f t="shared" si="175"/>
        <v>33414.938000000002</v>
      </c>
      <c r="R338" s="124">
        <f t="shared" si="176"/>
        <v>1.409518634535934E-4</v>
      </c>
      <c r="S338" s="125">
        <f t="shared" si="202"/>
        <v>0.1</v>
      </c>
      <c r="T338" s="124">
        <f t="shared" si="177"/>
        <v>1.4095186345359341E-5</v>
      </c>
      <c r="V338" s="124">
        <f t="shared" si="204"/>
        <v>-1.1872314999762826E-2</v>
      </c>
      <c r="Z338" s="124">
        <f t="shared" si="178"/>
        <v>2428</v>
      </c>
      <c r="AA338" s="124">
        <f t="shared" si="179"/>
        <v>9.9411277097574344E-4</v>
      </c>
      <c r="AB338" s="124">
        <f t="shared" si="180"/>
        <v>2.8614202237668175E-2</v>
      </c>
      <c r="AC338" s="124">
        <f t="shared" si="181"/>
        <v>-1.1872314999762826E-2</v>
      </c>
      <c r="AD338" s="124">
        <f t="shared" si="182"/>
        <v>7.8738872334648026E-3</v>
      </c>
      <c r="AE338" s="124">
        <f t="shared" si="183"/>
        <v>6.1998100165320013E-6</v>
      </c>
      <c r="AF338" s="124">
        <f t="shared" si="184"/>
        <v>-1.1872314999762826E-2</v>
      </c>
      <c r="AG338" s="125"/>
      <c r="AH338" s="124">
        <f t="shared" si="185"/>
        <v>-1.9746202233227629E-2</v>
      </c>
      <c r="AI338" s="124">
        <f t="shared" si="186"/>
        <v>0.24142592057870915</v>
      </c>
      <c r="AJ338" s="124">
        <f t="shared" si="187"/>
        <v>-0.68032467507252903</v>
      </c>
      <c r="AK338" s="124">
        <f t="shared" si="188"/>
        <v>8.0021577109803243E-3</v>
      </c>
      <c r="AL338" s="124">
        <f t="shared" si="189"/>
        <v>3.1310440979240792</v>
      </c>
      <c r="AM338" s="124">
        <f t="shared" si="190"/>
        <v>189.59765848593054</v>
      </c>
      <c r="AN338" s="124">
        <f t="shared" si="203"/>
        <v>9.3963071882825755</v>
      </c>
      <c r="AO338" s="124">
        <f t="shared" si="203"/>
        <v>9.3882111870093823</v>
      </c>
      <c r="AP338" s="124">
        <f t="shared" si="203"/>
        <v>9.3988885071520407</v>
      </c>
      <c r="AQ338" s="124">
        <f t="shared" si="203"/>
        <v>9.3848060248104925</v>
      </c>
      <c r="AR338" s="124">
        <f t="shared" si="203"/>
        <v>9.4033784148909128</v>
      </c>
      <c r="AS338" s="124">
        <f t="shared" si="203"/>
        <v>9.3788820079473982</v>
      </c>
      <c r="AT338" s="124">
        <f t="shared" si="203"/>
        <v>9.4111886065403851</v>
      </c>
      <c r="AU338" s="124">
        <f t="shared" si="191"/>
        <v>9.3685732198160956</v>
      </c>
    </row>
    <row r="339" spans="1:47" s="124" customFormat="1" ht="12.95" customHeight="1" x14ac:dyDescent="0.2">
      <c r="A339" s="124" t="s">
        <v>115</v>
      </c>
      <c r="B339" s="125"/>
      <c r="C339" s="153">
        <v>48486.51</v>
      </c>
      <c r="D339" s="153">
        <v>4.0000000000000001E-3</v>
      </c>
      <c r="E339" s="124">
        <f t="shared" si="171"/>
        <v>2443.9989643643071</v>
      </c>
      <c r="F339" s="124">
        <f t="shared" si="172"/>
        <v>2444</v>
      </c>
      <c r="G339" s="124">
        <f t="shared" si="173"/>
        <v>-3.4359999990556389E-3</v>
      </c>
      <c r="I339" s="124">
        <f t="shared" si="201"/>
        <v>-3.4359999990556389E-3</v>
      </c>
      <c r="P339" s="34">
        <f t="shared" si="174"/>
        <v>2.1190284508827005E-2</v>
      </c>
      <c r="Q339" s="121">
        <f t="shared" si="175"/>
        <v>33468.01</v>
      </c>
      <c r="R339" s="124">
        <f t="shared" si="176"/>
        <v>6.0645388866318076E-4</v>
      </c>
      <c r="S339" s="125">
        <f t="shared" si="202"/>
        <v>0.1</v>
      </c>
      <c r="T339" s="124">
        <f t="shared" si="177"/>
        <v>6.0645388866318079E-5</v>
      </c>
      <c r="V339" s="124">
        <f t="shared" si="204"/>
        <v>-2.4626284507882644E-2</v>
      </c>
      <c r="Z339" s="124">
        <f t="shared" si="178"/>
        <v>2444</v>
      </c>
      <c r="AA339" s="124">
        <f t="shared" si="179"/>
        <v>1.3236763689889151E-3</v>
      </c>
      <c r="AB339" s="124">
        <f t="shared" si="180"/>
        <v>1.6430608140782451E-2</v>
      </c>
      <c r="AC339" s="124">
        <f t="shared" si="181"/>
        <v>-2.4626284507882644E-2</v>
      </c>
      <c r="AD339" s="124">
        <f t="shared" si="182"/>
        <v>-4.759676368044554E-3</v>
      </c>
      <c r="AE339" s="124">
        <f t="shared" si="183"/>
        <v>2.2654519128521797E-6</v>
      </c>
      <c r="AF339" s="124">
        <f t="shared" si="184"/>
        <v>-2.4626284507882644E-2</v>
      </c>
      <c r="AG339" s="125"/>
      <c r="AH339" s="124">
        <f t="shared" si="185"/>
        <v>-1.986660813983809E-2</v>
      </c>
      <c r="AI339" s="124">
        <f t="shared" si="186"/>
        <v>0.24140468510149726</v>
      </c>
      <c r="AJ339" s="124">
        <f t="shared" si="187"/>
        <v>-0.68260297579014118</v>
      </c>
      <c r="AK339" s="124">
        <f t="shared" si="188"/>
        <v>5.6406304551613806E-3</v>
      </c>
      <c r="AL339" s="124">
        <f t="shared" si="189"/>
        <v>3.1341571654002527</v>
      </c>
      <c r="AM339" s="124">
        <f t="shared" si="190"/>
        <v>268.9790817489029</v>
      </c>
      <c r="AN339" s="124">
        <f t="shared" si="203"/>
        <v>9.4047088340986065</v>
      </c>
      <c r="AO339" s="124">
        <f t="shared" si="203"/>
        <v>9.3989892738008507</v>
      </c>
      <c r="AP339" s="124">
        <f t="shared" si="203"/>
        <v>9.4065305837462674</v>
      </c>
      <c r="AQ339" s="124">
        <f t="shared" si="203"/>
        <v>9.3965869870980914</v>
      </c>
      <c r="AR339" s="124">
        <f t="shared" si="203"/>
        <v>9.4096976938238424</v>
      </c>
      <c r="AS339" s="124">
        <f t="shared" si="203"/>
        <v>9.3924102183384637</v>
      </c>
      <c r="AT339" s="124">
        <f t="shared" si="203"/>
        <v>9.4152038917340679</v>
      </c>
      <c r="AU339" s="124">
        <f t="shared" si="191"/>
        <v>9.3851472846085731</v>
      </c>
    </row>
    <row r="340" spans="1:47" s="124" customFormat="1" ht="12.95" customHeight="1" x14ac:dyDescent="0.2">
      <c r="A340" s="124" t="s">
        <v>115</v>
      </c>
      <c r="B340" s="125"/>
      <c r="C340" s="153">
        <v>48496.474000000002</v>
      </c>
      <c r="D340" s="153">
        <v>5.0000000000000001E-3</v>
      </c>
      <c r="E340" s="124">
        <f t="shared" si="171"/>
        <v>2447.0021873132223</v>
      </c>
      <c r="F340" s="124">
        <f t="shared" si="172"/>
        <v>2447</v>
      </c>
      <c r="G340" s="124">
        <f t="shared" si="173"/>
        <v>7.2570000047562644E-3</v>
      </c>
      <c r="I340" s="124">
        <f t="shared" si="201"/>
        <v>7.2570000047562644E-3</v>
      </c>
      <c r="P340" s="34">
        <f t="shared" si="174"/>
        <v>2.127502176591059E-2</v>
      </c>
      <c r="Q340" s="121">
        <f t="shared" si="175"/>
        <v>33477.974000000002</v>
      </c>
      <c r="R340" s="124">
        <f t="shared" si="176"/>
        <v>1.9650493409619621E-4</v>
      </c>
      <c r="S340" s="125">
        <f t="shared" si="202"/>
        <v>0.1</v>
      </c>
      <c r="T340" s="124">
        <f t="shared" si="177"/>
        <v>1.9650493409619623E-5</v>
      </c>
      <c r="V340" s="124">
        <f t="shared" si="204"/>
        <v>-1.4018021761154326E-2</v>
      </c>
      <c r="Z340" s="124">
        <f t="shared" si="178"/>
        <v>2447</v>
      </c>
      <c r="AA340" s="124">
        <f t="shared" si="179"/>
        <v>1.3860042989708443E-3</v>
      </c>
      <c r="AB340" s="124">
        <f t="shared" si="180"/>
        <v>2.714601747169601E-2</v>
      </c>
      <c r="AC340" s="124">
        <f t="shared" si="181"/>
        <v>-1.4018021761154326E-2</v>
      </c>
      <c r="AD340" s="124">
        <f t="shared" si="182"/>
        <v>5.8709957057854201E-3</v>
      </c>
      <c r="AE340" s="124">
        <f t="shared" si="183"/>
        <v>3.446859057735084E-6</v>
      </c>
      <c r="AF340" s="124">
        <f t="shared" si="184"/>
        <v>-1.4018021761154326E-2</v>
      </c>
      <c r="AG340" s="125"/>
      <c r="AH340" s="124">
        <f t="shared" si="185"/>
        <v>-1.9889017466939746E-2</v>
      </c>
      <c r="AI340" s="124">
        <f t="shared" si="186"/>
        <v>0.24140152351846844</v>
      </c>
      <c r="AJ340" s="124">
        <f t="shared" si="187"/>
        <v>-0.683029193083036</v>
      </c>
      <c r="AK340" s="124">
        <f t="shared" si="188"/>
        <v>5.1980744309281608E-3</v>
      </c>
      <c r="AL340" s="124">
        <f t="shared" si="189"/>
        <v>3.1347405529861971</v>
      </c>
      <c r="AM340" s="124">
        <f t="shared" si="190"/>
        <v>291.88015332561037</v>
      </c>
      <c r="AN340" s="124">
        <f t="shared" si="203"/>
        <v>9.4062833748306467</v>
      </c>
      <c r="AO340" s="124">
        <f t="shared" si="203"/>
        <v>9.4010108062228301</v>
      </c>
      <c r="AP340" s="124">
        <f t="shared" si="203"/>
        <v>9.4079624957276078</v>
      </c>
      <c r="AQ340" s="124">
        <f t="shared" si="203"/>
        <v>9.39879672136348</v>
      </c>
      <c r="AR340" s="124">
        <f t="shared" si="203"/>
        <v>9.4108814242581005</v>
      </c>
      <c r="AS340" s="124">
        <f t="shared" si="203"/>
        <v>9.3949475194738312</v>
      </c>
      <c r="AT340" s="124">
        <f t="shared" si="203"/>
        <v>9.4159557344843137</v>
      </c>
      <c r="AU340" s="124">
        <f t="shared" si="191"/>
        <v>9.3882549217571629</v>
      </c>
    </row>
    <row r="341" spans="1:47" s="124" customFormat="1" ht="12.95" customHeight="1" x14ac:dyDescent="0.2">
      <c r="A341" s="124" t="s">
        <v>116</v>
      </c>
      <c r="B341" s="125"/>
      <c r="C341" s="153">
        <v>48506.428999999996</v>
      </c>
      <c r="D341" s="153">
        <v>4.0000000000000001E-3</v>
      </c>
      <c r="E341" s="124">
        <f t="shared" ref="E341:E404" si="205">+(C341-C$7)/C$8</f>
        <v>2450.0026975958835</v>
      </c>
      <c r="F341" s="124">
        <f t="shared" ref="F341:F404" si="206">ROUND(2*E341,0)/2</f>
        <v>2450</v>
      </c>
      <c r="G341" s="124">
        <f t="shared" ref="G341:G404" si="207">+C341-(C$7+F341*C$8)</f>
        <v>8.9499999958206899E-3</v>
      </c>
      <c r="I341" s="124">
        <f t="shared" si="201"/>
        <v>8.9499999958206899E-3</v>
      </c>
      <c r="P341" s="34">
        <f t="shared" ref="P341:P404" si="208">+D$11+D$12*F341+D$13*F341^2</f>
        <v>2.1359875225615211E-2</v>
      </c>
      <c r="Q341" s="121">
        <f t="shared" ref="Q341:Q404" si="209">+C341-15018.5</f>
        <v>33487.928999999996</v>
      </c>
      <c r="R341" s="124">
        <f t="shared" ref="R341:R404" si="210">+(P341-G341)^2</f>
        <v>1.5400500321906762E-4</v>
      </c>
      <c r="S341" s="125">
        <f t="shared" si="202"/>
        <v>0.1</v>
      </c>
      <c r="T341" s="124">
        <f t="shared" ref="T341:T404" si="211">+S341*R341</f>
        <v>1.5400500321906763E-5</v>
      </c>
      <c r="V341" s="124">
        <f t="shared" si="204"/>
        <v>-1.2409875229794521E-2</v>
      </c>
      <c r="Z341" s="124">
        <f t="shared" ref="Z341:Z404" si="212">F341</f>
        <v>2450</v>
      </c>
      <c r="AA341" s="124">
        <f t="shared" ref="AA341:AA404" si="213">AB$3+AB$4*Z341+AB$5*Z341^2+AH341</f>
        <v>1.4485005904998627E-3</v>
      </c>
      <c r="AB341" s="124">
        <f t="shared" ref="AB341:AB404" si="214">IF(S341&lt;&gt;0,G341-AH341, -9999)</f>
        <v>2.8861374630936038E-2</v>
      </c>
      <c r="AC341" s="124">
        <f t="shared" ref="AC341:AC404" si="215">+G341-P341</f>
        <v>-1.2409875229794521E-2</v>
      </c>
      <c r="AD341" s="124">
        <f t="shared" ref="AD341:AD404" si="216">IF(S341&lt;&gt;0,G341-AA341, -9999)</f>
        <v>7.5014994053208273E-3</v>
      </c>
      <c r="AE341" s="124">
        <f t="shared" ref="AE341:AE404" si="217">+(G341-AA341)^2*S341</f>
        <v>5.6272493328028728E-6</v>
      </c>
      <c r="AF341" s="124">
        <f t="shared" ref="AF341:AF404" si="218">IF(S341&lt;&gt;0,G341-P341, -9999)</f>
        <v>-1.2409875229794521E-2</v>
      </c>
      <c r="AG341" s="125"/>
      <c r="AH341" s="124">
        <f t="shared" ref="AH341:AH404" si="219">$AB$6*($AB$11/AI341*AJ341+$AB$12)</f>
        <v>-1.9911374635115348E-2</v>
      </c>
      <c r="AI341" s="124">
        <f t="shared" ref="AI341:AI404" si="220">1+$AB$7*COS(AL341)</f>
        <v>0.24139862050656669</v>
      </c>
      <c r="AJ341" s="124">
        <f t="shared" ref="AJ341:AJ404" si="221">SIN(AL341+RADIANS($AB$9))</f>
        <v>-0.68345511821358718</v>
      </c>
      <c r="AK341" s="124">
        <f t="shared" ref="AK341:AK404" si="222">$AB$7*SIN(AL341)</f>
        <v>4.7555786766960264E-3</v>
      </c>
      <c r="AL341" s="124">
        <f t="shared" ref="AL341:AL404" si="223">2*ATAN(AM341)</f>
        <v>3.1353238587912209</v>
      </c>
      <c r="AM341" s="124">
        <f t="shared" ref="AM341:AM404" si="224">SQRT((1+$AB$7)/(1-$AB$7))*TAN(AN341/2)</f>
        <v>319.0395466158572</v>
      </c>
      <c r="AN341" s="124">
        <f t="shared" ref="AN341:AT350" si="225">$AU341+$AB$7*SIN(AO341)</f>
        <v>9.4078577146145737</v>
      </c>
      <c r="AO341" s="124">
        <f t="shared" si="225"/>
        <v>9.4030325064546521</v>
      </c>
      <c r="AP341" s="124">
        <f t="shared" si="225"/>
        <v>9.4093941519971942</v>
      </c>
      <c r="AQ341" s="124">
        <f t="shared" si="225"/>
        <v>9.4010066659146858</v>
      </c>
      <c r="AR341" s="124">
        <f t="shared" si="225"/>
        <v>9.4120648580003845</v>
      </c>
      <c r="AS341" s="124">
        <f t="shared" si="225"/>
        <v>9.3974850197628808</v>
      </c>
      <c r="AT341" s="124">
        <f t="shared" si="225"/>
        <v>9.4167073097167044</v>
      </c>
      <c r="AU341" s="124">
        <f t="shared" ref="AU341:AU404" si="226">RADIANS($AB$9)+$AB$18*(F341-AB$15)</f>
        <v>9.391362558905751</v>
      </c>
    </row>
    <row r="342" spans="1:47" s="124" customFormat="1" ht="12.95" customHeight="1" x14ac:dyDescent="0.2">
      <c r="A342" s="124" t="s">
        <v>117</v>
      </c>
      <c r="B342" s="125"/>
      <c r="C342" s="153">
        <v>48619.237000000001</v>
      </c>
      <c r="D342" s="153">
        <v>5.0000000000000001E-3</v>
      </c>
      <c r="E342" s="124">
        <f t="shared" si="205"/>
        <v>2484.0038592198557</v>
      </c>
      <c r="F342" s="124">
        <f t="shared" si="206"/>
        <v>2484</v>
      </c>
      <c r="G342" s="124">
        <f t="shared" si="207"/>
        <v>1.2804000005417038E-2</v>
      </c>
      <c r="I342" s="124">
        <f t="shared" si="201"/>
        <v>1.2804000005417038E-2</v>
      </c>
      <c r="P342" s="34">
        <f t="shared" si="208"/>
        <v>2.2329669041005286E-2</v>
      </c>
      <c r="Q342" s="121">
        <f t="shared" si="209"/>
        <v>33600.737000000001</v>
      </c>
      <c r="R342" s="124">
        <f t="shared" si="210"/>
        <v>9.0738370575564739E-5</v>
      </c>
      <c r="S342" s="125">
        <f t="shared" si="202"/>
        <v>0.1</v>
      </c>
      <c r="T342" s="124">
        <f t="shared" si="211"/>
        <v>9.0738370575564739E-6</v>
      </c>
      <c r="V342" s="124">
        <f t="shared" si="204"/>
        <v>-9.5256690355882481E-3</v>
      </c>
      <c r="Z342" s="124">
        <f t="shared" si="212"/>
        <v>2484</v>
      </c>
      <c r="AA342" s="124">
        <f t="shared" si="213"/>
        <v>2.1684963915270944E-3</v>
      </c>
      <c r="AB342" s="124">
        <f t="shared" si="214"/>
        <v>3.2965172654895229E-2</v>
      </c>
      <c r="AC342" s="124">
        <f t="shared" si="215"/>
        <v>-9.5256690355882481E-3</v>
      </c>
      <c r="AD342" s="124">
        <f t="shared" si="216"/>
        <v>1.0635503613889943E-2</v>
      </c>
      <c r="AE342" s="124">
        <f t="shared" si="217"/>
        <v>1.1311393712106605E-5</v>
      </c>
      <c r="AF342" s="124">
        <f t="shared" si="218"/>
        <v>-9.5256690355882481E-3</v>
      </c>
      <c r="AG342" s="125"/>
      <c r="AH342" s="124">
        <f t="shared" si="219"/>
        <v>-2.0161172649478191E-2</v>
      </c>
      <c r="AI342" s="124">
        <f t="shared" si="220"/>
        <v>0.24138375803277368</v>
      </c>
      <c r="AJ342" s="124">
        <f t="shared" si="221"/>
        <v>-0.68826340227269556</v>
      </c>
      <c r="AK342" s="124">
        <f t="shared" si="222"/>
        <v>-2.5675165633401144E-4</v>
      </c>
      <c r="AL342" s="124">
        <f t="shared" si="223"/>
        <v>-3.1412542062532784</v>
      </c>
      <c r="AM342" s="124">
        <f t="shared" si="224"/>
        <v>-5909.3388103007892</v>
      </c>
      <c r="AN342" s="124">
        <f t="shared" si="225"/>
        <v>9.4256914903965949</v>
      </c>
      <c r="AO342" s="124">
        <f t="shared" si="225"/>
        <v>9.4259524101123731</v>
      </c>
      <c r="AP342" s="124">
        <f t="shared" si="225"/>
        <v>9.4256084683157244</v>
      </c>
      <c r="AQ342" s="124">
        <f t="shared" si="225"/>
        <v>9.4260618490279686</v>
      </c>
      <c r="AR342" s="124">
        <f t="shared" si="225"/>
        <v>9.4254642070478543</v>
      </c>
      <c r="AS342" s="124">
        <f t="shared" si="225"/>
        <v>9.4262520128934444</v>
      </c>
      <c r="AT342" s="124">
        <f t="shared" si="225"/>
        <v>9.4252135350025199</v>
      </c>
      <c r="AU342" s="124">
        <f t="shared" si="226"/>
        <v>9.4265824465897641</v>
      </c>
    </row>
    <row r="343" spans="1:47" s="124" customFormat="1" ht="12.95" customHeight="1" x14ac:dyDescent="0.2">
      <c r="A343" s="124" t="s">
        <v>118</v>
      </c>
      <c r="B343" s="125"/>
      <c r="C343" s="153">
        <v>48788.438000000002</v>
      </c>
      <c r="D343" s="153">
        <v>5.0000000000000001E-3</v>
      </c>
      <c r="E343" s="124">
        <f t="shared" si="205"/>
        <v>2535.0022861748371</v>
      </c>
      <c r="F343" s="124">
        <f t="shared" si="206"/>
        <v>2535</v>
      </c>
      <c r="G343" s="124">
        <f t="shared" si="207"/>
        <v>7.5850000066566281E-3</v>
      </c>
      <c r="I343" s="124">
        <f t="shared" si="201"/>
        <v>7.5850000066566281E-3</v>
      </c>
      <c r="P343" s="34">
        <f t="shared" si="208"/>
        <v>2.3812345228659243E-2</v>
      </c>
      <c r="Q343" s="121">
        <f t="shared" si="209"/>
        <v>33769.938000000002</v>
      </c>
      <c r="R343" s="124">
        <f t="shared" si="210"/>
        <v>2.6332673295405111E-4</v>
      </c>
      <c r="S343" s="125">
        <f t="shared" si="202"/>
        <v>0.1</v>
      </c>
      <c r="T343" s="124">
        <f t="shared" si="211"/>
        <v>2.6332673295405111E-5</v>
      </c>
      <c r="V343" s="124">
        <f t="shared" si="204"/>
        <v>-1.6227345222002615E-2</v>
      </c>
      <c r="Z343" s="124">
        <f t="shared" si="212"/>
        <v>2535</v>
      </c>
      <c r="AA343" s="124">
        <f t="shared" si="213"/>
        <v>3.2883871385172535E-3</v>
      </c>
      <c r="AB343" s="124">
        <f t="shared" si="214"/>
        <v>2.8108958096798618E-2</v>
      </c>
      <c r="AC343" s="124">
        <f t="shared" si="215"/>
        <v>-1.6227345222002615E-2</v>
      </c>
      <c r="AD343" s="124">
        <f t="shared" si="216"/>
        <v>4.2966128681393746E-3</v>
      </c>
      <c r="AE343" s="124">
        <f t="shared" si="217"/>
        <v>1.8460882138660864E-6</v>
      </c>
      <c r="AF343" s="124">
        <f t="shared" si="218"/>
        <v>-1.6227345222002615E-2</v>
      </c>
      <c r="AG343" s="125"/>
      <c r="AH343" s="124">
        <f t="shared" si="219"/>
        <v>-2.0523958090141989E-2</v>
      </c>
      <c r="AI343" s="124">
        <f t="shared" si="220"/>
        <v>0.24142359212713438</v>
      </c>
      <c r="AJ343" s="124">
        <f t="shared" si="221"/>
        <v>-0.69542240054995008</v>
      </c>
      <c r="AK343" s="124">
        <f t="shared" si="222"/>
        <v>-7.7782977951503423E-3</v>
      </c>
      <c r="AL343" s="124">
        <f t="shared" si="223"/>
        <v>-3.1313392036714394</v>
      </c>
      <c r="AM343" s="124">
        <f t="shared" si="224"/>
        <v>-195.05459076592334</v>
      </c>
      <c r="AN343" s="124">
        <f t="shared" si="225"/>
        <v>9.4524523256406621</v>
      </c>
      <c r="AO343" s="124">
        <f t="shared" si="225"/>
        <v>9.4603237711718577</v>
      </c>
      <c r="AP343" s="124">
        <f t="shared" si="225"/>
        <v>9.4499428856032051</v>
      </c>
      <c r="AQ343" s="124">
        <f t="shared" si="225"/>
        <v>9.463633980366204</v>
      </c>
      <c r="AR343" s="124">
        <f t="shared" si="225"/>
        <v>9.4455782465819738</v>
      </c>
      <c r="AS343" s="124">
        <f t="shared" si="225"/>
        <v>9.4693924239061644</v>
      </c>
      <c r="AT343" s="124">
        <f t="shared" si="225"/>
        <v>9.4379864111512468</v>
      </c>
      <c r="AU343" s="124">
        <f t="shared" si="226"/>
        <v>9.4794122781157828</v>
      </c>
    </row>
    <row r="344" spans="1:47" s="124" customFormat="1" ht="12.95" customHeight="1" x14ac:dyDescent="0.2">
      <c r="A344" s="124" t="s">
        <v>118</v>
      </c>
      <c r="B344" s="125"/>
      <c r="C344" s="153">
        <v>48788.44</v>
      </c>
      <c r="D344" s="153">
        <v>3.0000000000000001E-3</v>
      </c>
      <c r="E344" s="124">
        <f t="shared" si="205"/>
        <v>2535.0028889895598</v>
      </c>
      <c r="F344" s="124">
        <f t="shared" si="206"/>
        <v>2535</v>
      </c>
      <c r="G344" s="124">
        <f t="shared" si="207"/>
        <v>9.5850000070640817E-3</v>
      </c>
      <c r="I344" s="124">
        <f t="shared" si="201"/>
        <v>9.5850000070640817E-3</v>
      </c>
      <c r="P344" s="34">
        <f t="shared" si="208"/>
        <v>2.3812345228659243E-2</v>
      </c>
      <c r="Q344" s="121">
        <f t="shared" si="209"/>
        <v>33769.94</v>
      </c>
      <c r="R344" s="124">
        <f t="shared" si="210"/>
        <v>2.0241735205444667E-4</v>
      </c>
      <c r="S344" s="125">
        <f t="shared" si="202"/>
        <v>0.1</v>
      </c>
      <c r="T344" s="124">
        <f t="shared" si="211"/>
        <v>2.0241735205444669E-5</v>
      </c>
      <c r="V344" s="124">
        <f t="shared" si="204"/>
        <v>-1.4227345221595161E-2</v>
      </c>
      <c r="Z344" s="124">
        <f t="shared" si="212"/>
        <v>2535</v>
      </c>
      <c r="AA344" s="124">
        <f t="shared" si="213"/>
        <v>3.2883871385172535E-3</v>
      </c>
      <c r="AB344" s="124">
        <f t="shared" si="214"/>
        <v>3.0108958097206071E-2</v>
      </c>
      <c r="AC344" s="124">
        <f t="shared" si="215"/>
        <v>-1.4227345221595161E-2</v>
      </c>
      <c r="AD344" s="124">
        <f t="shared" si="216"/>
        <v>6.2966128685468283E-3</v>
      </c>
      <c r="AE344" s="124">
        <f t="shared" si="217"/>
        <v>3.9647333616349525E-6</v>
      </c>
      <c r="AF344" s="124">
        <f t="shared" si="218"/>
        <v>-1.4227345221595161E-2</v>
      </c>
      <c r="AG344" s="125"/>
      <c r="AH344" s="124">
        <f t="shared" si="219"/>
        <v>-2.0523958090141989E-2</v>
      </c>
      <c r="AI344" s="124">
        <f t="shared" si="220"/>
        <v>0.24142359212713438</v>
      </c>
      <c r="AJ344" s="124">
        <f t="shared" si="221"/>
        <v>-0.69542240054995008</v>
      </c>
      <c r="AK344" s="124">
        <f t="shared" si="222"/>
        <v>-7.7782977951503423E-3</v>
      </c>
      <c r="AL344" s="124">
        <f t="shared" si="223"/>
        <v>-3.1313392036714394</v>
      </c>
      <c r="AM344" s="124">
        <f t="shared" si="224"/>
        <v>-195.05459076592334</v>
      </c>
      <c r="AN344" s="124">
        <f t="shared" si="225"/>
        <v>9.4524523256406621</v>
      </c>
      <c r="AO344" s="124">
        <f t="shared" si="225"/>
        <v>9.4603237711718577</v>
      </c>
      <c r="AP344" s="124">
        <f t="shared" si="225"/>
        <v>9.4499428856032051</v>
      </c>
      <c r="AQ344" s="124">
        <f t="shared" si="225"/>
        <v>9.463633980366204</v>
      </c>
      <c r="AR344" s="124">
        <f t="shared" si="225"/>
        <v>9.4455782465819738</v>
      </c>
      <c r="AS344" s="124">
        <f t="shared" si="225"/>
        <v>9.4693924239061644</v>
      </c>
      <c r="AT344" s="124">
        <f t="shared" si="225"/>
        <v>9.4379864111512468</v>
      </c>
      <c r="AU344" s="124">
        <f t="shared" si="226"/>
        <v>9.4794122781157828</v>
      </c>
    </row>
    <row r="345" spans="1:47" s="124" customFormat="1" ht="12.95" customHeight="1" x14ac:dyDescent="0.2">
      <c r="A345" s="124" t="s">
        <v>57</v>
      </c>
      <c r="B345" s="125"/>
      <c r="C345" s="153">
        <v>48801.711000000003</v>
      </c>
      <c r="D345" s="153"/>
      <c r="E345" s="124">
        <f t="shared" si="205"/>
        <v>2539.0028660826006</v>
      </c>
      <c r="F345" s="124">
        <f t="shared" si="206"/>
        <v>2539</v>
      </c>
      <c r="G345" s="124">
        <f t="shared" si="207"/>
        <v>9.5090000031632371E-3</v>
      </c>
      <c r="I345" s="124">
        <f t="shared" si="201"/>
        <v>9.5090000031632371E-3</v>
      </c>
      <c r="P345" s="34">
        <f t="shared" si="208"/>
        <v>2.3930053811359937E-2</v>
      </c>
      <c r="Q345" s="121">
        <f t="shared" si="209"/>
        <v>33783.211000000003</v>
      </c>
      <c r="R345" s="124">
        <f t="shared" si="210"/>
        <v>2.0796679293890455E-4</v>
      </c>
      <c r="S345" s="125">
        <f t="shared" si="202"/>
        <v>0.1</v>
      </c>
      <c r="T345" s="124">
        <f t="shared" si="211"/>
        <v>2.0796679293890457E-5</v>
      </c>
      <c r="V345" s="124">
        <f t="shared" si="204"/>
        <v>-1.44210538081967E-2</v>
      </c>
      <c r="Z345" s="124">
        <f t="shared" si="212"/>
        <v>2539</v>
      </c>
      <c r="AA345" s="124">
        <f t="shared" si="213"/>
        <v>3.3782260608499863E-3</v>
      </c>
      <c r="AB345" s="124">
        <f t="shared" si="214"/>
        <v>3.0060827753673188E-2</v>
      </c>
      <c r="AC345" s="124">
        <f t="shared" si="215"/>
        <v>-1.44210538081967E-2</v>
      </c>
      <c r="AD345" s="124">
        <f t="shared" si="216"/>
        <v>6.1307739423132508E-3</v>
      </c>
      <c r="AE345" s="124">
        <f t="shared" si="217"/>
        <v>3.7586389131747161E-6</v>
      </c>
      <c r="AF345" s="124">
        <f t="shared" si="218"/>
        <v>-1.44210538081967E-2</v>
      </c>
      <c r="AG345" s="125"/>
      <c r="AH345" s="124">
        <f t="shared" si="219"/>
        <v>-2.0551827750509951E-2</v>
      </c>
      <c r="AI345" s="124">
        <f t="shared" si="220"/>
        <v>0.24142987905639757</v>
      </c>
      <c r="AJ345" s="124">
        <f t="shared" si="221"/>
        <v>-0.69598176260374234</v>
      </c>
      <c r="AK345" s="124">
        <f t="shared" si="222"/>
        <v>-8.3689969230872872E-3</v>
      </c>
      <c r="AL345" s="124">
        <f t="shared" si="223"/>
        <v>-3.1305605061799726</v>
      </c>
      <c r="AM345" s="124">
        <f t="shared" si="224"/>
        <v>-181.28652935382075</v>
      </c>
      <c r="AN345" s="124">
        <f t="shared" si="225"/>
        <v>9.4545537947518419</v>
      </c>
      <c r="AO345" s="124">
        <f t="shared" si="225"/>
        <v>9.463017409857315</v>
      </c>
      <c r="AP345" s="124">
        <f t="shared" si="225"/>
        <v>9.4518547513609459</v>
      </c>
      <c r="AQ345" s="124">
        <f t="shared" si="225"/>
        <v>9.4665781133197413</v>
      </c>
      <c r="AR345" s="124">
        <f t="shared" si="225"/>
        <v>9.4471596296940756</v>
      </c>
      <c r="AS345" s="124">
        <f t="shared" si="225"/>
        <v>9.4727734264124077</v>
      </c>
      <c r="AT345" s="124">
        <f t="shared" si="225"/>
        <v>9.4389916432007137</v>
      </c>
      <c r="AU345" s="124">
        <f t="shared" si="226"/>
        <v>9.4835557943139026</v>
      </c>
    </row>
    <row r="346" spans="1:47" s="124" customFormat="1" ht="12.95" customHeight="1" x14ac:dyDescent="0.2">
      <c r="A346" s="124" t="s">
        <v>119</v>
      </c>
      <c r="B346" s="125"/>
      <c r="C346" s="153">
        <v>48871.383000000002</v>
      </c>
      <c r="D346" s="153">
        <v>4.0000000000000001E-3</v>
      </c>
      <c r="E346" s="124">
        <f t="shared" si="205"/>
        <v>2560.0025197655418</v>
      </c>
      <c r="F346" s="124">
        <f t="shared" si="206"/>
        <v>2560</v>
      </c>
      <c r="G346" s="124">
        <f t="shared" si="207"/>
        <v>8.3600000070873648E-3</v>
      </c>
      <c r="I346" s="124">
        <f t="shared" si="201"/>
        <v>8.3600000070873648E-3</v>
      </c>
      <c r="P346" s="34">
        <f t="shared" si="208"/>
        <v>2.4551413113652439E-2</v>
      </c>
      <c r="Q346" s="121">
        <f t="shared" si="209"/>
        <v>33852.883000000002</v>
      </c>
      <c r="R346" s="124">
        <f t="shared" si="210"/>
        <v>2.6216185838744729E-4</v>
      </c>
      <c r="S346" s="125">
        <f t="shared" si="202"/>
        <v>0.1</v>
      </c>
      <c r="T346" s="124">
        <f t="shared" si="211"/>
        <v>2.621618583874473E-5</v>
      </c>
      <c r="V346" s="124">
        <f t="shared" si="204"/>
        <v>-1.6191413106565074E-2</v>
      </c>
      <c r="Z346" s="124">
        <f t="shared" si="212"/>
        <v>2560</v>
      </c>
      <c r="AA346" s="124">
        <f t="shared" si="213"/>
        <v>3.8546271721832601E-3</v>
      </c>
      <c r="AB346" s="124">
        <f t="shared" si="214"/>
        <v>2.9056785948556544E-2</v>
      </c>
      <c r="AC346" s="124">
        <f t="shared" si="215"/>
        <v>-1.6191413106565074E-2</v>
      </c>
      <c r="AD346" s="124">
        <f t="shared" si="216"/>
        <v>4.5053728349041047E-3</v>
      </c>
      <c r="AE346" s="124">
        <f t="shared" si="217"/>
        <v>2.0298384381491853E-6</v>
      </c>
      <c r="AF346" s="124">
        <f t="shared" si="218"/>
        <v>-1.6191413106565074E-2</v>
      </c>
      <c r="AG346" s="125"/>
      <c r="AH346" s="124">
        <f t="shared" si="219"/>
        <v>-2.0696785941469179E-2</v>
      </c>
      <c r="AI346" s="124">
        <f t="shared" si="220"/>
        <v>0.24147048003178384</v>
      </c>
      <c r="AJ346" s="124">
        <f t="shared" si="221"/>
        <v>-0.69891448982046145</v>
      </c>
      <c r="AK346" s="124">
        <f t="shared" si="222"/>
        <v>-1.147326608589312E-2</v>
      </c>
      <c r="AL346" s="124">
        <f t="shared" si="223"/>
        <v>-3.1264681384188808</v>
      </c>
      <c r="AM346" s="124">
        <f t="shared" si="224"/>
        <v>-132.23312298573043</v>
      </c>
      <c r="AN346" s="124">
        <f t="shared" si="225"/>
        <v>9.4655968324731852</v>
      </c>
      <c r="AO346" s="124">
        <f t="shared" si="225"/>
        <v>9.4771503956929397</v>
      </c>
      <c r="AP346" s="124">
        <f t="shared" si="225"/>
        <v>9.4619052007475748</v>
      </c>
      <c r="AQ346" s="124">
        <f t="shared" si="225"/>
        <v>9.482023989011795</v>
      </c>
      <c r="AR346" s="124">
        <f t="shared" si="225"/>
        <v>9.4554771741833381</v>
      </c>
      <c r="AS346" s="124">
        <f t="shared" si="225"/>
        <v>9.4905134160712308</v>
      </c>
      <c r="AT346" s="124">
        <f t="shared" si="225"/>
        <v>9.4442829157403594</v>
      </c>
      <c r="AU346" s="124">
        <f t="shared" si="226"/>
        <v>9.5053092543540281</v>
      </c>
    </row>
    <row r="347" spans="1:47" s="124" customFormat="1" ht="12.95" customHeight="1" x14ac:dyDescent="0.2">
      <c r="A347" s="124" t="s">
        <v>119</v>
      </c>
      <c r="B347" s="125"/>
      <c r="C347" s="153">
        <v>48881.337</v>
      </c>
      <c r="D347" s="153">
        <v>5.0000000000000001E-3</v>
      </c>
      <c r="E347" s="124">
        <f t="shared" si="205"/>
        <v>2563.0027286408426</v>
      </c>
      <c r="F347" s="124">
        <f t="shared" si="206"/>
        <v>2563</v>
      </c>
      <c r="G347" s="124">
        <f t="shared" si="207"/>
        <v>9.0530000015860423E-3</v>
      </c>
      <c r="I347" s="124">
        <f t="shared" si="201"/>
        <v>9.0530000015860423E-3</v>
      </c>
      <c r="P347" s="34">
        <f t="shared" si="208"/>
        <v>2.464064353874984E-2</v>
      </c>
      <c r="Q347" s="121">
        <f t="shared" si="209"/>
        <v>33862.837</v>
      </c>
      <c r="R347" s="124">
        <f t="shared" si="210"/>
        <v>2.4297463104168432E-4</v>
      </c>
      <c r="S347" s="125">
        <f t="shared" si="202"/>
        <v>0.1</v>
      </c>
      <c r="T347" s="124">
        <f t="shared" si="211"/>
        <v>2.4297463104168432E-5</v>
      </c>
      <c r="V347" s="124">
        <f t="shared" si="204"/>
        <v>-1.5587643537163798E-2</v>
      </c>
      <c r="Z347" s="124">
        <f t="shared" si="212"/>
        <v>2563</v>
      </c>
      <c r="AA347" s="124">
        <f t="shared" si="213"/>
        <v>3.9233338278090654E-3</v>
      </c>
      <c r="AB347" s="124">
        <f t="shared" si="214"/>
        <v>2.9770309712526817E-2</v>
      </c>
      <c r="AC347" s="124">
        <f t="shared" si="215"/>
        <v>-1.5587643537163798E-2</v>
      </c>
      <c r="AD347" s="124">
        <f t="shared" si="216"/>
        <v>5.1296661737769769E-3</v>
      </c>
      <c r="AE347" s="124">
        <f t="shared" si="217"/>
        <v>2.631347505439173E-6</v>
      </c>
      <c r="AF347" s="124">
        <f t="shared" si="218"/>
        <v>-1.5587643537163798E-2</v>
      </c>
      <c r="AG347" s="125"/>
      <c r="AH347" s="124">
        <f t="shared" si="219"/>
        <v>-2.0717309710940775E-2</v>
      </c>
      <c r="AI347" s="124">
        <f t="shared" si="220"/>
        <v>0.24147732509291975</v>
      </c>
      <c r="AJ347" s="124">
        <f t="shared" si="221"/>
        <v>-0.69933296962210023</v>
      </c>
      <c r="AK347" s="124">
        <f t="shared" si="222"/>
        <v>-1.1917220720370011E-2</v>
      </c>
      <c r="AL347" s="124">
        <f t="shared" si="223"/>
        <v>-3.1258828525291755</v>
      </c>
      <c r="AM347" s="124">
        <f t="shared" si="224"/>
        <v>-127.30644131894873</v>
      </c>
      <c r="AN347" s="124">
        <f t="shared" si="225"/>
        <v>9.4671760335101212</v>
      </c>
      <c r="AO347" s="124">
        <f t="shared" si="225"/>
        <v>9.479168038437205</v>
      </c>
      <c r="AP347" s="124">
        <f t="shared" si="225"/>
        <v>9.4633430496343216</v>
      </c>
      <c r="AQ347" s="124">
        <f t="shared" si="225"/>
        <v>9.4842288389506599</v>
      </c>
      <c r="AR347" s="124">
        <f t="shared" si="225"/>
        <v>9.4566678018195631</v>
      </c>
      <c r="AS347" s="124">
        <f t="shared" si="225"/>
        <v>9.4930460812456641</v>
      </c>
      <c r="AT347" s="124">
        <f t="shared" si="225"/>
        <v>9.445040987616661</v>
      </c>
      <c r="AU347" s="124">
        <f t="shared" si="226"/>
        <v>9.5084168915026162</v>
      </c>
    </row>
    <row r="348" spans="1:47" s="124" customFormat="1" ht="12.95" customHeight="1" x14ac:dyDescent="0.2">
      <c r="A348" s="124" t="s">
        <v>119</v>
      </c>
      <c r="B348" s="125"/>
      <c r="C348" s="153">
        <v>48914.506000000001</v>
      </c>
      <c r="D348" s="153">
        <v>4.0000000000000001E-3</v>
      </c>
      <c r="E348" s="124">
        <f t="shared" si="205"/>
        <v>2573.0001094108729</v>
      </c>
      <c r="F348" s="124">
        <f t="shared" si="206"/>
        <v>2573</v>
      </c>
      <c r="G348" s="124">
        <f t="shared" si="207"/>
        <v>3.6300000647315755E-4</v>
      </c>
      <c r="I348" s="124">
        <f t="shared" si="201"/>
        <v>3.6300000647315755E-4</v>
      </c>
      <c r="P348" s="34">
        <f t="shared" si="208"/>
        <v>2.4938917530226527E-2</v>
      </c>
      <c r="Q348" s="121">
        <f t="shared" si="209"/>
        <v>33896.006000000001</v>
      </c>
      <c r="R348" s="124">
        <f t="shared" si="210"/>
        <v>6.0397572213432801E-4</v>
      </c>
      <c r="S348" s="125">
        <f t="shared" si="202"/>
        <v>0.1</v>
      </c>
      <c r="T348" s="124">
        <f t="shared" si="211"/>
        <v>6.0397572213432803E-5</v>
      </c>
      <c r="V348" s="124">
        <f t="shared" si="204"/>
        <v>-2.457591752375337E-2</v>
      </c>
      <c r="Z348" s="124">
        <f t="shared" si="212"/>
        <v>2573</v>
      </c>
      <c r="AA348" s="124">
        <f t="shared" si="213"/>
        <v>4.153525108478516E-3</v>
      </c>
      <c r="AB348" s="124">
        <f t="shared" si="214"/>
        <v>2.1148392428221169E-2</v>
      </c>
      <c r="AC348" s="124">
        <f t="shared" si="215"/>
        <v>-2.457591752375337E-2</v>
      </c>
      <c r="AD348" s="124">
        <f t="shared" si="216"/>
        <v>-3.7905251020053585E-3</v>
      </c>
      <c r="AE348" s="124">
        <f t="shared" si="217"/>
        <v>1.4368080548932735E-6</v>
      </c>
      <c r="AF348" s="124">
        <f t="shared" si="218"/>
        <v>-2.457591752375337E-2</v>
      </c>
      <c r="AG348" s="125"/>
      <c r="AH348" s="124">
        <f t="shared" si="219"/>
        <v>-2.0785392421748011E-2</v>
      </c>
      <c r="AI348" s="124">
        <f t="shared" si="220"/>
        <v>0.24150203706354567</v>
      </c>
      <c r="AJ348" s="124">
        <f t="shared" si="221"/>
        <v>-0.70072715632120985</v>
      </c>
      <c r="AK348" s="124">
        <f t="shared" si="222"/>
        <v>-1.3398086398415157E-2</v>
      </c>
      <c r="AL348" s="124">
        <f t="shared" si="223"/>
        <v>-3.1239305188947735</v>
      </c>
      <c r="AM348" s="124">
        <f t="shared" si="224"/>
        <v>-113.23365167518122</v>
      </c>
      <c r="AN348" s="124">
        <f t="shared" si="225"/>
        <v>9.4724434228488015</v>
      </c>
      <c r="AO348" s="124">
        <f t="shared" si="225"/>
        <v>9.4858906901341093</v>
      </c>
      <c r="AP348" s="124">
        <f t="shared" si="225"/>
        <v>9.4681401984066653</v>
      </c>
      <c r="AQ348" s="124">
        <f t="shared" si="225"/>
        <v>9.4915747835373345</v>
      </c>
      <c r="AR348" s="124">
        <f t="shared" si="225"/>
        <v>9.4606415861923612</v>
      </c>
      <c r="AS348" s="124">
        <f t="shared" si="225"/>
        <v>9.5014849150429548</v>
      </c>
      <c r="AT348" s="124">
        <f t="shared" si="225"/>
        <v>9.4475724416222686</v>
      </c>
      <c r="AU348" s="124">
        <f t="shared" si="226"/>
        <v>9.5187756819979139</v>
      </c>
    </row>
    <row r="349" spans="1:47" s="124" customFormat="1" ht="12.95" customHeight="1" x14ac:dyDescent="0.2">
      <c r="A349" s="124" t="s">
        <v>120</v>
      </c>
      <c r="B349" s="125"/>
      <c r="C349" s="153">
        <v>49133.485999999997</v>
      </c>
      <c r="D349" s="153">
        <v>4.0000000000000001E-3</v>
      </c>
      <c r="E349" s="124">
        <f t="shared" si="205"/>
        <v>2639.0022934086123</v>
      </c>
      <c r="F349" s="124">
        <f t="shared" si="206"/>
        <v>2639</v>
      </c>
      <c r="G349" s="124">
        <f t="shared" si="207"/>
        <v>7.609000000229571E-3</v>
      </c>
      <c r="I349" s="124">
        <f t="shared" si="201"/>
        <v>7.609000000229571E-3</v>
      </c>
      <c r="P349" s="34">
        <f t="shared" si="208"/>
        <v>2.693990767103778E-2</v>
      </c>
      <c r="Q349" s="121">
        <f t="shared" si="209"/>
        <v>34114.985999999997</v>
      </c>
      <c r="R349" s="124">
        <f t="shared" si="210"/>
        <v>3.7368399137731166E-4</v>
      </c>
      <c r="S349" s="125">
        <f t="shared" si="202"/>
        <v>0.1</v>
      </c>
      <c r="T349" s="124">
        <f t="shared" si="211"/>
        <v>3.7368399137731166E-5</v>
      </c>
      <c r="V349" s="124">
        <f t="shared" si="204"/>
        <v>-1.9330907670808209E-2</v>
      </c>
      <c r="Z349" s="124">
        <f t="shared" si="212"/>
        <v>2639</v>
      </c>
      <c r="AA349" s="124">
        <f t="shared" si="213"/>
        <v>5.7176526625142172E-3</v>
      </c>
      <c r="AB349" s="124">
        <f t="shared" si="214"/>
        <v>2.8831255008753134E-2</v>
      </c>
      <c r="AC349" s="124">
        <f t="shared" si="215"/>
        <v>-1.9330907670808209E-2</v>
      </c>
      <c r="AD349" s="124">
        <f t="shared" si="216"/>
        <v>1.8913473377153538E-3</v>
      </c>
      <c r="AE349" s="124">
        <f t="shared" si="217"/>
        <v>3.5771947518829564E-7</v>
      </c>
      <c r="AF349" s="124">
        <f t="shared" si="218"/>
        <v>-1.9330907670808209E-2</v>
      </c>
      <c r="AG349" s="125"/>
      <c r="AH349" s="124">
        <f t="shared" si="219"/>
        <v>-2.1222255008523563E-2</v>
      </c>
      <c r="AI349" s="124">
        <f t="shared" si="220"/>
        <v>0.24173925329698431</v>
      </c>
      <c r="AJ349" s="124">
        <f t="shared" si="221"/>
        <v>-0.70991056298322774</v>
      </c>
      <c r="AK349" s="124">
        <f t="shared" si="222"/>
        <v>-2.322301675655921E-2</v>
      </c>
      <c r="AL349" s="124">
        <f t="shared" si="223"/>
        <v>-3.1109755341840901</v>
      </c>
      <c r="AM349" s="124">
        <f t="shared" si="224"/>
        <v>-65.317828773915394</v>
      </c>
      <c r="AN349" s="124">
        <f t="shared" si="225"/>
        <v>9.5073784828892407</v>
      </c>
      <c r="AO349" s="124">
        <f t="shared" si="225"/>
        <v>9.5301183410261689</v>
      </c>
      <c r="AP349" s="124">
        <f t="shared" si="225"/>
        <v>9.5000191605506394</v>
      </c>
      <c r="AQ349" s="124">
        <f t="shared" si="225"/>
        <v>9.5398785872218568</v>
      </c>
      <c r="AR349" s="124">
        <f t="shared" si="225"/>
        <v>9.4871227136062615</v>
      </c>
      <c r="AS349" s="124">
        <f t="shared" si="225"/>
        <v>9.5570095836368996</v>
      </c>
      <c r="AT349" s="124">
        <f t="shared" si="225"/>
        <v>9.464510888319035</v>
      </c>
      <c r="AU349" s="124">
        <f t="shared" si="226"/>
        <v>9.5871436992668801</v>
      </c>
    </row>
    <row r="350" spans="1:47" s="124" customFormat="1" ht="12.95" customHeight="1" x14ac:dyDescent="0.2">
      <c r="A350" s="124" t="s">
        <v>121</v>
      </c>
      <c r="B350" s="125"/>
      <c r="C350" s="153">
        <v>49206.478000000003</v>
      </c>
      <c r="D350" s="153">
        <v>6.0000000000000001E-3</v>
      </c>
      <c r="E350" s="124">
        <f t="shared" si="205"/>
        <v>2661.002619531379</v>
      </c>
      <c r="F350" s="124">
        <f t="shared" si="206"/>
        <v>2661</v>
      </c>
      <c r="G350" s="124">
        <f t="shared" si="207"/>
        <v>8.6910000027273782E-3</v>
      </c>
      <c r="I350" s="124">
        <f t="shared" si="201"/>
        <v>8.6910000027273782E-3</v>
      </c>
      <c r="P350" s="34">
        <f t="shared" si="208"/>
        <v>2.7619402622105271E-2</v>
      </c>
      <c r="Q350" s="121">
        <f t="shared" si="209"/>
        <v>34187.978000000003</v>
      </c>
      <c r="R350" s="124">
        <f t="shared" si="210"/>
        <v>3.5828442572127187E-4</v>
      </c>
      <c r="S350" s="125">
        <f t="shared" si="202"/>
        <v>0.1</v>
      </c>
      <c r="T350" s="124">
        <f t="shared" si="211"/>
        <v>3.582844257212719E-5</v>
      </c>
      <c r="V350" s="124">
        <f t="shared" si="204"/>
        <v>-1.8928402619377893E-2</v>
      </c>
      <c r="Z350" s="124">
        <f t="shared" si="212"/>
        <v>2661</v>
      </c>
      <c r="AA350" s="124">
        <f t="shared" si="213"/>
        <v>6.2562565566515529E-3</v>
      </c>
      <c r="AB350" s="124">
        <f t="shared" si="214"/>
        <v>3.0054146068181097E-2</v>
      </c>
      <c r="AC350" s="124">
        <f t="shared" si="215"/>
        <v>-1.8928402619377893E-2</v>
      </c>
      <c r="AD350" s="124">
        <f t="shared" si="216"/>
        <v>2.4347434460758252E-3</v>
      </c>
      <c r="AE350" s="124">
        <f t="shared" si="217"/>
        <v>5.9279756482091852E-7</v>
      </c>
      <c r="AF350" s="124">
        <f t="shared" si="218"/>
        <v>-1.8928402619377893E-2</v>
      </c>
      <c r="AG350" s="125"/>
      <c r="AH350" s="124">
        <f t="shared" si="219"/>
        <v>-2.1363146065453718E-2</v>
      </c>
      <c r="AI350" s="124">
        <f t="shared" si="220"/>
        <v>0.24184752143463029</v>
      </c>
      <c r="AJ350" s="124">
        <f t="shared" si="221"/>
        <v>-0.71296946921012805</v>
      </c>
      <c r="AK350" s="124">
        <f t="shared" si="222"/>
        <v>-2.6523343361592691E-2</v>
      </c>
      <c r="AL350" s="124">
        <f t="shared" si="223"/>
        <v>-3.1066227346448425</v>
      </c>
      <c r="AM350" s="124">
        <f t="shared" si="224"/>
        <v>-57.186182876832198</v>
      </c>
      <c r="AN350" s="124">
        <f t="shared" si="225"/>
        <v>9.5191076164952371</v>
      </c>
      <c r="AO350" s="124">
        <f t="shared" si="225"/>
        <v>9.5447909617866245</v>
      </c>
      <c r="AP350" s="124">
        <f t="shared" si="225"/>
        <v>9.5107534397670097</v>
      </c>
      <c r="AQ350" s="124">
        <f t="shared" si="225"/>
        <v>9.5558907914332067</v>
      </c>
      <c r="AR350" s="124">
        <f t="shared" si="225"/>
        <v>9.4960762731969286</v>
      </c>
      <c r="AS350" s="124">
        <f t="shared" si="225"/>
        <v>9.5754319934262497</v>
      </c>
      <c r="AT350" s="124">
        <f t="shared" si="225"/>
        <v>9.4702725671259742</v>
      </c>
      <c r="AU350" s="124">
        <f t="shared" si="226"/>
        <v>9.6099330383565356</v>
      </c>
    </row>
    <row r="351" spans="1:47" s="124" customFormat="1" ht="12.95" customHeight="1" x14ac:dyDescent="0.2">
      <c r="A351" s="124" t="s">
        <v>121</v>
      </c>
      <c r="B351" s="125"/>
      <c r="C351" s="153">
        <v>49216.438000000002</v>
      </c>
      <c r="D351" s="153">
        <v>5.0000000000000001E-3</v>
      </c>
      <c r="E351" s="124">
        <f t="shared" si="205"/>
        <v>2664.0046368508483</v>
      </c>
      <c r="F351" s="124">
        <f t="shared" si="206"/>
        <v>2664</v>
      </c>
      <c r="G351" s="124">
        <f t="shared" si="207"/>
        <v>1.5384000005724374E-2</v>
      </c>
      <c r="I351" s="124">
        <f t="shared" si="201"/>
        <v>1.5384000005724374E-2</v>
      </c>
      <c r="P351" s="34">
        <f t="shared" si="208"/>
        <v>2.7712545202111263E-2</v>
      </c>
      <c r="Q351" s="121">
        <f t="shared" si="209"/>
        <v>34197.938000000002</v>
      </c>
      <c r="R351" s="124">
        <f t="shared" si="210"/>
        <v>1.5199302665935423E-4</v>
      </c>
      <c r="S351" s="125">
        <f t="shared" si="202"/>
        <v>0.1</v>
      </c>
      <c r="T351" s="124">
        <f t="shared" si="211"/>
        <v>1.5199302665935424E-5</v>
      </c>
      <c r="V351" s="124">
        <f t="shared" si="204"/>
        <v>-1.2328545196386889E-2</v>
      </c>
      <c r="Z351" s="124">
        <f t="shared" si="212"/>
        <v>2664</v>
      </c>
      <c r="AA351" s="124">
        <f t="shared" si="213"/>
        <v>6.330367832066329E-3</v>
      </c>
      <c r="AB351" s="124">
        <f t="shared" si="214"/>
        <v>3.6766177375769309E-2</v>
      </c>
      <c r="AC351" s="124">
        <f t="shared" si="215"/>
        <v>-1.2328545196386889E-2</v>
      </c>
      <c r="AD351" s="124">
        <f t="shared" si="216"/>
        <v>9.0536321736580452E-3</v>
      </c>
      <c r="AE351" s="124">
        <f t="shared" si="217"/>
        <v>8.1968255535896102E-6</v>
      </c>
      <c r="AF351" s="124">
        <f t="shared" si="218"/>
        <v>-1.2328545196386889E-2</v>
      </c>
      <c r="AG351" s="125"/>
      <c r="AH351" s="124">
        <f t="shared" si="219"/>
        <v>-2.1382177370044934E-2</v>
      </c>
      <c r="AI351" s="124">
        <f t="shared" si="220"/>
        <v>0.24186344147065097</v>
      </c>
      <c r="AJ351" s="124">
        <f t="shared" si="221"/>
        <v>-0.7133866695334149</v>
      </c>
      <c r="AK351" s="124">
        <f t="shared" si="222"/>
        <v>-2.6974564299822888E-2</v>
      </c>
      <c r="AL351" s="124">
        <f t="shared" si="223"/>
        <v>-3.1060275698525475</v>
      </c>
      <c r="AM351" s="124">
        <f t="shared" si="224"/>
        <v>-56.229002518308945</v>
      </c>
      <c r="AN351" s="124">
        <f t="shared" ref="AN351:AT360" si="227">$AU351+$AB$7*SIN(AO351)</f>
        <v>9.5207109389171087</v>
      </c>
      <c r="AO351" s="124">
        <f t="shared" si="227"/>
        <v>9.5467885422482848</v>
      </c>
      <c r="AP351" s="124">
        <f t="shared" si="227"/>
        <v>9.5122222230751401</v>
      </c>
      <c r="AQ351" s="124">
        <f t="shared" si="227"/>
        <v>9.5580701287006082</v>
      </c>
      <c r="AR351" s="124">
        <f t="shared" si="227"/>
        <v>9.4973031192292634</v>
      </c>
      <c r="AS351" s="124">
        <f t="shared" si="227"/>
        <v>9.5779401163246689</v>
      </c>
      <c r="AT351" s="124">
        <f t="shared" si="227"/>
        <v>9.4710636733707094</v>
      </c>
      <c r="AU351" s="124">
        <f t="shared" si="226"/>
        <v>9.6130406755051254</v>
      </c>
    </row>
    <row r="352" spans="1:47" s="124" customFormat="1" ht="12.95" customHeight="1" x14ac:dyDescent="0.2">
      <c r="A352" s="124" t="s">
        <v>121</v>
      </c>
      <c r="B352" s="125"/>
      <c r="C352" s="153">
        <v>49226.385000000002</v>
      </c>
      <c r="D352" s="153">
        <v>5.0000000000000001E-3</v>
      </c>
      <c r="E352" s="124">
        <f t="shared" si="205"/>
        <v>2667.0027358746202</v>
      </c>
      <c r="F352" s="124">
        <f t="shared" si="206"/>
        <v>2667</v>
      </c>
      <c r="G352" s="124">
        <f t="shared" si="207"/>
        <v>9.0770000024349429E-3</v>
      </c>
      <c r="I352" s="124">
        <f t="shared" si="201"/>
        <v>9.0770000024349429E-3</v>
      </c>
      <c r="P352" s="34">
        <f t="shared" si="208"/>
        <v>2.7805803984738298E-2</v>
      </c>
      <c r="Q352" s="121">
        <f t="shared" si="209"/>
        <v>34207.885000000002</v>
      </c>
      <c r="R352" s="124">
        <f t="shared" si="210"/>
        <v>3.50768098607542E-4</v>
      </c>
      <c r="S352" s="125">
        <f t="shared" si="202"/>
        <v>0.1</v>
      </c>
      <c r="T352" s="124">
        <f t="shared" si="211"/>
        <v>3.5076809860754204E-5</v>
      </c>
      <c r="V352" s="124">
        <f t="shared" si="204"/>
        <v>-1.8728803982303355E-2</v>
      </c>
      <c r="Z352" s="124">
        <f t="shared" si="212"/>
        <v>2667</v>
      </c>
      <c r="AA352" s="124">
        <f t="shared" si="213"/>
        <v>6.4046386951097309E-3</v>
      </c>
      <c r="AB352" s="124">
        <f t="shared" si="214"/>
        <v>3.047816529206351E-2</v>
      </c>
      <c r="AC352" s="124">
        <f t="shared" si="215"/>
        <v>-1.8728803982303355E-2</v>
      </c>
      <c r="AD352" s="124">
        <f t="shared" si="216"/>
        <v>2.672361307325212E-3</v>
      </c>
      <c r="AE352" s="124">
        <f t="shared" si="217"/>
        <v>7.1415149568889168E-7</v>
      </c>
      <c r="AF352" s="124">
        <f t="shared" si="218"/>
        <v>-1.8728803982303355E-2</v>
      </c>
      <c r="AG352" s="125"/>
      <c r="AH352" s="124">
        <f t="shared" si="219"/>
        <v>-2.1401165289628567E-2</v>
      </c>
      <c r="AI352" s="124">
        <f t="shared" si="220"/>
        <v>0.24187964111526794</v>
      </c>
      <c r="AJ352" s="124">
        <f t="shared" si="221"/>
        <v>-0.7138038996028514</v>
      </c>
      <c r="AK352" s="124">
        <f t="shared" si="222"/>
        <v>-2.7426081425811408E-2</v>
      </c>
      <c r="AL352" s="124">
        <f t="shared" si="223"/>
        <v>-3.1054320017697816</v>
      </c>
      <c r="AM352" s="124">
        <f t="shared" si="224"/>
        <v>-55.302710611548591</v>
      </c>
      <c r="AN352" s="124">
        <f t="shared" si="227"/>
        <v>9.5223152412389052</v>
      </c>
      <c r="AO352" s="124">
        <f t="shared" si="227"/>
        <v>9.5487853104336047</v>
      </c>
      <c r="AP352" s="124">
        <f t="shared" si="227"/>
        <v>9.513692270516275</v>
      </c>
      <c r="AQ352" s="124">
        <f t="shared" si="227"/>
        <v>9.5602484212285237</v>
      </c>
      <c r="AR352" s="124">
        <f t="shared" si="227"/>
        <v>9.4985314555431621</v>
      </c>
      <c r="AS352" s="124">
        <f t="shared" si="227"/>
        <v>9.5804472221825208</v>
      </c>
      <c r="AT352" s="124">
        <f t="shared" si="227"/>
        <v>9.4718561507442693</v>
      </c>
      <c r="AU352" s="124">
        <f t="shared" si="226"/>
        <v>9.6161483126537135</v>
      </c>
    </row>
    <row r="353" spans="1:47" s="124" customFormat="1" ht="12.95" customHeight="1" x14ac:dyDescent="0.2">
      <c r="A353" s="124" t="s">
        <v>122</v>
      </c>
      <c r="B353" s="125"/>
      <c r="C353" s="153">
        <v>49226.387999999999</v>
      </c>
      <c r="D353" s="153"/>
      <c r="E353" s="124">
        <f t="shared" si="205"/>
        <v>2667.0036400967033</v>
      </c>
      <c r="F353" s="124">
        <f t="shared" si="206"/>
        <v>2667</v>
      </c>
      <c r="G353" s="124">
        <f t="shared" si="207"/>
        <v>1.2076999999408145E-2</v>
      </c>
      <c r="I353" s="124">
        <f t="shared" si="201"/>
        <v>1.2076999999408145E-2</v>
      </c>
      <c r="P353" s="34">
        <f t="shared" si="208"/>
        <v>2.7805803984738298E-2</v>
      </c>
      <c r="Q353" s="121">
        <f t="shared" si="209"/>
        <v>34207.887999999999</v>
      </c>
      <c r="R353" s="124">
        <f t="shared" si="210"/>
        <v>2.4739527480893773E-4</v>
      </c>
      <c r="S353" s="125">
        <f t="shared" si="202"/>
        <v>0.1</v>
      </c>
      <c r="T353" s="124">
        <f t="shared" si="211"/>
        <v>2.4739527480893774E-5</v>
      </c>
      <c r="V353" s="124">
        <f t="shared" si="204"/>
        <v>-1.5728803985330154E-2</v>
      </c>
      <c r="Z353" s="124">
        <f t="shared" si="212"/>
        <v>2667</v>
      </c>
      <c r="AA353" s="124">
        <f t="shared" si="213"/>
        <v>6.4046386951097309E-3</v>
      </c>
      <c r="AB353" s="124">
        <f t="shared" si="214"/>
        <v>3.3478165289036715E-2</v>
      </c>
      <c r="AC353" s="124">
        <f t="shared" si="215"/>
        <v>-1.5728803985330154E-2</v>
      </c>
      <c r="AD353" s="124">
        <f t="shared" si="216"/>
        <v>5.6723613042984136E-3</v>
      </c>
      <c r="AE353" s="124">
        <f t="shared" si="217"/>
        <v>3.2175682766502003E-6</v>
      </c>
      <c r="AF353" s="124">
        <f t="shared" si="218"/>
        <v>-1.5728803985330154E-2</v>
      </c>
      <c r="AG353" s="125"/>
      <c r="AH353" s="124">
        <f t="shared" si="219"/>
        <v>-2.1401165289628567E-2</v>
      </c>
      <c r="AI353" s="124">
        <f t="shared" si="220"/>
        <v>0.24187964111526794</v>
      </c>
      <c r="AJ353" s="124">
        <f t="shared" si="221"/>
        <v>-0.7138038996028514</v>
      </c>
      <c r="AK353" s="124">
        <f t="shared" si="222"/>
        <v>-2.7426081425811408E-2</v>
      </c>
      <c r="AL353" s="124">
        <f t="shared" si="223"/>
        <v>-3.1054320017697816</v>
      </c>
      <c r="AM353" s="124">
        <f t="shared" si="224"/>
        <v>-55.302710611548591</v>
      </c>
      <c r="AN353" s="124">
        <f t="shared" si="227"/>
        <v>9.5223152412389052</v>
      </c>
      <c r="AO353" s="124">
        <f t="shared" si="227"/>
        <v>9.5487853104336047</v>
      </c>
      <c r="AP353" s="124">
        <f t="shared" si="227"/>
        <v>9.513692270516275</v>
      </c>
      <c r="AQ353" s="124">
        <f t="shared" si="227"/>
        <v>9.5602484212285237</v>
      </c>
      <c r="AR353" s="124">
        <f t="shared" si="227"/>
        <v>9.4985314555431621</v>
      </c>
      <c r="AS353" s="124">
        <f t="shared" si="227"/>
        <v>9.5804472221825208</v>
      </c>
      <c r="AT353" s="124">
        <f t="shared" si="227"/>
        <v>9.4718561507442693</v>
      </c>
      <c r="AU353" s="124">
        <f t="shared" si="226"/>
        <v>9.6161483126537135</v>
      </c>
    </row>
    <row r="354" spans="1:47" s="124" customFormat="1" ht="12.95" customHeight="1" x14ac:dyDescent="0.2">
      <c r="A354" s="124" t="s">
        <v>121</v>
      </c>
      <c r="B354" s="125"/>
      <c r="C354" s="153">
        <v>49236.341</v>
      </c>
      <c r="D354" s="153">
        <v>5.0000000000000001E-3</v>
      </c>
      <c r="E354" s="124">
        <f t="shared" si="205"/>
        <v>2670.0035475646441</v>
      </c>
      <c r="F354" s="124">
        <f t="shared" si="206"/>
        <v>2670</v>
      </c>
      <c r="G354" s="124">
        <f t="shared" si="207"/>
        <v>1.1769999997341074E-2</v>
      </c>
      <c r="I354" s="124">
        <f t="shared" si="201"/>
        <v>1.1769999997341074E-2</v>
      </c>
      <c r="P354" s="34">
        <f t="shared" si="208"/>
        <v>2.7899178969986387E-2</v>
      </c>
      <c r="Q354" s="121">
        <f t="shared" si="209"/>
        <v>34217.841</v>
      </c>
      <c r="R354" s="124">
        <f t="shared" si="210"/>
        <v>2.6015041433162371E-4</v>
      </c>
      <c r="S354" s="125">
        <f t="shared" si="202"/>
        <v>0.1</v>
      </c>
      <c r="T354" s="124">
        <f t="shared" si="211"/>
        <v>2.6015041433162373E-5</v>
      </c>
      <c r="V354" s="124">
        <f t="shared" si="204"/>
        <v>-1.6129178972645312E-2</v>
      </c>
      <c r="Z354" s="124">
        <f t="shared" si="212"/>
        <v>2670</v>
      </c>
      <c r="AA354" s="124">
        <f t="shared" si="213"/>
        <v>6.4790691274838434E-3</v>
      </c>
      <c r="AB354" s="124">
        <f t="shared" si="214"/>
        <v>3.3190109839843621E-2</v>
      </c>
      <c r="AC354" s="124">
        <f t="shared" si="215"/>
        <v>-1.6129178972645312E-2</v>
      </c>
      <c r="AD354" s="124">
        <f t="shared" si="216"/>
        <v>5.2909308698572306E-3</v>
      </c>
      <c r="AE354" s="124">
        <f t="shared" si="217"/>
        <v>2.7993949469608195E-6</v>
      </c>
      <c r="AF354" s="124">
        <f t="shared" si="218"/>
        <v>-1.6129178972645312E-2</v>
      </c>
      <c r="AG354" s="125"/>
      <c r="AH354" s="124">
        <f t="shared" si="219"/>
        <v>-2.1420109842502543E-2</v>
      </c>
      <c r="AI354" s="124">
        <f t="shared" si="220"/>
        <v>0.24189612107719027</v>
      </c>
      <c r="AJ354" s="124">
        <f t="shared" si="221"/>
        <v>-0.71422116297863636</v>
      </c>
      <c r="AK354" s="124">
        <f t="shared" si="222"/>
        <v>-2.787789913318765E-2</v>
      </c>
      <c r="AL354" s="124">
        <f t="shared" si="223"/>
        <v>-3.1048360243638853</v>
      </c>
      <c r="AM354" s="124">
        <f t="shared" si="224"/>
        <v>-54.405827250192523</v>
      </c>
      <c r="AN354" s="124">
        <f t="shared" si="227"/>
        <v>9.5239205377218319</v>
      </c>
      <c r="AO354" s="124">
        <f t="shared" si="227"/>
        <v>9.5507812547558597</v>
      </c>
      <c r="AP354" s="124">
        <f t="shared" si="227"/>
        <v>9.5151636010969547</v>
      </c>
      <c r="AQ354" s="124">
        <f t="shared" si="227"/>
        <v>9.5624256531405916</v>
      </c>
      <c r="AR354" s="124">
        <f t="shared" si="227"/>
        <v>9.4997613053816714</v>
      </c>
      <c r="AS354" s="124">
        <f t="shared" si="227"/>
        <v>9.5829532945503182</v>
      </c>
      <c r="AT354" s="124">
        <f t="shared" si="227"/>
        <v>9.4726500216050802</v>
      </c>
      <c r="AU354" s="124">
        <f t="shared" si="226"/>
        <v>9.6192559498023034</v>
      </c>
    </row>
    <row r="355" spans="1:47" s="124" customFormat="1" ht="12.95" customHeight="1" x14ac:dyDescent="0.2">
      <c r="A355" s="124" t="s">
        <v>123</v>
      </c>
      <c r="B355" s="125"/>
      <c r="C355" s="153">
        <v>49498.442999999999</v>
      </c>
      <c r="D355" s="153"/>
      <c r="E355" s="124">
        <f t="shared" si="205"/>
        <v>2749.0030198003537</v>
      </c>
      <c r="F355" s="124">
        <f t="shared" si="206"/>
        <v>2749</v>
      </c>
      <c r="G355" s="124">
        <f t="shared" si="207"/>
        <v>1.001900000119349E-2</v>
      </c>
      <c r="I355" s="124">
        <f t="shared" si="201"/>
        <v>1.001900000119349E-2</v>
      </c>
      <c r="P355" s="34">
        <f t="shared" si="208"/>
        <v>3.039987361369393E-2</v>
      </c>
      <c r="Q355" s="121">
        <f t="shared" si="209"/>
        <v>34479.942999999999</v>
      </c>
      <c r="R355" s="124">
        <f t="shared" si="210"/>
        <v>4.1538000920871671E-4</v>
      </c>
      <c r="S355" s="125">
        <f t="shared" si="202"/>
        <v>0.1</v>
      </c>
      <c r="T355" s="124">
        <f t="shared" si="211"/>
        <v>4.1538000920871677E-5</v>
      </c>
      <c r="V355" s="124">
        <f t="shared" si="204"/>
        <v>-2.038087361250044E-2</v>
      </c>
      <c r="Z355" s="124">
        <f t="shared" si="212"/>
        <v>2749</v>
      </c>
      <c r="AA355" s="124">
        <f t="shared" si="213"/>
        <v>8.4965138470912763E-3</v>
      </c>
      <c r="AB355" s="124">
        <f t="shared" si="214"/>
        <v>3.1922359767796143E-2</v>
      </c>
      <c r="AC355" s="124">
        <f t="shared" si="215"/>
        <v>-2.038087361250044E-2</v>
      </c>
      <c r="AD355" s="124">
        <f t="shared" si="216"/>
        <v>1.5224861541022136E-3</v>
      </c>
      <c r="AE355" s="124">
        <f t="shared" si="217"/>
        <v>2.3179640894329492E-7</v>
      </c>
      <c r="AF355" s="124">
        <f t="shared" si="218"/>
        <v>-2.038087361250044E-2</v>
      </c>
      <c r="AG355" s="125"/>
      <c r="AH355" s="124">
        <f t="shared" si="219"/>
        <v>-2.1903359766602654E-2</v>
      </c>
      <c r="AI355" s="124">
        <f t="shared" si="220"/>
        <v>0.24243363474651558</v>
      </c>
      <c r="AJ355" s="124">
        <f t="shared" si="221"/>
        <v>-0.72523236652821432</v>
      </c>
      <c r="AK355" s="124">
        <f t="shared" si="222"/>
        <v>-3.9898254780310317E-2</v>
      </c>
      <c r="AL355" s="124">
        <f t="shared" si="223"/>
        <v>-3.0889749177797823</v>
      </c>
      <c r="AM355" s="124">
        <f t="shared" si="224"/>
        <v>-38.001227347352568</v>
      </c>
      <c r="AN355" s="124">
        <f t="shared" si="227"/>
        <v>9.5665972081413901</v>
      </c>
      <c r="AO355" s="124">
        <f t="shared" si="227"/>
        <v>9.6030075664338206</v>
      </c>
      <c r="AP355" s="124">
        <f t="shared" si="227"/>
        <v>9.5544326637490649</v>
      </c>
      <c r="AQ355" s="124">
        <f t="shared" si="227"/>
        <v>9.6193255481554445</v>
      </c>
      <c r="AR355" s="124">
        <f t="shared" si="227"/>
        <v>9.5327692997381721</v>
      </c>
      <c r="AS355" s="124">
        <f t="shared" si="227"/>
        <v>9.6485191405500146</v>
      </c>
      <c r="AT355" s="124">
        <f t="shared" si="227"/>
        <v>9.4941324207533864</v>
      </c>
      <c r="AU355" s="124">
        <f t="shared" si="226"/>
        <v>9.7010903947151554</v>
      </c>
    </row>
    <row r="356" spans="1:47" s="124" customFormat="1" ht="12.95" customHeight="1" x14ac:dyDescent="0.2">
      <c r="A356" s="124" t="s">
        <v>124</v>
      </c>
      <c r="B356" s="125"/>
      <c r="C356" s="153">
        <v>49561.478000000003</v>
      </c>
      <c r="D356" s="153">
        <v>7.0000000000000001E-3</v>
      </c>
      <c r="E356" s="124">
        <f t="shared" si="205"/>
        <v>2768.0022328257342</v>
      </c>
      <c r="F356" s="124">
        <f t="shared" si="206"/>
        <v>2768</v>
      </c>
      <c r="G356" s="124">
        <f t="shared" si="207"/>
        <v>7.4080000049434602E-3</v>
      </c>
      <c r="I356" s="124">
        <f t="shared" si="201"/>
        <v>7.4080000049434602E-3</v>
      </c>
      <c r="P356" s="34">
        <f t="shared" si="208"/>
        <v>3.1013327018264092E-2</v>
      </c>
      <c r="Q356" s="121">
        <f t="shared" si="209"/>
        <v>34542.978000000003</v>
      </c>
      <c r="R356" s="124">
        <f t="shared" si="210"/>
        <v>5.5721146340580478E-4</v>
      </c>
      <c r="S356" s="125">
        <f t="shared" si="202"/>
        <v>0.1</v>
      </c>
      <c r="T356" s="124">
        <f t="shared" si="211"/>
        <v>5.5721146340580479E-5</v>
      </c>
      <c r="V356" s="124">
        <f t="shared" si="204"/>
        <v>-2.3605327013320632E-2</v>
      </c>
      <c r="Z356" s="124">
        <f t="shared" si="212"/>
        <v>2768</v>
      </c>
      <c r="AA356" s="124">
        <f t="shared" si="213"/>
        <v>8.9982704285029996E-3</v>
      </c>
      <c r="AB356" s="124">
        <f t="shared" si="214"/>
        <v>2.9423056594704552E-2</v>
      </c>
      <c r="AC356" s="124">
        <f t="shared" si="215"/>
        <v>-2.3605327013320632E-2</v>
      </c>
      <c r="AD356" s="124">
        <f t="shared" si="216"/>
        <v>-1.5902704235595394E-3</v>
      </c>
      <c r="AE356" s="124">
        <f t="shared" si="217"/>
        <v>2.5289600200482369E-7</v>
      </c>
      <c r="AF356" s="124">
        <f t="shared" si="218"/>
        <v>-2.3605327013320632E-2</v>
      </c>
      <c r="AG356" s="125"/>
      <c r="AH356" s="124">
        <f t="shared" si="219"/>
        <v>-2.2015056589761092E-2</v>
      </c>
      <c r="AI356" s="124">
        <f t="shared" si="220"/>
        <v>0.24259367526945397</v>
      </c>
      <c r="AJ356" s="124">
        <f t="shared" si="221"/>
        <v>-0.72789082658602433</v>
      </c>
      <c r="AK356" s="124">
        <f t="shared" si="222"/>
        <v>-4.2829052710244092E-2</v>
      </c>
      <c r="AL356" s="124">
        <f t="shared" si="223"/>
        <v>-3.085105812688786</v>
      </c>
      <c r="AM356" s="124">
        <f t="shared" si="224"/>
        <v>-35.397061438709351</v>
      </c>
      <c r="AN356" s="124">
        <f t="shared" si="227"/>
        <v>9.5769919944408386</v>
      </c>
      <c r="AO356" s="124">
        <f t="shared" si="227"/>
        <v>9.6154608152516623</v>
      </c>
      <c r="AP356" s="124">
        <f t="shared" si="227"/>
        <v>9.5640479632736817</v>
      </c>
      <c r="AQ356" s="124">
        <f t="shared" si="227"/>
        <v>9.6328685952470998</v>
      </c>
      <c r="AR356" s="124">
        <f t="shared" si="227"/>
        <v>9.540912309083275</v>
      </c>
      <c r="AS356" s="124">
        <f t="shared" si="227"/>
        <v>9.6641465627816316</v>
      </c>
      <c r="AT356" s="124">
        <f t="shared" si="227"/>
        <v>9.4994906313965153</v>
      </c>
      <c r="AU356" s="124">
        <f t="shared" si="226"/>
        <v>9.7207720966562228</v>
      </c>
    </row>
    <row r="357" spans="1:47" s="124" customFormat="1" ht="12.95" customHeight="1" x14ac:dyDescent="0.2">
      <c r="A357" s="124" t="s">
        <v>124</v>
      </c>
      <c r="B357" s="125"/>
      <c r="C357" s="153">
        <v>49561.478999999999</v>
      </c>
      <c r="D357" s="153">
        <v>5.0000000000000001E-3</v>
      </c>
      <c r="E357" s="124">
        <f t="shared" si="205"/>
        <v>2768.0025342330946</v>
      </c>
      <c r="F357" s="124">
        <f t="shared" si="206"/>
        <v>2768</v>
      </c>
      <c r="G357" s="124">
        <f t="shared" si="207"/>
        <v>8.4080000015092082E-3</v>
      </c>
      <c r="I357" s="124">
        <f t="shared" si="201"/>
        <v>8.4080000015092082E-3</v>
      </c>
      <c r="P357" s="34">
        <f t="shared" si="208"/>
        <v>3.1013327018264092E-2</v>
      </c>
      <c r="Q357" s="121">
        <f t="shared" si="209"/>
        <v>34542.978999999999</v>
      </c>
      <c r="R357" s="124">
        <f t="shared" si="210"/>
        <v>5.1100080953442827E-4</v>
      </c>
      <c r="S357" s="125">
        <f t="shared" si="202"/>
        <v>0.1</v>
      </c>
      <c r="T357" s="124">
        <f t="shared" si="211"/>
        <v>5.1100080953442831E-5</v>
      </c>
      <c r="V357" s="124">
        <f t="shared" si="204"/>
        <v>-2.2605327016754884E-2</v>
      </c>
      <c r="Z357" s="124">
        <f t="shared" si="212"/>
        <v>2768</v>
      </c>
      <c r="AA357" s="124">
        <f t="shared" si="213"/>
        <v>8.9982704285029996E-3</v>
      </c>
      <c r="AB357" s="124">
        <f t="shared" si="214"/>
        <v>3.04230565912703E-2</v>
      </c>
      <c r="AC357" s="124">
        <f t="shared" si="215"/>
        <v>-2.2605327016754884E-2</v>
      </c>
      <c r="AD357" s="124">
        <f t="shared" si="216"/>
        <v>-5.902704269937914E-4</v>
      </c>
      <c r="AE357" s="124">
        <f t="shared" si="217"/>
        <v>3.484191769834328E-8</v>
      </c>
      <c r="AF357" s="124">
        <f t="shared" si="218"/>
        <v>-2.2605327016754884E-2</v>
      </c>
      <c r="AG357" s="125"/>
      <c r="AH357" s="124">
        <f t="shared" si="219"/>
        <v>-2.2015056589761092E-2</v>
      </c>
      <c r="AI357" s="124">
        <f t="shared" si="220"/>
        <v>0.24259367526945397</v>
      </c>
      <c r="AJ357" s="124">
        <f t="shared" si="221"/>
        <v>-0.72789082658602433</v>
      </c>
      <c r="AK357" s="124">
        <f t="shared" si="222"/>
        <v>-4.2829052710244092E-2</v>
      </c>
      <c r="AL357" s="124">
        <f t="shared" si="223"/>
        <v>-3.085105812688786</v>
      </c>
      <c r="AM357" s="124">
        <f t="shared" si="224"/>
        <v>-35.397061438709351</v>
      </c>
      <c r="AN357" s="124">
        <f t="shared" si="227"/>
        <v>9.5769919944408386</v>
      </c>
      <c r="AO357" s="124">
        <f t="shared" si="227"/>
        <v>9.6154608152516623</v>
      </c>
      <c r="AP357" s="124">
        <f t="shared" si="227"/>
        <v>9.5640479632736817</v>
      </c>
      <c r="AQ357" s="124">
        <f t="shared" si="227"/>
        <v>9.6328685952470998</v>
      </c>
      <c r="AR357" s="124">
        <f t="shared" si="227"/>
        <v>9.540912309083275</v>
      </c>
      <c r="AS357" s="124">
        <f t="shared" si="227"/>
        <v>9.6641465627816316</v>
      </c>
      <c r="AT357" s="124">
        <f t="shared" si="227"/>
        <v>9.4994906313965153</v>
      </c>
      <c r="AU357" s="124">
        <f t="shared" si="226"/>
        <v>9.7207720966562228</v>
      </c>
    </row>
    <row r="358" spans="1:47" s="124" customFormat="1" ht="12.95" customHeight="1" x14ac:dyDescent="0.2">
      <c r="A358" s="124" t="s">
        <v>124</v>
      </c>
      <c r="B358" s="125"/>
      <c r="C358" s="153">
        <v>49581.394999999997</v>
      </c>
      <c r="D358" s="153">
        <v>6.0000000000000001E-3</v>
      </c>
      <c r="E358" s="124">
        <f t="shared" si="205"/>
        <v>2774.0053632425879</v>
      </c>
      <c r="F358" s="124">
        <f t="shared" si="206"/>
        <v>2774</v>
      </c>
      <c r="G358" s="124">
        <f t="shared" si="207"/>
        <v>1.7793999999412335E-2</v>
      </c>
      <c r="I358" s="124">
        <f t="shared" si="201"/>
        <v>1.7793999999412335E-2</v>
      </c>
      <c r="P358" s="34">
        <f t="shared" si="208"/>
        <v>3.120801750119848E-2</v>
      </c>
      <c r="Q358" s="121">
        <f t="shared" si="209"/>
        <v>34562.894999999997</v>
      </c>
      <c r="R358" s="124">
        <f t="shared" si="210"/>
        <v>1.7993586553822499E-4</v>
      </c>
      <c r="S358" s="125">
        <f t="shared" si="202"/>
        <v>0.1</v>
      </c>
      <c r="T358" s="124">
        <f t="shared" si="211"/>
        <v>1.7993586553822499E-5</v>
      </c>
      <c r="V358" s="124">
        <f t="shared" si="204"/>
        <v>-1.3414017501786144E-2</v>
      </c>
      <c r="Z358" s="124">
        <f t="shared" si="212"/>
        <v>2774</v>
      </c>
      <c r="AA358" s="124">
        <f t="shared" si="213"/>
        <v>9.1580587607667484E-3</v>
      </c>
      <c r="AB358" s="124">
        <f t="shared" si="214"/>
        <v>3.9843958739844067E-2</v>
      </c>
      <c r="AC358" s="124">
        <f t="shared" si="215"/>
        <v>-1.3414017501786144E-2</v>
      </c>
      <c r="AD358" s="124">
        <f t="shared" si="216"/>
        <v>8.6359412386455871E-3</v>
      </c>
      <c r="AE358" s="124">
        <f t="shared" si="217"/>
        <v>7.4579481077339484E-6</v>
      </c>
      <c r="AF358" s="124">
        <f t="shared" si="218"/>
        <v>-1.3414017501786144E-2</v>
      </c>
      <c r="AG358" s="125"/>
      <c r="AH358" s="124">
        <f t="shared" si="219"/>
        <v>-2.2049958740431731E-2</v>
      </c>
      <c r="AI358" s="124">
        <f t="shared" si="220"/>
        <v>0.24264678376321736</v>
      </c>
      <c r="AJ358" s="124">
        <f t="shared" si="221"/>
        <v>-0.72873142209250585</v>
      </c>
      <c r="AK358" s="124">
        <f t="shared" si="222"/>
        <v>-4.375813471448893E-2</v>
      </c>
      <c r="AL358" s="124">
        <f t="shared" si="223"/>
        <v>-3.0838791072446412</v>
      </c>
      <c r="AM358" s="124">
        <f t="shared" si="224"/>
        <v>-34.644289834194112</v>
      </c>
      <c r="AN358" s="124">
        <f t="shared" si="227"/>
        <v>9.5802862173537999</v>
      </c>
      <c r="AO358" s="124">
        <f t="shared" si="227"/>
        <v>9.6193838883163973</v>
      </c>
      <c r="AP358" s="124">
        <f t="shared" si="227"/>
        <v>9.5670997182421331</v>
      </c>
      <c r="AQ358" s="124">
        <f t="shared" si="227"/>
        <v>9.6371325903434446</v>
      </c>
      <c r="AR358" s="124">
        <f t="shared" si="227"/>
        <v>9.5435023025414978</v>
      </c>
      <c r="AS358" s="124">
        <f t="shared" si="227"/>
        <v>9.6690685987779315</v>
      </c>
      <c r="AT358" s="124">
        <f t="shared" si="227"/>
        <v>9.5012002437157808</v>
      </c>
      <c r="AU358" s="124">
        <f t="shared" si="226"/>
        <v>9.7269873709534007</v>
      </c>
    </row>
    <row r="359" spans="1:47" s="124" customFormat="1" ht="12.95" customHeight="1" x14ac:dyDescent="0.2">
      <c r="A359" s="124" t="s">
        <v>125</v>
      </c>
      <c r="B359" s="125"/>
      <c r="C359" s="153">
        <v>49896.572</v>
      </c>
      <c r="D359" s="153">
        <v>3.0000000000000001E-3</v>
      </c>
      <c r="E359" s="124">
        <f t="shared" si="205"/>
        <v>2869.0020311842086</v>
      </c>
      <c r="F359" s="124">
        <f t="shared" si="206"/>
        <v>2869</v>
      </c>
      <c r="G359" s="124">
        <f t="shared" si="207"/>
        <v>6.7390000040177256E-3</v>
      </c>
      <c r="I359" s="124">
        <f t="shared" si="201"/>
        <v>6.7390000040177256E-3</v>
      </c>
      <c r="P359" s="34">
        <f t="shared" si="208"/>
        <v>3.4352559267045654E-2</v>
      </c>
      <c r="Q359" s="121">
        <f t="shared" si="209"/>
        <v>34878.072</v>
      </c>
      <c r="R359" s="124">
        <f t="shared" si="210"/>
        <v>7.6250865517275552E-4</v>
      </c>
      <c r="S359" s="125">
        <f t="shared" si="202"/>
        <v>0.1</v>
      </c>
      <c r="T359" s="124">
        <f t="shared" si="211"/>
        <v>7.6250865517275563E-5</v>
      </c>
      <c r="V359" s="124">
        <f t="shared" si="204"/>
        <v>-2.7613559263027929E-2</v>
      </c>
      <c r="Z359" s="124">
        <f t="shared" si="212"/>
        <v>2869</v>
      </c>
      <c r="AA359" s="124">
        <f t="shared" si="213"/>
        <v>1.1774469462466925E-2</v>
      </c>
      <c r="AB359" s="124">
        <f t="shared" si="214"/>
        <v>2.9317089808596455E-2</v>
      </c>
      <c r="AC359" s="124">
        <f t="shared" si="215"/>
        <v>-2.7613559263027929E-2</v>
      </c>
      <c r="AD359" s="124">
        <f t="shared" si="216"/>
        <v>-5.0354694584491995E-3</v>
      </c>
      <c r="AE359" s="124">
        <f t="shared" si="217"/>
        <v>2.5355952666974676E-6</v>
      </c>
      <c r="AF359" s="124">
        <f t="shared" si="218"/>
        <v>-2.7613559263027929E-2</v>
      </c>
      <c r="AG359" s="125"/>
      <c r="AH359" s="124">
        <f t="shared" si="219"/>
        <v>-2.2578089804578729E-2</v>
      </c>
      <c r="AI359" s="124">
        <f t="shared" si="220"/>
        <v>0.24365967566570101</v>
      </c>
      <c r="AJ359" s="124">
        <f t="shared" si="221"/>
        <v>-0.74212488373773067</v>
      </c>
      <c r="AK359" s="124">
        <f t="shared" si="222"/>
        <v>-5.8719522169186682E-2</v>
      </c>
      <c r="AL359" s="124">
        <f t="shared" si="223"/>
        <v>-3.0641116974357971</v>
      </c>
      <c r="AM359" s="124">
        <f t="shared" si="224"/>
        <v>-25.799879729691767</v>
      </c>
      <c r="AN359" s="124">
        <f t="shared" si="227"/>
        <v>9.6332591361076396</v>
      </c>
      <c r="AO359" s="124">
        <f t="shared" si="227"/>
        <v>9.6808396600173872</v>
      </c>
      <c r="AP359" s="124">
        <f t="shared" si="227"/>
        <v>9.6165028767991831</v>
      </c>
      <c r="AQ359" s="124">
        <f t="shared" si="227"/>
        <v>9.7037427006323203</v>
      </c>
      <c r="AR359" s="124">
        <f t="shared" si="227"/>
        <v>9.5858352893931471</v>
      </c>
      <c r="AS359" s="124">
        <f t="shared" si="227"/>
        <v>9.7460631515321872</v>
      </c>
      <c r="AT359" s="124">
        <f t="shared" si="227"/>
        <v>9.5295450804507382</v>
      </c>
      <c r="AU359" s="124">
        <f t="shared" si="226"/>
        <v>9.8253958806587303</v>
      </c>
    </row>
    <row r="360" spans="1:47" s="124" customFormat="1" ht="12.95" customHeight="1" x14ac:dyDescent="0.2">
      <c r="A360" s="69" t="s">
        <v>1041</v>
      </c>
      <c r="B360" s="71" t="s">
        <v>134</v>
      </c>
      <c r="C360" s="69">
        <v>49929.758000000002</v>
      </c>
      <c r="D360" s="69" t="s">
        <v>176</v>
      </c>
      <c r="E360" s="124">
        <f t="shared" si="205"/>
        <v>2879.0045358793823</v>
      </c>
      <c r="F360" s="124">
        <f t="shared" si="206"/>
        <v>2879</v>
      </c>
      <c r="G360" s="124">
        <f t="shared" si="207"/>
        <v>1.504900000145426E-2</v>
      </c>
      <c r="I360" s="124">
        <f t="shared" si="201"/>
        <v>1.504900000145426E-2</v>
      </c>
      <c r="P360" s="34">
        <f t="shared" si="208"/>
        <v>3.4690342149678373E-2</v>
      </c>
      <c r="Q360" s="121">
        <f t="shared" si="209"/>
        <v>34911.258000000002</v>
      </c>
      <c r="R360" s="124">
        <f t="shared" si="210"/>
        <v>3.8578232138360499E-4</v>
      </c>
      <c r="S360" s="125">
        <f t="shared" si="202"/>
        <v>0.1</v>
      </c>
      <c r="T360" s="124">
        <f t="shared" si="211"/>
        <v>3.8578232138360505E-5</v>
      </c>
      <c r="Z360" s="124">
        <f t="shared" si="212"/>
        <v>2879</v>
      </c>
      <c r="AA360" s="124">
        <f t="shared" si="213"/>
        <v>1.2059441057727945E-2</v>
      </c>
      <c r="AB360" s="124">
        <f t="shared" si="214"/>
        <v>3.7679901093404689E-2</v>
      </c>
      <c r="AC360" s="124">
        <f t="shared" si="215"/>
        <v>-1.9641342148224113E-2</v>
      </c>
      <c r="AD360" s="124">
        <f t="shared" si="216"/>
        <v>2.9895589437263156E-3</v>
      </c>
      <c r="AE360" s="124">
        <f t="shared" si="217"/>
        <v>8.9374626780140045E-7</v>
      </c>
      <c r="AF360" s="124">
        <f t="shared" si="218"/>
        <v>-1.9641342148224113E-2</v>
      </c>
      <c r="AG360" s="125"/>
      <c r="AH360" s="124">
        <f t="shared" si="219"/>
        <v>-2.2630901091950428E-2</v>
      </c>
      <c r="AI360" s="124">
        <f t="shared" si="220"/>
        <v>0.24378594646218821</v>
      </c>
      <c r="AJ360" s="124">
        <f t="shared" si="221"/>
        <v>-0.74354512134286821</v>
      </c>
      <c r="AK360" s="124">
        <f t="shared" si="222"/>
        <v>-6.032390678497096E-2</v>
      </c>
      <c r="AL360" s="124">
        <f t="shared" si="223"/>
        <v>-3.0619902741831155</v>
      </c>
      <c r="AM360" s="124">
        <f t="shared" si="224"/>
        <v>-25.111608642212413</v>
      </c>
      <c r="AN360" s="124">
        <f t="shared" si="227"/>
        <v>9.6389302868306448</v>
      </c>
      <c r="AO360" s="124">
        <f t="shared" si="227"/>
        <v>9.6872325143525018</v>
      </c>
      <c r="AP360" s="124">
        <f t="shared" si="227"/>
        <v>9.6218310905245961</v>
      </c>
      <c r="AQ360" s="124">
        <f t="shared" si="227"/>
        <v>9.7106475033776487</v>
      </c>
      <c r="AR360" s="124">
        <f t="shared" si="227"/>
        <v>9.5904497421021926</v>
      </c>
      <c r="AS360" s="124">
        <f t="shared" si="227"/>
        <v>9.7540543473391441</v>
      </c>
      <c r="AT360" s="124">
        <f t="shared" si="227"/>
        <v>9.5326837485597888</v>
      </c>
      <c r="AU360" s="124">
        <f t="shared" si="226"/>
        <v>9.835754671154028</v>
      </c>
    </row>
    <row r="361" spans="1:47" s="124" customFormat="1" ht="12.95" customHeight="1" x14ac:dyDescent="0.2">
      <c r="A361" s="69" t="s">
        <v>1041</v>
      </c>
      <c r="B361" s="71" t="s">
        <v>134</v>
      </c>
      <c r="C361" s="69">
        <v>49992.788999999997</v>
      </c>
      <c r="D361" s="69" t="s">
        <v>176</v>
      </c>
      <c r="E361" s="124">
        <f t="shared" si="205"/>
        <v>2898.0025432753146</v>
      </c>
      <c r="F361" s="124">
        <f t="shared" si="206"/>
        <v>2898</v>
      </c>
      <c r="G361" s="124">
        <f t="shared" si="207"/>
        <v>8.4379999971133657E-3</v>
      </c>
      <c r="I361" s="124">
        <f t="shared" ref="I361:I366" si="228">+G361</f>
        <v>8.4379999971133657E-3</v>
      </c>
      <c r="P361" s="34">
        <f t="shared" si="208"/>
        <v>3.5335686718024811E-2</v>
      </c>
      <c r="Q361" s="121">
        <f t="shared" si="209"/>
        <v>34974.288999999997</v>
      </c>
      <c r="R361" s="124">
        <f t="shared" si="210"/>
        <v>7.2348555093629588E-4</v>
      </c>
      <c r="S361" s="125">
        <f t="shared" ref="S361:S366" si="229">S$16</f>
        <v>0.1</v>
      </c>
      <c r="T361" s="124">
        <f t="shared" si="211"/>
        <v>7.2348555093629596E-5</v>
      </c>
      <c r="Z361" s="124">
        <f t="shared" si="212"/>
        <v>2898</v>
      </c>
      <c r="AA361" s="124">
        <f t="shared" si="213"/>
        <v>1.2605975890424066E-2</v>
      </c>
      <c r="AB361" s="124">
        <f t="shared" si="214"/>
        <v>3.1167710824714111E-2</v>
      </c>
      <c r="AC361" s="124">
        <f t="shared" si="215"/>
        <v>-2.6897686720911446E-2</v>
      </c>
      <c r="AD361" s="124">
        <f t="shared" si="216"/>
        <v>-4.1679758933107006E-3</v>
      </c>
      <c r="AE361" s="124">
        <f t="shared" si="217"/>
        <v>1.7372023047219132E-6</v>
      </c>
      <c r="AF361" s="124">
        <f t="shared" si="218"/>
        <v>-2.6897686720911446E-2</v>
      </c>
      <c r="AG361" s="125"/>
      <c r="AH361" s="124">
        <f t="shared" si="219"/>
        <v>-2.2729710827600745E-2</v>
      </c>
      <c r="AI361" s="124">
        <f t="shared" si="220"/>
        <v>0.24403668492129837</v>
      </c>
      <c r="AJ361" s="124">
        <f t="shared" si="221"/>
        <v>-0.74624956048305147</v>
      </c>
      <c r="AK361" s="124">
        <f t="shared" si="222"/>
        <v>-6.3388758886020205E-2</v>
      </c>
      <c r="AL361" s="124">
        <f t="shared" si="223"/>
        <v>-3.0579367180751804</v>
      </c>
      <c r="AM361" s="124">
        <f t="shared" si="224"/>
        <v>-23.893504575752299</v>
      </c>
      <c r="AN361" s="124">
        <f t="shared" ref="AN361:AT370" si="230">$AU361+$AB$7*SIN(AO361)</f>
        <v>9.6497582220774465</v>
      </c>
      <c r="AO361" s="124">
        <f t="shared" si="230"/>
        <v>9.6993372641771654</v>
      </c>
      <c r="AP361" s="124">
        <f t="shared" si="230"/>
        <v>9.6320266035593054</v>
      </c>
      <c r="AQ361" s="124">
        <f t="shared" si="230"/>
        <v>9.7237064730826841</v>
      </c>
      <c r="AR361" s="124">
        <f t="shared" si="230"/>
        <v>9.5993076259949532</v>
      </c>
      <c r="AS361" s="124">
        <f t="shared" si="230"/>
        <v>9.7691718483698384</v>
      </c>
      <c r="AT361" s="124">
        <f t="shared" si="230"/>
        <v>9.5387374497230564</v>
      </c>
      <c r="AU361" s="124">
        <f t="shared" si="226"/>
        <v>9.8554363730950936</v>
      </c>
    </row>
    <row r="362" spans="1:47" s="124" customFormat="1" ht="12.95" customHeight="1" x14ac:dyDescent="0.2">
      <c r="A362" s="124" t="s">
        <v>126</v>
      </c>
      <c r="B362" s="125"/>
      <c r="C362" s="153">
        <v>49999.428</v>
      </c>
      <c r="D362" s="153">
        <v>2E-3</v>
      </c>
      <c r="E362" s="124">
        <f t="shared" si="205"/>
        <v>2900.0035867476008</v>
      </c>
      <c r="F362" s="124">
        <f t="shared" si="206"/>
        <v>2900</v>
      </c>
      <c r="G362" s="124">
        <f t="shared" si="207"/>
        <v>1.1899999997694977E-2</v>
      </c>
      <c r="I362" s="124">
        <f t="shared" si="228"/>
        <v>1.1899999997694977E-2</v>
      </c>
      <c r="P362" s="34">
        <f t="shared" si="208"/>
        <v>3.5403888864668283E-2</v>
      </c>
      <c r="Q362" s="121">
        <f t="shared" si="209"/>
        <v>34980.928</v>
      </c>
      <c r="R362" s="124">
        <f t="shared" si="210"/>
        <v>5.5243279187103169E-4</v>
      </c>
      <c r="S362" s="125">
        <f t="shared" si="229"/>
        <v>0.1</v>
      </c>
      <c r="T362" s="124">
        <f t="shared" si="211"/>
        <v>5.524327918710317E-5</v>
      </c>
      <c r="V362" s="124">
        <f>+G362-P362</f>
        <v>-2.3503888866973306E-2</v>
      </c>
      <c r="Z362" s="124">
        <f t="shared" si="212"/>
        <v>2900</v>
      </c>
      <c r="AA362" s="124">
        <f t="shared" si="213"/>
        <v>1.2663895355161461E-2</v>
      </c>
      <c r="AB362" s="124">
        <f t="shared" si="214"/>
        <v>3.4639993507201802E-2</v>
      </c>
      <c r="AC362" s="124">
        <f t="shared" si="215"/>
        <v>-2.3503888866973306E-2</v>
      </c>
      <c r="AD362" s="124">
        <f t="shared" si="216"/>
        <v>-7.6389535746648404E-4</v>
      </c>
      <c r="AE362" s="124">
        <f t="shared" si="217"/>
        <v>5.8353611715884744E-8</v>
      </c>
      <c r="AF362" s="124">
        <f t="shared" si="218"/>
        <v>-2.3503888866973306E-2</v>
      </c>
      <c r="AG362" s="125"/>
      <c r="AH362" s="124">
        <f t="shared" si="219"/>
        <v>-2.2739993509506822E-2</v>
      </c>
      <c r="AI362" s="124">
        <f t="shared" si="220"/>
        <v>0.24406391368852498</v>
      </c>
      <c r="AJ362" s="124">
        <f t="shared" si="221"/>
        <v>-0.74653470158873814</v>
      </c>
      <c r="AK362" s="124">
        <f t="shared" si="222"/>
        <v>-6.3712651098353196E-2</v>
      </c>
      <c r="AL362" s="124">
        <f t="shared" si="223"/>
        <v>-3.0575082607226869</v>
      </c>
      <c r="AM362" s="124">
        <f t="shared" si="224"/>
        <v>-23.771611220338993</v>
      </c>
      <c r="AN362" s="124">
        <f t="shared" si="230"/>
        <v>9.6509020687277456</v>
      </c>
      <c r="AO362" s="124">
        <f t="shared" si="230"/>
        <v>9.7006082517211958</v>
      </c>
      <c r="AP362" s="124">
        <f t="shared" si="230"/>
        <v>9.6331053757141625</v>
      </c>
      <c r="AQ362" s="124">
        <f t="shared" si="230"/>
        <v>9.7250764483269414</v>
      </c>
      <c r="AR362" s="124">
        <f t="shared" si="230"/>
        <v>9.6002470570616971</v>
      </c>
      <c r="AS362" s="124">
        <f t="shared" si="230"/>
        <v>9.7707580358058106</v>
      </c>
      <c r="AT362" s="124">
        <f t="shared" si="230"/>
        <v>9.539381726513664</v>
      </c>
      <c r="AU362" s="124">
        <f t="shared" si="226"/>
        <v>9.8575081311941517</v>
      </c>
    </row>
    <row r="363" spans="1:47" s="124" customFormat="1" ht="12.95" customHeight="1" x14ac:dyDescent="0.2">
      <c r="A363" s="124" t="s">
        <v>127</v>
      </c>
      <c r="B363" s="125"/>
      <c r="C363" s="153">
        <v>50281.440999999999</v>
      </c>
      <c r="D363" s="153">
        <v>2E-3</v>
      </c>
      <c r="E363" s="124">
        <f t="shared" si="205"/>
        <v>2985.0043809559979</v>
      </c>
      <c r="F363" s="124">
        <f t="shared" si="206"/>
        <v>2985</v>
      </c>
      <c r="G363" s="124">
        <f t="shared" si="207"/>
        <v>1.4535000002069864E-2</v>
      </c>
      <c r="I363" s="124">
        <f t="shared" si="228"/>
        <v>1.4535000002069864E-2</v>
      </c>
      <c r="P363" s="34">
        <f t="shared" si="208"/>
        <v>3.8350220007162712E-2</v>
      </c>
      <c r="Q363" s="121">
        <f t="shared" si="209"/>
        <v>35262.940999999999</v>
      </c>
      <c r="R363" s="124">
        <f t="shared" si="210"/>
        <v>5.6716470389097458E-4</v>
      </c>
      <c r="S363" s="125">
        <f t="shared" si="229"/>
        <v>0.1</v>
      </c>
      <c r="T363" s="124">
        <f t="shared" si="211"/>
        <v>5.6716470389097462E-5</v>
      </c>
      <c r="V363" s="124">
        <f>+G363-P363</f>
        <v>-2.3815220005092848E-2</v>
      </c>
      <c r="Z363" s="124">
        <f t="shared" si="212"/>
        <v>2985</v>
      </c>
      <c r="AA363" s="124">
        <f t="shared" si="213"/>
        <v>1.5195108511887767E-2</v>
      </c>
      <c r="AB363" s="124">
        <f t="shared" si="214"/>
        <v>3.769011149734481E-2</v>
      </c>
      <c r="AC363" s="124">
        <f t="shared" si="215"/>
        <v>-2.3815220005092848E-2</v>
      </c>
      <c r="AD363" s="124">
        <f t="shared" si="216"/>
        <v>-6.601085098179027E-4</v>
      </c>
      <c r="AE363" s="124">
        <f t="shared" si="217"/>
        <v>4.3574324473401216E-8</v>
      </c>
      <c r="AF363" s="124">
        <f t="shared" si="218"/>
        <v>-2.3815220005092848E-2</v>
      </c>
      <c r="AG363" s="125"/>
      <c r="AH363" s="124">
        <f t="shared" si="219"/>
        <v>-2.3155111495274945E-2</v>
      </c>
      <c r="AI363" s="124">
        <f t="shared" si="220"/>
        <v>0.24537451336288041</v>
      </c>
      <c r="AJ363" s="124">
        <f t="shared" si="221"/>
        <v>-0.75873718643906529</v>
      </c>
      <c r="AK363" s="124">
        <f t="shared" si="222"/>
        <v>-7.7711282421413799E-2</v>
      </c>
      <c r="AL363" s="124">
        <f t="shared" si="223"/>
        <v>-3.0389744507037353</v>
      </c>
      <c r="AM363" s="124">
        <f t="shared" si="224"/>
        <v>-19.472613562684213</v>
      </c>
      <c r="AN363" s="124">
        <f t="shared" si="230"/>
        <v>9.7002507529073156</v>
      </c>
      <c r="AO363" s="124">
        <f t="shared" si="230"/>
        <v>9.7540573680446716</v>
      </c>
      <c r="AP363" s="124">
        <f t="shared" si="230"/>
        <v>9.6799727761573262</v>
      </c>
      <c r="AQ363" s="124">
        <f t="shared" si="230"/>
        <v>9.7824466894342184</v>
      </c>
      <c r="AR363" s="124">
        <f t="shared" si="230"/>
        <v>9.6414814789702898</v>
      </c>
      <c r="AS363" s="124">
        <f t="shared" si="230"/>
        <v>9.8372008862814084</v>
      </c>
      <c r="AT363" s="124">
        <f t="shared" si="230"/>
        <v>9.5681031667047627</v>
      </c>
      <c r="AU363" s="124">
        <f t="shared" si="226"/>
        <v>9.9455578504041853</v>
      </c>
    </row>
    <row r="364" spans="1:47" s="124" customFormat="1" ht="12.95" customHeight="1" x14ac:dyDescent="0.2">
      <c r="A364" s="124" t="s">
        <v>127</v>
      </c>
      <c r="B364" s="125"/>
      <c r="C364" s="153">
        <v>50281.444000000003</v>
      </c>
      <c r="D364" s="153">
        <v>5.0000000000000001E-3</v>
      </c>
      <c r="E364" s="124">
        <f t="shared" si="205"/>
        <v>2985.0052851780833</v>
      </c>
      <c r="F364" s="124">
        <f t="shared" si="206"/>
        <v>2985</v>
      </c>
      <c r="G364" s="124">
        <f t="shared" si="207"/>
        <v>1.7535000006319024E-2</v>
      </c>
      <c r="I364" s="124">
        <f t="shared" si="228"/>
        <v>1.7535000006319024E-2</v>
      </c>
      <c r="P364" s="34">
        <f t="shared" si="208"/>
        <v>3.8350220007162712E-2</v>
      </c>
      <c r="Q364" s="121">
        <f t="shared" si="209"/>
        <v>35262.944000000003</v>
      </c>
      <c r="R364" s="124">
        <f t="shared" si="210"/>
        <v>4.3327338368352313E-4</v>
      </c>
      <c r="S364" s="125">
        <f t="shared" si="229"/>
        <v>0.1</v>
      </c>
      <c r="T364" s="124">
        <f t="shared" si="211"/>
        <v>4.3327338368352313E-5</v>
      </c>
      <c r="V364" s="124">
        <f>+G364-P364</f>
        <v>-2.0815220000843689E-2</v>
      </c>
      <c r="Z364" s="124">
        <f t="shared" si="212"/>
        <v>2985</v>
      </c>
      <c r="AA364" s="124">
        <f t="shared" si="213"/>
        <v>1.5195108511887767E-2</v>
      </c>
      <c r="AB364" s="124">
        <f t="shared" si="214"/>
        <v>4.0690111501593969E-2</v>
      </c>
      <c r="AC364" s="124">
        <f t="shared" si="215"/>
        <v>-2.0815220000843689E-2</v>
      </c>
      <c r="AD364" s="124">
        <f t="shared" si="216"/>
        <v>2.3398914944312565E-3</v>
      </c>
      <c r="AE364" s="124">
        <f t="shared" si="217"/>
        <v>5.4750922057117394E-7</v>
      </c>
      <c r="AF364" s="124">
        <f t="shared" si="218"/>
        <v>-2.0815220000843689E-2</v>
      </c>
      <c r="AG364" s="125"/>
      <c r="AH364" s="124">
        <f t="shared" si="219"/>
        <v>-2.3155111495274945E-2</v>
      </c>
      <c r="AI364" s="124">
        <f t="shared" si="220"/>
        <v>0.24537451336288041</v>
      </c>
      <c r="AJ364" s="124">
        <f t="shared" si="221"/>
        <v>-0.75873718643906529</v>
      </c>
      <c r="AK364" s="124">
        <f t="shared" si="222"/>
        <v>-7.7711282421413799E-2</v>
      </c>
      <c r="AL364" s="124">
        <f t="shared" si="223"/>
        <v>-3.0389744507037353</v>
      </c>
      <c r="AM364" s="124">
        <f t="shared" si="224"/>
        <v>-19.472613562684213</v>
      </c>
      <c r="AN364" s="124">
        <f t="shared" si="230"/>
        <v>9.7002507529073156</v>
      </c>
      <c r="AO364" s="124">
        <f t="shared" si="230"/>
        <v>9.7540573680446716</v>
      </c>
      <c r="AP364" s="124">
        <f t="shared" si="230"/>
        <v>9.6799727761573262</v>
      </c>
      <c r="AQ364" s="124">
        <f t="shared" si="230"/>
        <v>9.7824466894342184</v>
      </c>
      <c r="AR364" s="124">
        <f t="shared" si="230"/>
        <v>9.6414814789702898</v>
      </c>
      <c r="AS364" s="124">
        <f t="shared" si="230"/>
        <v>9.8372008862814084</v>
      </c>
      <c r="AT364" s="124">
        <f t="shared" si="230"/>
        <v>9.5681031667047627</v>
      </c>
      <c r="AU364" s="124">
        <f t="shared" si="226"/>
        <v>9.9455578504041853</v>
      </c>
    </row>
    <row r="365" spans="1:47" s="124" customFormat="1" ht="12.95" customHeight="1" x14ac:dyDescent="0.2">
      <c r="A365" s="69" t="s">
        <v>1041</v>
      </c>
      <c r="B365" s="71" t="s">
        <v>134</v>
      </c>
      <c r="C365" s="69">
        <v>50284.758999999998</v>
      </c>
      <c r="D365" s="69" t="s">
        <v>176</v>
      </c>
      <c r="E365" s="124">
        <f t="shared" si="205"/>
        <v>2986.0044505810979</v>
      </c>
      <c r="F365" s="124">
        <f t="shared" si="206"/>
        <v>2986</v>
      </c>
      <c r="G365" s="124">
        <f t="shared" si="207"/>
        <v>1.476600000023609E-2</v>
      </c>
      <c r="I365" s="124">
        <f t="shared" si="228"/>
        <v>1.476600000023609E-2</v>
      </c>
      <c r="P365" s="34">
        <f t="shared" si="208"/>
        <v>3.8385437916786731E-2</v>
      </c>
      <c r="Q365" s="121">
        <f t="shared" si="209"/>
        <v>35266.258999999998</v>
      </c>
      <c r="R365" s="124">
        <f t="shared" si="210"/>
        <v>5.5787784749379012E-4</v>
      </c>
      <c r="S365" s="125">
        <f t="shared" si="229"/>
        <v>0.1</v>
      </c>
      <c r="T365" s="124">
        <f t="shared" si="211"/>
        <v>5.5787784749379018E-5</v>
      </c>
      <c r="Z365" s="124">
        <f t="shared" si="212"/>
        <v>2986</v>
      </c>
      <c r="AA365" s="124">
        <f t="shared" si="213"/>
        <v>1.5225708374924998E-2</v>
      </c>
      <c r="AB365" s="124">
        <f t="shared" si="214"/>
        <v>3.7925729542097823E-2</v>
      </c>
      <c r="AC365" s="124">
        <f t="shared" si="215"/>
        <v>-2.3619437916550641E-2</v>
      </c>
      <c r="AD365" s="124">
        <f t="shared" si="216"/>
        <v>-4.5970837468890802E-4</v>
      </c>
      <c r="AE365" s="124">
        <f t="shared" si="217"/>
        <v>2.1133178975911745E-8</v>
      </c>
      <c r="AF365" s="124">
        <f t="shared" si="218"/>
        <v>-2.3619437916550641E-2</v>
      </c>
      <c r="AG365" s="125"/>
      <c r="AH365" s="124">
        <f t="shared" si="219"/>
        <v>-2.3159729541861733E-2</v>
      </c>
      <c r="AI365" s="124">
        <f t="shared" si="220"/>
        <v>0.24539177815061564</v>
      </c>
      <c r="AJ365" s="124">
        <f t="shared" si="221"/>
        <v>-0.75888173007944504</v>
      </c>
      <c r="AK365" s="124">
        <f t="shared" si="222"/>
        <v>-7.7878752013630453E-2</v>
      </c>
      <c r="AL365" s="124">
        <f t="shared" si="223"/>
        <v>-3.0387525240523656</v>
      </c>
      <c r="AM365" s="124">
        <f t="shared" si="224"/>
        <v>-19.430518185502297</v>
      </c>
      <c r="AN365" s="124">
        <f t="shared" si="230"/>
        <v>9.7008400092481057</v>
      </c>
      <c r="AO365" s="124">
        <f t="shared" si="230"/>
        <v>9.7546795926760872</v>
      </c>
      <c r="AP365" s="124">
        <f t="shared" si="230"/>
        <v>9.680536342763677</v>
      </c>
      <c r="AQ365" s="124">
        <f t="shared" si="230"/>
        <v>9.7831114320028298</v>
      </c>
      <c r="AR365" s="124">
        <f t="shared" si="230"/>
        <v>9.6419824511431056</v>
      </c>
      <c r="AS365" s="124">
        <f t="shared" si="230"/>
        <v>9.8379706572180368</v>
      </c>
      <c r="AT365" s="124">
        <f t="shared" si="230"/>
        <v>9.56845759067747</v>
      </c>
      <c r="AU365" s="124">
        <f t="shared" si="226"/>
        <v>9.9465937294537135</v>
      </c>
    </row>
    <row r="366" spans="1:47" s="124" customFormat="1" ht="12.95" customHeight="1" x14ac:dyDescent="0.2">
      <c r="A366" s="124" t="s">
        <v>128</v>
      </c>
      <c r="B366" s="125"/>
      <c r="C366" s="153">
        <v>50334.523000000001</v>
      </c>
      <c r="D366" s="153">
        <v>5.0000000000000001E-3</v>
      </c>
      <c r="E366" s="124">
        <f t="shared" si="205"/>
        <v>3001.003686513438</v>
      </c>
      <c r="F366" s="124">
        <f t="shared" si="206"/>
        <v>3001</v>
      </c>
      <c r="G366" s="124">
        <f t="shared" si="207"/>
        <v>1.2231000000610948E-2</v>
      </c>
      <c r="I366" s="124">
        <f t="shared" si="228"/>
        <v>1.2231000000610948E-2</v>
      </c>
      <c r="P366" s="34">
        <f t="shared" si="208"/>
        <v>3.8915255929427697E-2</v>
      </c>
      <c r="Q366" s="121">
        <f t="shared" si="209"/>
        <v>35316.023000000001</v>
      </c>
      <c r="R366" s="124">
        <f t="shared" si="210"/>
        <v>7.1204951447459181E-4</v>
      </c>
      <c r="S366" s="125">
        <f t="shared" si="229"/>
        <v>0.1</v>
      </c>
      <c r="T366" s="124">
        <f t="shared" si="211"/>
        <v>7.1204951447459181E-5</v>
      </c>
      <c r="V366" s="124">
        <f>+G366-P366</f>
        <v>-2.668425592881675E-2</v>
      </c>
      <c r="Z366" s="124">
        <f t="shared" si="212"/>
        <v>3001</v>
      </c>
      <c r="AA366" s="124">
        <f t="shared" si="213"/>
        <v>1.5687034827452231E-2</v>
      </c>
      <c r="AB366" s="124">
        <f t="shared" si="214"/>
        <v>3.5459221102586411E-2</v>
      </c>
      <c r="AC366" s="124">
        <f t="shared" si="215"/>
        <v>-2.668425592881675E-2</v>
      </c>
      <c r="AD366" s="124">
        <f t="shared" si="216"/>
        <v>-3.4560348268412831E-3</v>
      </c>
      <c r="AE366" s="124">
        <f t="shared" si="217"/>
        <v>1.1944176724339859E-6</v>
      </c>
      <c r="AF366" s="124">
        <f t="shared" si="218"/>
        <v>-2.668425592881675E-2</v>
      </c>
      <c r="AG366" s="125"/>
      <c r="AH366" s="124">
        <f t="shared" si="219"/>
        <v>-2.3228221101975467E-2</v>
      </c>
      <c r="AI366" s="124">
        <f t="shared" si="220"/>
        <v>0.24565610409326721</v>
      </c>
      <c r="AJ366" s="124">
        <f t="shared" si="221"/>
        <v>-0.76105261515576961</v>
      </c>
      <c r="AK366" s="124">
        <f t="shared" si="222"/>
        <v>-8.0398726396272061E-2</v>
      </c>
      <c r="AL366" s="124">
        <f t="shared" si="223"/>
        <v>-3.0354124948886896</v>
      </c>
      <c r="AM366" s="124">
        <f t="shared" si="224"/>
        <v>-18.81821079932638</v>
      </c>
      <c r="AN366" s="124">
        <f t="shared" si="230"/>
        <v>9.7097033454504693</v>
      </c>
      <c r="AO366" s="124">
        <f t="shared" si="230"/>
        <v>9.7639948226448912</v>
      </c>
      <c r="AP366" s="124">
        <f t="shared" si="230"/>
        <v>9.6890247016896804</v>
      </c>
      <c r="AQ366" s="124">
        <f t="shared" si="230"/>
        <v>9.7930534144234542</v>
      </c>
      <c r="AR366" s="124">
        <f t="shared" si="230"/>
        <v>9.6495431865911332</v>
      </c>
      <c r="AS366" s="124">
        <f t="shared" si="230"/>
        <v>9.8494820426390444</v>
      </c>
      <c r="AT366" s="124">
        <f t="shared" si="230"/>
        <v>9.5738230495822396</v>
      </c>
      <c r="AU366" s="124">
        <f t="shared" si="226"/>
        <v>9.962131915196661</v>
      </c>
    </row>
    <row r="367" spans="1:47" s="124" customFormat="1" ht="12.95" customHeight="1" x14ac:dyDescent="0.2">
      <c r="A367" s="154" t="s">
        <v>27</v>
      </c>
      <c r="B367" s="109"/>
      <c r="C367" s="11">
        <v>50387.607400000001</v>
      </c>
      <c r="D367" s="11">
        <v>5.0000000000000001E-4</v>
      </c>
      <c r="E367" s="154">
        <f t="shared" si="205"/>
        <v>3017.0037154485444</v>
      </c>
      <c r="F367" s="124">
        <f t="shared" si="206"/>
        <v>3017</v>
      </c>
      <c r="G367" s="124">
        <f t="shared" si="207"/>
        <v>1.232700000400655E-2</v>
      </c>
      <c r="K367" s="124">
        <f>+G367</f>
        <v>1.232700000400655E-2</v>
      </c>
      <c r="P367" s="34">
        <f t="shared" si="208"/>
        <v>3.9483597170691359E-2</v>
      </c>
      <c r="Q367" s="121">
        <f t="shared" si="209"/>
        <v>35369.107400000001</v>
      </c>
      <c r="R367" s="124">
        <f t="shared" si="210"/>
        <v>7.3748076967359341E-4</v>
      </c>
      <c r="S367" s="125">
        <f>S$18</f>
        <v>1</v>
      </c>
      <c r="T367" s="124">
        <f t="shared" si="211"/>
        <v>7.3748076967359341E-4</v>
      </c>
      <c r="V367" s="124">
        <f>+G367-P367</f>
        <v>-2.7156597166684809E-2</v>
      </c>
      <c r="Z367" s="124">
        <f t="shared" si="212"/>
        <v>3017</v>
      </c>
      <c r="AA367" s="124">
        <f t="shared" si="213"/>
        <v>1.6183954736034355E-2</v>
      </c>
      <c r="AB367" s="124">
        <f t="shared" si="214"/>
        <v>3.562664243866355E-2</v>
      </c>
      <c r="AC367" s="124">
        <f t="shared" si="215"/>
        <v>-2.7156597166684809E-2</v>
      </c>
      <c r="AD367" s="124">
        <f t="shared" si="216"/>
        <v>-3.8569547320278057E-3</v>
      </c>
      <c r="AE367" s="124">
        <f t="shared" si="217"/>
        <v>1.4876099804911683E-5</v>
      </c>
      <c r="AF367" s="124">
        <f t="shared" si="218"/>
        <v>-2.7156597166684809E-2</v>
      </c>
      <c r="AG367" s="125"/>
      <c r="AH367" s="124">
        <f t="shared" si="219"/>
        <v>-2.3299642434657004E-2</v>
      </c>
      <c r="AI367" s="124">
        <f t="shared" si="220"/>
        <v>0.24594925130332024</v>
      </c>
      <c r="AJ367" s="124">
        <f t="shared" si="221"/>
        <v>-0.76337382487786076</v>
      </c>
      <c r="AK367" s="124">
        <f t="shared" si="222"/>
        <v>-8.3103170143304025E-2</v>
      </c>
      <c r="AL367" s="124">
        <f t="shared" si="223"/>
        <v>-3.0318266417317346</v>
      </c>
      <c r="AM367" s="124">
        <f t="shared" si="224"/>
        <v>-18.202278342738339</v>
      </c>
      <c r="AN367" s="124">
        <f t="shared" si="230"/>
        <v>9.7192082311586496</v>
      </c>
      <c r="AO367" s="124">
        <f t="shared" si="230"/>
        <v>9.7738938885775983</v>
      </c>
      <c r="AP367" s="124">
        <f t="shared" si="230"/>
        <v>9.6981514073542794</v>
      </c>
      <c r="AQ367" s="124">
        <f t="shared" si="230"/>
        <v>9.8035976341517035</v>
      </c>
      <c r="AR367" s="124">
        <f t="shared" si="230"/>
        <v>9.6577044606125888</v>
      </c>
      <c r="AS367" s="124">
        <f t="shared" si="230"/>
        <v>9.8616869339227069</v>
      </c>
      <c r="AT367" s="124">
        <f t="shared" si="230"/>
        <v>9.5796495983172072</v>
      </c>
      <c r="AU367" s="124">
        <f t="shared" si="226"/>
        <v>9.9787059799891367</v>
      </c>
    </row>
    <row r="368" spans="1:47" s="124" customFormat="1" ht="12.95" customHeight="1" x14ac:dyDescent="0.2">
      <c r="A368" s="154" t="s">
        <v>129</v>
      </c>
      <c r="B368" s="109"/>
      <c r="C368" s="11">
        <v>50699.48</v>
      </c>
      <c r="D368" s="11">
        <v>4.0000000000000001E-3</v>
      </c>
      <c r="E368" s="154">
        <f t="shared" si="205"/>
        <v>3111.0044129051794</v>
      </c>
      <c r="F368" s="124">
        <f t="shared" si="206"/>
        <v>3111</v>
      </c>
      <c r="G368" s="124">
        <f t="shared" si="207"/>
        <v>1.4641000001574866E-2</v>
      </c>
      <c r="I368" s="124">
        <f>+G368</f>
        <v>1.4641000001574866E-2</v>
      </c>
      <c r="P368" s="34">
        <f t="shared" si="208"/>
        <v>4.2889353913205794E-2</v>
      </c>
      <c r="Q368" s="121">
        <f t="shared" si="209"/>
        <v>35680.980000000003</v>
      </c>
      <c r="R368" s="124">
        <f t="shared" si="210"/>
        <v>7.9796949871675435E-4</v>
      </c>
      <c r="S368" s="125">
        <f>S$16</f>
        <v>0.1</v>
      </c>
      <c r="T368" s="124">
        <f t="shared" si="211"/>
        <v>7.9796949871675435E-5</v>
      </c>
      <c r="V368" s="124">
        <f>+G368-P368</f>
        <v>-2.8248353911630927E-2</v>
      </c>
      <c r="Z368" s="124">
        <f t="shared" si="212"/>
        <v>3111</v>
      </c>
      <c r="AA368" s="124">
        <f t="shared" si="213"/>
        <v>1.9206439235982541E-2</v>
      </c>
      <c r="AB368" s="124">
        <f t="shared" si="214"/>
        <v>3.8323914678798116E-2</v>
      </c>
      <c r="AC368" s="124">
        <f t="shared" si="215"/>
        <v>-2.8248353911630927E-2</v>
      </c>
      <c r="AD368" s="124">
        <f t="shared" si="216"/>
        <v>-4.5654392344076748E-3</v>
      </c>
      <c r="AE368" s="124">
        <f t="shared" si="217"/>
        <v>2.0843235403068935E-6</v>
      </c>
      <c r="AF368" s="124">
        <f t="shared" si="218"/>
        <v>-2.8248353911630927E-2</v>
      </c>
      <c r="AG368" s="125"/>
      <c r="AH368" s="124">
        <f t="shared" si="219"/>
        <v>-2.3682914677223253E-2</v>
      </c>
      <c r="AI368" s="124">
        <f t="shared" si="220"/>
        <v>0.2479159622069903</v>
      </c>
      <c r="AJ368" s="124">
        <f t="shared" si="221"/>
        <v>-0.77712151848386324</v>
      </c>
      <c r="AK368" s="124">
        <f t="shared" si="222"/>
        <v>-9.9339159422923776E-2</v>
      </c>
      <c r="AL368" s="124">
        <f t="shared" si="223"/>
        <v>-3.010267667646827</v>
      </c>
      <c r="AM368" s="124">
        <f t="shared" si="224"/>
        <v>-15.207500566590063</v>
      </c>
      <c r="AN368" s="124">
        <f t="shared" si="230"/>
        <v>9.7760991279986182</v>
      </c>
      <c r="AO368" s="124">
        <f t="shared" si="230"/>
        <v>9.8313136986673015</v>
      </c>
      <c r="AP368" s="124">
        <f t="shared" si="230"/>
        <v>9.7533021851958388</v>
      </c>
      <c r="AQ368" s="124">
        <f t="shared" si="230"/>
        <v>9.8642707223968049</v>
      </c>
      <c r="AR368" s="124">
        <f t="shared" si="230"/>
        <v>9.7077418872385195</v>
      </c>
      <c r="AS368" s="124">
        <f t="shared" si="230"/>
        <v>9.9317559638955863</v>
      </c>
      <c r="AT368" s="124">
        <f t="shared" si="230"/>
        <v>9.6161892448452662</v>
      </c>
      <c r="AU368" s="124">
        <f t="shared" si="226"/>
        <v>10.076078610644936</v>
      </c>
    </row>
    <row r="369" spans="1:47" s="124" customFormat="1" ht="12.95" customHeight="1" x14ac:dyDescent="0.2">
      <c r="A369" s="154" t="s">
        <v>129</v>
      </c>
      <c r="B369" s="109"/>
      <c r="C369" s="11">
        <v>50699.481</v>
      </c>
      <c r="D369" s="11">
        <v>3.0000000000000001E-3</v>
      </c>
      <c r="E369" s="154">
        <f t="shared" si="205"/>
        <v>3111.0047143125398</v>
      </c>
      <c r="F369" s="124">
        <f t="shared" si="206"/>
        <v>3111</v>
      </c>
      <c r="G369" s="124">
        <f t="shared" si="207"/>
        <v>1.5640999998140614E-2</v>
      </c>
      <c r="I369" s="124">
        <f>+G369</f>
        <v>1.5640999998140614E-2</v>
      </c>
      <c r="P369" s="34">
        <f t="shared" si="208"/>
        <v>4.2889353913205794E-2</v>
      </c>
      <c r="Q369" s="121">
        <f t="shared" si="209"/>
        <v>35680.981</v>
      </c>
      <c r="R369" s="124">
        <f t="shared" si="210"/>
        <v>7.4247279108064792E-4</v>
      </c>
      <c r="S369" s="125">
        <f>S$16</f>
        <v>0.1</v>
      </c>
      <c r="T369" s="124">
        <f t="shared" si="211"/>
        <v>7.4247279108064794E-5</v>
      </c>
      <c r="V369" s="124">
        <f>+G369-P369</f>
        <v>-2.7248353915065179E-2</v>
      </c>
      <c r="Z369" s="124">
        <f t="shared" si="212"/>
        <v>3111</v>
      </c>
      <c r="AA369" s="124">
        <f t="shared" si="213"/>
        <v>1.9206439235982541E-2</v>
      </c>
      <c r="AB369" s="124">
        <f t="shared" si="214"/>
        <v>3.9323914675363864E-2</v>
      </c>
      <c r="AC369" s="124">
        <f t="shared" si="215"/>
        <v>-2.7248353915065179E-2</v>
      </c>
      <c r="AD369" s="124">
        <f t="shared" si="216"/>
        <v>-3.5654392378419268E-3</v>
      </c>
      <c r="AE369" s="124">
        <f t="shared" si="217"/>
        <v>1.2712356958742822E-6</v>
      </c>
      <c r="AF369" s="124">
        <f t="shared" si="218"/>
        <v>-2.7248353915065179E-2</v>
      </c>
      <c r="AG369" s="125"/>
      <c r="AH369" s="124">
        <f t="shared" si="219"/>
        <v>-2.3682914677223253E-2</v>
      </c>
      <c r="AI369" s="124">
        <f t="shared" si="220"/>
        <v>0.2479159622069903</v>
      </c>
      <c r="AJ369" s="124">
        <f t="shared" si="221"/>
        <v>-0.77712151848386324</v>
      </c>
      <c r="AK369" s="124">
        <f t="shared" si="222"/>
        <v>-9.9339159422923776E-2</v>
      </c>
      <c r="AL369" s="124">
        <f t="shared" si="223"/>
        <v>-3.010267667646827</v>
      </c>
      <c r="AM369" s="124">
        <f t="shared" si="224"/>
        <v>-15.207500566590063</v>
      </c>
      <c r="AN369" s="124">
        <f t="shared" si="230"/>
        <v>9.7760991279986182</v>
      </c>
      <c r="AO369" s="124">
        <f t="shared" si="230"/>
        <v>9.8313136986673015</v>
      </c>
      <c r="AP369" s="124">
        <f t="shared" si="230"/>
        <v>9.7533021851958388</v>
      </c>
      <c r="AQ369" s="124">
        <f t="shared" si="230"/>
        <v>9.8642707223968049</v>
      </c>
      <c r="AR369" s="124">
        <f t="shared" si="230"/>
        <v>9.7077418872385195</v>
      </c>
      <c r="AS369" s="124">
        <f t="shared" si="230"/>
        <v>9.9317559638955863</v>
      </c>
      <c r="AT369" s="124">
        <f t="shared" si="230"/>
        <v>9.6161892448452662</v>
      </c>
      <c r="AU369" s="124">
        <f t="shared" si="226"/>
        <v>10.076078610644936</v>
      </c>
    </row>
    <row r="370" spans="1:47" s="124" customFormat="1" ht="12.95" customHeight="1" x14ac:dyDescent="0.2">
      <c r="A370" s="69" t="s">
        <v>1041</v>
      </c>
      <c r="B370" s="71" t="s">
        <v>134</v>
      </c>
      <c r="C370" s="69">
        <v>50984.819000000003</v>
      </c>
      <c r="D370" s="69" t="s">
        <v>176</v>
      </c>
      <c r="E370" s="124">
        <f t="shared" si="205"/>
        <v>3197.0076879975682</v>
      </c>
      <c r="F370" s="124">
        <f t="shared" si="206"/>
        <v>3197</v>
      </c>
      <c r="G370" s="124">
        <f t="shared" si="207"/>
        <v>2.5507000005745795E-2</v>
      </c>
      <c r="I370" s="124">
        <f>+G370</f>
        <v>2.5507000005745795E-2</v>
      </c>
      <c r="P370" s="34">
        <f t="shared" si="208"/>
        <v>4.6105193272159978E-2</v>
      </c>
      <c r="Q370" s="121">
        <f t="shared" si="209"/>
        <v>35966.319000000003</v>
      </c>
      <c r="R370" s="124">
        <f t="shared" si="210"/>
        <v>4.2428556584055057E-4</v>
      </c>
      <c r="S370" s="125">
        <f>S$16</f>
        <v>0.1</v>
      </c>
      <c r="T370" s="124">
        <f t="shared" si="211"/>
        <v>4.2428556584055057E-5</v>
      </c>
      <c r="Z370" s="124">
        <f t="shared" si="212"/>
        <v>3197</v>
      </c>
      <c r="AA370" s="124">
        <f t="shared" si="213"/>
        <v>2.2131414025107907E-2</v>
      </c>
      <c r="AB370" s="124">
        <f t="shared" si="214"/>
        <v>4.9480779252797868E-2</v>
      </c>
      <c r="AC370" s="124">
        <f t="shared" si="215"/>
        <v>-2.0598193266414183E-2</v>
      </c>
      <c r="AD370" s="124">
        <f t="shared" si="216"/>
        <v>3.3755859806378873E-3</v>
      </c>
      <c r="AE370" s="124">
        <f t="shared" si="217"/>
        <v>1.1394580712679048E-6</v>
      </c>
      <c r="AF370" s="124">
        <f t="shared" si="218"/>
        <v>-2.0598193266414183E-2</v>
      </c>
      <c r="AG370" s="125"/>
      <c r="AH370" s="124">
        <f t="shared" si="219"/>
        <v>-2.397377924705207E-2</v>
      </c>
      <c r="AI370" s="124">
        <f t="shared" si="220"/>
        <v>0.25010702753462721</v>
      </c>
      <c r="AJ370" s="124">
        <f t="shared" si="221"/>
        <v>-0.78984152874236002</v>
      </c>
      <c r="AK370" s="124">
        <f t="shared" si="222"/>
        <v>-0.1147135490904973</v>
      </c>
      <c r="AL370" s="124">
        <f t="shared" si="223"/>
        <v>-2.9897961788936525</v>
      </c>
      <c r="AM370" s="124">
        <f t="shared" si="224"/>
        <v>-13.150227412901291</v>
      </c>
      <c r="AN370" s="124">
        <f t="shared" si="230"/>
        <v>9.8296686917605491</v>
      </c>
      <c r="AO370" s="124">
        <f t="shared" si="230"/>
        <v>9.8828800249647308</v>
      </c>
      <c r="AP370" s="124">
        <f t="shared" si="230"/>
        <v>9.8060527712596812</v>
      </c>
      <c r="AQ370" s="124">
        <f t="shared" si="230"/>
        <v>9.9178984653225832</v>
      </c>
      <c r="AR370" s="124">
        <f t="shared" si="230"/>
        <v>9.7567870956213074</v>
      </c>
      <c r="AS370" s="124">
        <f t="shared" si="230"/>
        <v>9.9932184162177773</v>
      </c>
      <c r="AT370" s="124">
        <f t="shared" si="230"/>
        <v>9.6534220745275388</v>
      </c>
      <c r="AU370" s="124">
        <f t="shared" si="226"/>
        <v>10.165164208904498</v>
      </c>
    </row>
    <row r="371" spans="1:47" s="124" customFormat="1" ht="12.95" customHeight="1" x14ac:dyDescent="0.2">
      <c r="A371" s="108" t="s">
        <v>146</v>
      </c>
      <c r="B371" s="109" t="s">
        <v>134</v>
      </c>
      <c r="C371" s="11">
        <v>51024.627099999998</v>
      </c>
      <c r="D371" s="11">
        <v>0</v>
      </c>
      <c r="E371" s="154">
        <f t="shared" si="205"/>
        <v>3209.0061423806173</v>
      </c>
      <c r="F371" s="124">
        <f t="shared" si="206"/>
        <v>3209</v>
      </c>
      <c r="G371" s="124">
        <f t="shared" si="207"/>
        <v>2.0378999994136393E-2</v>
      </c>
      <c r="K371" s="124">
        <f>+G371</f>
        <v>2.0378999994136393E-2</v>
      </c>
      <c r="P371" s="34">
        <f t="shared" si="208"/>
        <v>4.6561506947751921E-2</v>
      </c>
      <c r="Q371" s="121">
        <f t="shared" si="209"/>
        <v>36006.127099999998</v>
      </c>
      <c r="R371" s="124">
        <f t="shared" si="210"/>
        <v>6.8552367037612544E-4</v>
      </c>
      <c r="S371" s="125">
        <f>S$18</f>
        <v>1</v>
      </c>
      <c r="T371" s="124">
        <f t="shared" si="211"/>
        <v>6.8552367037612544E-4</v>
      </c>
      <c r="V371" s="124">
        <f>+G371-P371</f>
        <v>-2.6182506953615528E-2</v>
      </c>
      <c r="Z371" s="124">
        <f t="shared" si="212"/>
        <v>3209</v>
      </c>
      <c r="AA371" s="124">
        <f t="shared" si="213"/>
        <v>2.2552089263726292E-2</v>
      </c>
      <c r="AB371" s="124">
        <f t="shared" si="214"/>
        <v>4.4388417678162026E-2</v>
      </c>
      <c r="AC371" s="124">
        <f t="shared" si="215"/>
        <v>-2.6182506953615528E-2</v>
      </c>
      <c r="AD371" s="124">
        <f t="shared" si="216"/>
        <v>-2.1730892695898986E-3</v>
      </c>
      <c r="AE371" s="124">
        <f t="shared" si="217"/>
        <v>4.7223169736067586E-6</v>
      </c>
      <c r="AF371" s="124">
        <f t="shared" si="218"/>
        <v>-2.6182506953615528E-2</v>
      </c>
      <c r="AG371" s="125"/>
      <c r="AH371" s="124">
        <f t="shared" si="219"/>
        <v>-2.4009417684025629E-2</v>
      </c>
      <c r="AI371" s="124">
        <f t="shared" si="220"/>
        <v>0.25044440804224266</v>
      </c>
      <c r="AJ371" s="124">
        <f t="shared" si="221"/>
        <v>-0.7916249526743534</v>
      </c>
      <c r="AK371" s="124">
        <f t="shared" si="222"/>
        <v>-0.11689774618334706</v>
      </c>
      <c r="AL371" s="124">
        <f t="shared" si="223"/>
        <v>-2.9868828471531601</v>
      </c>
      <c r="AM371" s="124">
        <f t="shared" si="224"/>
        <v>-12.901633492642047</v>
      </c>
      <c r="AN371" s="124">
        <f t="shared" ref="AN371:AT380" si="231">$AU371+$AB$7*SIN(AO371)</f>
        <v>9.8372529260254638</v>
      </c>
      <c r="AO371" s="124">
        <f t="shared" si="231"/>
        <v>9.8900154018989923</v>
      </c>
      <c r="AP371" s="124">
        <f t="shared" si="231"/>
        <v>9.8135842586844184</v>
      </c>
      <c r="AQ371" s="124">
        <f t="shared" si="231"/>
        <v>9.9252443789331224</v>
      </c>
      <c r="AR371" s="124">
        <f t="shared" si="231"/>
        <v>9.7638855256091084</v>
      </c>
      <c r="AS371" s="124">
        <f t="shared" si="231"/>
        <v>10.001581180187213</v>
      </c>
      <c r="AT371" s="124">
        <f t="shared" si="231"/>
        <v>9.6589310244384396</v>
      </c>
      <c r="AU371" s="124">
        <f t="shared" si="226"/>
        <v>10.177594757498856</v>
      </c>
    </row>
    <row r="372" spans="1:47" s="124" customFormat="1" ht="12.95" customHeight="1" x14ac:dyDescent="0.2">
      <c r="A372" s="69" t="s">
        <v>1041</v>
      </c>
      <c r="B372" s="71" t="s">
        <v>134</v>
      </c>
      <c r="C372" s="69">
        <v>51097.620999999999</v>
      </c>
      <c r="D372" s="69" t="s">
        <v>176</v>
      </c>
      <c r="E372" s="124">
        <f t="shared" si="205"/>
        <v>3231.0070411773695</v>
      </c>
      <c r="F372" s="124">
        <f t="shared" si="206"/>
        <v>3231</v>
      </c>
      <c r="G372" s="124">
        <f t="shared" si="207"/>
        <v>2.3360999999567866E-2</v>
      </c>
      <c r="I372" s="124">
        <f>+G372</f>
        <v>2.3360999999567866E-2</v>
      </c>
      <c r="P372" s="34">
        <f t="shared" si="208"/>
        <v>4.7402910884145111E-2</v>
      </c>
      <c r="Q372" s="121">
        <f t="shared" si="209"/>
        <v>36079.120999999999</v>
      </c>
      <c r="R372" s="124">
        <f t="shared" si="210"/>
        <v>5.7801347898195376E-4</v>
      </c>
      <c r="S372" s="125">
        <f>S$16</f>
        <v>0.1</v>
      </c>
      <c r="T372" s="124">
        <f t="shared" si="211"/>
        <v>5.7801347898195377E-5</v>
      </c>
      <c r="Z372" s="124">
        <f t="shared" si="212"/>
        <v>3231</v>
      </c>
      <c r="AA372" s="124">
        <f t="shared" si="213"/>
        <v>2.3331460626361815E-2</v>
      </c>
      <c r="AB372" s="124">
        <f t="shared" si="214"/>
        <v>4.7432450257351162E-2</v>
      </c>
      <c r="AC372" s="124">
        <f t="shared" si="215"/>
        <v>-2.4041910884577244E-2</v>
      </c>
      <c r="AD372" s="124">
        <f t="shared" si="216"/>
        <v>2.9539373206051434E-5</v>
      </c>
      <c r="AE372" s="124">
        <f t="shared" si="217"/>
        <v>8.7257456940638937E-11</v>
      </c>
      <c r="AF372" s="124">
        <f t="shared" si="218"/>
        <v>-2.4041910884577244E-2</v>
      </c>
      <c r="AG372" s="125"/>
      <c r="AH372" s="124">
        <f t="shared" si="219"/>
        <v>-2.4071450257783296E-2</v>
      </c>
      <c r="AI372" s="124">
        <f t="shared" si="220"/>
        <v>0.25108380653240225</v>
      </c>
      <c r="AJ372" s="124">
        <f t="shared" si="221"/>
        <v>-0.79489891321847905</v>
      </c>
      <c r="AK372" s="124">
        <f t="shared" si="222"/>
        <v>-0.12092643904413122</v>
      </c>
      <c r="AL372" s="124">
        <f t="shared" si="223"/>
        <v>-2.9815057914177698</v>
      </c>
      <c r="AM372" s="124">
        <f t="shared" si="224"/>
        <v>-12.46652502793965</v>
      </c>
      <c r="AN372" s="124">
        <f t="shared" si="231"/>
        <v>9.8512237510585745</v>
      </c>
      <c r="AO372" s="124">
        <f t="shared" si="231"/>
        <v>9.9030654279075492</v>
      </c>
      <c r="AP372" s="124">
        <f t="shared" si="231"/>
        <v>9.8274981281754918</v>
      </c>
      <c r="AQ372" s="124">
        <f t="shared" si="231"/>
        <v>9.9386287307291354</v>
      </c>
      <c r="AR372" s="124">
        <f t="shared" si="231"/>
        <v>9.7770627372444352</v>
      </c>
      <c r="AS372" s="124">
        <f t="shared" si="231"/>
        <v>10.016773102309227</v>
      </c>
      <c r="AT372" s="124">
        <f t="shared" si="231"/>
        <v>9.6692396758972894</v>
      </c>
      <c r="AU372" s="124">
        <f t="shared" si="226"/>
        <v>10.200384096588511</v>
      </c>
    </row>
    <row r="373" spans="1:47" s="124" customFormat="1" ht="12.95" customHeight="1" x14ac:dyDescent="0.2">
      <c r="A373" s="69" t="s">
        <v>1041</v>
      </c>
      <c r="B373" s="71" t="s">
        <v>134</v>
      </c>
      <c r="C373" s="69">
        <v>51097.627999999997</v>
      </c>
      <c r="D373" s="69" t="s">
        <v>176</v>
      </c>
      <c r="E373" s="124">
        <f t="shared" si="205"/>
        <v>3231.0091510288985</v>
      </c>
      <c r="F373" s="124">
        <f t="shared" si="206"/>
        <v>3231</v>
      </c>
      <c r="G373" s="124">
        <f t="shared" si="207"/>
        <v>3.0360999997355975E-2</v>
      </c>
      <c r="I373" s="124">
        <f>+G373</f>
        <v>3.0360999997355975E-2</v>
      </c>
      <c r="P373" s="34">
        <f t="shared" si="208"/>
        <v>4.7402910884145111E-2</v>
      </c>
      <c r="Q373" s="121">
        <f t="shared" si="209"/>
        <v>36079.127999999997</v>
      </c>
      <c r="R373" s="124">
        <f t="shared" si="210"/>
        <v>2.9042672667326208E-4</v>
      </c>
      <c r="S373" s="125">
        <f>S$16</f>
        <v>0.1</v>
      </c>
      <c r="T373" s="124">
        <f t="shared" si="211"/>
        <v>2.9042672667326209E-5</v>
      </c>
      <c r="Z373" s="124">
        <f t="shared" si="212"/>
        <v>3231</v>
      </c>
      <c r="AA373" s="124">
        <f t="shared" si="213"/>
        <v>2.3331460626361815E-2</v>
      </c>
      <c r="AB373" s="124">
        <f t="shared" si="214"/>
        <v>5.4432450255139271E-2</v>
      </c>
      <c r="AC373" s="124">
        <f t="shared" si="215"/>
        <v>-1.7041910886789136E-2</v>
      </c>
      <c r="AD373" s="124">
        <f t="shared" si="216"/>
        <v>7.0295393709941603E-3</v>
      </c>
      <c r="AE373" s="124">
        <f t="shared" si="217"/>
        <v>4.9414423768356982E-6</v>
      </c>
      <c r="AF373" s="124">
        <f t="shared" si="218"/>
        <v>-1.7041910886789136E-2</v>
      </c>
      <c r="AG373" s="125"/>
      <c r="AH373" s="124">
        <f t="shared" si="219"/>
        <v>-2.4071450257783296E-2</v>
      </c>
      <c r="AI373" s="124">
        <f t="shared" si="220"/>
        <v>0.25108380653240225</v>
      </c>
      <c r="AJ373" s="124">
        <f t="shared" si="221"/>
        <v>-0.79489891321847905</v>
      </c>
      <c r="AK373" s="124">
        <f t="shared" si="222"/>
        <v>-0.12092643904413122</v>
      </c>
      <c r="AL373" s="124">
        <f t="shared" si="223"/>
        <v>-2.9815057914177698</v>
      </c>
      <c r="AM373" s="124">
        <f t="shared" si="224"/>
        <v>-12.46652502793965</v>
      </c>
      <c r="AN373" s="124">
        <f t="shared" si="231"/>
        <v>9.8512237510585745</v>
      </c>
      <c r="AO373" s="124">
        <f t="shared" si="231"/>
        <v>9.9030654279075492</v>
      </c>
      <c r="AP373" s="124">
        <f t="shared" si="231"/>
        <v>9.8274981281754918</v>
      </c>
      <c r="AQ373" s="124">
        <f t="shared" si="231"/>
        <v>9.9386287307291354</v>
      </c>
      <c r="AR373" s="124">
        <f t="shared" si="231"/>
        <v>9.7770627372444352</v>
      </c>
      <c r="AS373" s="124">
        <f t="shared" si="231"/>
        <v>10.016773102309227</v>
      </c>
      <c r="AT373" s="124">
        <f t="shared" si="231"/>
        <v>9.6692396758972894</v>
      </c>
      <c r="AU373" s="124">
        <f t="shared" si="226"/>
        <v>10.200384096588511</v>
      </c>
    </row>
    <row r="374" spans="1:47" s="124" customFormat="1" ht="12.95" customHeight="1" x14ac:dyDescent="0.2">
      <c r="A374" s="154" t="s">
        <v>131</v>
      </c>
      <c r="B374" s="109"/>
      <c r="C374" s="11">
        <v>51177.247000000003</v>
      </c>
      <c r="D374" s="11">
        <v>4.0000000000000001E-3</v>
      </c>
      <c r="E374" s="154">
        <f t="shared" si="205"/>
        <v>3255.0069037356138</v>
      </c>
      <c r="F374" s="124">
        <f t="shared" si="206"/>
        <v>3255</v>
      </c>
      <c r="G374" s="124">
        <f t="shared" si="207"/>
        <v>2.2905000005266629E-2</v>
      </c>
      <c r="I374" s="124">
        <f>+G374</f>
        <v>2.2905000005266629E-2</v>
      </c>
      <c r="P374" s="34">
        <f t="shared" si="208"/>
        <v>4.8327933181574023E-2</v>
      </c>
      <c r="Q374" s="121">
        <f t="shared" si="209"/>
        <v>36158.747000000003</v>
      </c>
      <c r="R374" s="124">
        <f t="shared" si="210"/>
        <v>6.4632553128699118E-4</v>
      </c>
      <c r="S374" s="125">
        <f>S$16</f>
        <v>0.1</v>
      </c>
      <c r="T374" s="124">
        <f t="shared" si="211"/>
        <v>6.4632553128699121E-5</v>
      </c>
      <c r="V374" s="124">
        <f>+G374-P374</f>
        <v>-2.5422933176307394E-2</v>
      </c>
      <c r="Z374" s="124">
        <f t="shared" si="212"/>
        <v>3255</v>
      </c>
      <c r="AA374" s="124">
        <f t="shared" si="213"/>
        <v>2.4193797245280022E-2</v>
      </c>
      <c r="AB374" s="124">
        <f t="shared" si="214"/>
        <v>4.7039135941560631E-2</v>
      </c>
      <c r="AC374" s="124">
        <f t="shared" si="215"/>
        <v>-2.5422933176307394E-2</v>
      </c>
      <c r="AD374" s="124">
        <f t="shared" si="216"/>
        <v>-1.2887972400133924E-3</v>
      </c>
      <c r="AE374" s="124">
        <f t="shared" si="217"/>
        <v>1.6609983258661376E-7</v>
      </c>
      <c r="AF374" s="124">
        <f t="shared" si="218"/>
        <v>-2.5422933176307394E-2</v>
      </c>
      <c r="AG374" s="125"/>
      <c r="AH374" s="124">
        <f t="shared" si="219"/>
        <v>-2.4134135936294002E-2</v>
      </c>
      <c r="AI374" s="124">
        <f t="shared" si="220"/>
        <v>0.25181264771854805</v>
      </c>
      <c r="AJ374" s="124">
        <f t="shared" si="221"/>
        <v>-0.79847609457335411</v>
      </c>
      <c r="AK374" s="124">
        <f t="shared" si="222"/>
        <v>-0.12535690800255447</v>
      </c>
      <c r="AL374" s="124">
        <f t="shared" si="223"/>
        <v>-2.9755870878820923</v>
      </c>
      <c r="AM374" s="124">
        <f t="shared" si="224"/>
        <v>-12.02010851820333</v>
      </c>
      <c r="AN374" s="124">
        <f t="shared" si="231"/>
        <v>9.8665600870932408</v>
      </c>
      <c r="AO374" s="124">
        <f t="shared" si="231"/>
        <v>9.917260578791776</v>
      </c>
      <c r="AP374" s="124">
        <f t="shared" si="231"/>
        <v>9.8428311572644773</v>
      </c>
      <c r="AQ374" s="124">
        <f t="shared" si="231"/>
        <v>9.953110748226619</v>
      </c>
      <c r="AR374" s="124">
        <f t="shared" si="231"/>
        <v>9.7916793283636245</v>
      </c>
      <c r="AS374" s="124">
        <f t="shared" si="231"/>
        <v>10.033137340764052</v>
      </c>
      <c r="AT374" s="124">
        <f t="shared" si="231"/>
        <v>9.6808002920992902</v>
      </c>
      <c r="AU374" s="124">
        <f t="shared" si="226"/>
        <v>10.225245193777225</v>
      </c>
    </row>
    <row r="375" spans="1:47" s="124" customFormat="1" ht="12.95" customHeight="1" x14ac:dyDescent="0.2">
      <c r="A375" s="69" t="s">
        <v>1041</v>
      </c>
      <c r="B375" s="71" t="s">
        <v>134</v>
      </c>
      <c r="C375" s="69">
        <v>51369.680200000003</v>
      </c>
      <c r="D375" s="69" t="s">
        <v>176</v>
      </c>
      <c r="E375" s="124">
        <f t="shared" si="205"/>
        <v>3313.0076867919388</v>
      </c>
      <c r="F375" s="124">
        <f t="shared" si="206"/>
        <v>3313</v>
      </c>
      <c r="G375" s="124">
        <f t="shared" si="207"/>
        <v>2.5503000004391652E-2</v>
      </c>
      <c r="J375" s="124">
        <f>+G375</f>
        <v>2.5503000004391652E-2</v>
      </c>
      <c r="P375" s="34">
        <f t="shared" si="208"/>
        <v>5.0594107048455045E-2</v>
      </c>
      <c r="Q375" s="121">
        <f t="shared" si="209"/>
        <v>36351.180200000003</v>
      </c>
      <c r="R375" s="124">
        <f t="shared" si="210"/>
        <v>6.2956365269664768E-4</v>
      </c>
      <c r="S375" s="125">
        <f>S$16</f>
        <v>0.1</v>
      </c>
      <c r="T375" s="124">
        <f t="shared" si="211"/>
        <v>6.2956365269664774E-5</v>
      </c>
      <c r="Z375" s="124">
        <f t="shared" si="212"/>
        <v>3313</v>
      </c>
      <c r="AA375" s="124">
        <f t="shared" si="213"/>
        <v>2.6330770344371198E-2</v>
      </c>
      <c r="AB375" s="124">
        <f t="shared" si="214"/>
        <v>4.9766336708475495E-2</v>
      </c>
      <c r="AC375" s="124">
        <f t="shared" si="215"/>
        <v>-2.5091107044063393E-2</v>
      </c>
      <c r="AD375" s="124">
        <f t="shared" si="216"/>
        <v>-8.2777033997954649E-4</v>
      </c>
      <c r="AE375" s="124">
        <f t="shared" si="217"/>
        <v>6.8520373574985404E-8</v>
      </c>
      <c r="AF375" s="124">
        <f t="shared" si="218"/>
        <v>-2.5091107044063393E-2</v>
      </c>
      <c r="AG375" s="125"/>
      <c r="AH375" s="124">
        <f t="shared" si="219"/>
        <v>-2.4263336704083847E-2</v>
      </c>
      <c r="AI375" s="124">
        <f t="shared" si="220"/>
        <v>0.25371285786198428</v>
      </c>
      <c r="AJ375" s="124">
        <f t="shared" si="221"/>
        <v>-0.80713834255733152</v>
      </c>
      <c r="AK375" s="124">
        <f t="shared" si="222"/>
        <v>-0.13621369232703218</v>
      </c>
      <c r="AL375" s="124">
        <f t="shared" si="223"/>
        <v>-2.9610581101265252</v>
      </c>
      <c r="AM375" s="124">
        <f t="shared" si="224"/>
        <v>-11.048106852140915</v>
      </c>
      <c r="AN375" s="124">
        <f t="shared" si="231"/>
        <v>9.9040130467220564</v>
      </c>
      <c r="AO375" s="124">
        <f t="shared" si="231"/>
        <v>9.9514312568278722</v>
      </c>
      <c r="AP375" s="124">
        <f t="shared" si="231"/>
        <v>9.8805289457749321</v>
      </c>
      <c r="AQ375" s="124">
        <f t="shared" si="231"/>
        <v>9.9876288308324686</v>
      </c>
      <c r="AR375" s="124">
        <f t="shared" si="231"/>
        <v>9.8280407689338389</v>
      </c>
      <c r="AS375" s="124">
        <f t="shared" si="231"/>
        <v>10.071769661171741</v>
      </c>
      <c r="AT375" s="124">
        <f t="shared" si="231"/>
        <v>9.71014321479357</v>
      </c>
      <c r="AU375" s="124">
        <f t="shared" si="226"/>
        <v>10.285326178649953</v>
      </c>
    </row>
    <row r="376" spans="1:47" s="124" customFormat="1" ht="12.95" customHeight="1" x14ac:dyDescent="0.2">
      <c r="A376" s="69" t="s">
        <v>1092</v>
      </c>
      <c r="B376" s="71" t="s">
        <v>134</v>
      </c>
      <c r="C376" s="69">
        <v>51399.537600000003</v>
      </c>
      <c r="D376" s="69" t="s">
        <v>176</v>
      </c>
      <c r="E376" s="124">
        <f t="shared" si="205"/>
        <v>3322.0069269439809</v>
      </c>
      <c r="F376" s="124">
        <f t="shared" si="206"/>
        <v>3322</v>
      </c>
      <c r="G376" s="124">
        <f t="shared" si="207"/>
        <v>2.2982000002230052E-2</v>
      </c>
      <c r="J376" s="124">
        <f>+G376</f>
        <v>2.2982000002230052E-2</v>
      </c>
      <c r="P376" s="34">
        <f t="shared" si="208"/>
        <v>5.0949647505258891E-2</v>
      </c>
      <c r="Q376" s="121">
        <f t="shared" si="209"/>
        <v>36381.037600000003</v>
      </c>
      <c r="R376" s="124">
        <f t="shared" si="210"/>
        <v>7.8218930685367526E-4</v>
      </c>
      <c r="S376" s="125">
        <f>S$17</f>
        <v>1</v>
      </c>
      <c r="T376" s="124">
        <f t="shared" si="211"/>
        <v>7.8218930685367526E-4</v>
      </c>
      <c r="Z376" s="124">
        <f t="shared" si="212"/>
        <v>3322</v>
      </c>
      <c r="AA376" s="124">
        <f t="shared" si="213"/>
        <v>2.6669174226407976E-2</v>
      </c>
      <c r="AB376" s="124">
        <f t="shared" si="214"/>
        <v>4.7262473281080963E-2</v>
      </c>
      <c r="AC376" s="124">
        <f t="shared" si="215"/>
        <v>-2.7967647503028839E-2</v>
      </c>
      <c r="AD376" s="124">
        <f t="shared" si="216"/>
        <v>-3.6871742241779241E-3</v>
      </c>
      <c r="AE376" s="124">
        <f t="shared" si="217"/>
        <v>1.3595253759442076E-5</v>
      </c>
      <c r="AF376" s="124">
        <f t="shared" si="218"/>
        <v>-2.7967647503028839E-2</v>
      </c>
      <c r="AG376" s="125"/>
      <c r="AH376" s="124">
        <f t="shared" si="219"/>
        <v>-2.4280473278850915E-2</v>
      </c>
      <c r="AI376" s="124">
        <f t="shared" si="220"/>
        <v>0.25402575367564861</v>
      </c>
      <c r="AJ376" s="124">
        <f t="shared" si="221"/>
        <v>-0.80848393006667629</v>
      </c>
      <c r="AK376" s="124">
        <f t="shared" si="222"/>
        <v>-0.1379169761802593</v>
      </c>
      <c r="AL376" s="124">
        <f t="shared" si="223"/>
        <v>-2.9587752887298095</v>
      </c>
      <c r="AM376" s="124">
        <f t="shared" si="224"/>
        <v>-10.909393269857617</v>
      </c>
      <c r="AN376" s="124">
        <f t="shared" si="231"/>
        <v>9.9098717550409141</v>
      </c>
      <c r="AO376" s="124">
        <f t="shared" si="231"/>
        <v>9.9567216705852974</v>
      </c>
      <c r="AP376" s="124">
        <f t="shared" si="231"/>
        <v>9.8864574228781592</v>
      </c>
      <c r="AQ376" s="124">
        <f t="shared" si="231"/>
        <v>9.9929283742503507</v>
      </c>
      <c r="AR376" s="124">
        <f t="shared" si="231"/>
        <v>9.8338139960706581</v>
      </c>
      <c r="AS376" s="124">
        <f t="shared" si="231"/>
        <v>10.077647077222439</v>
      </c>
      <c r="AT376" s="124">
        <f t="shared" si="231"/>
        <v>9.7148797562987141</v>
      </c>
      <c r="AU376" s="124">
        <f t="shared" si="226"/>
        <v>10.294649090095721</v>
      </c>
    </row>
    <row r="377" spans="1:47" s="124" customFormat="1" ht="12.95" customHeight="1" x14ac:dyDescent="0.2">
      <c r="A377" s="69" t="s">
        <v>1096</v>
      </c>
      <c r="B377" s="71" t="s">
        <v>134</v>
      </c>
      <c r="C377" s="69">
        <v>51429.409</v>
      </c>
      <c r="D377" s="69" t="s">
        <v>176</v>
      </c>
      <c r="E377" s="124">
        <f t="shared" si="205"/>
        <v>3331.0103867990811</v>
      </c>
      <c r="F377" s="124">
        <f t="shared" si="206"/>
        <v>3331</v>
      </c>
      <c r="G377" s="124">
        <f t="shared" si="207"/>
        <v>3.4461000002920628E-2</v>
      </c>
      <c r="I377" s="124">
        <f t="shared" ref="I377:I384" si="232">+G377</f>
        <v>3.4461000002920628E-2</v>
      </c>
      <c r="P377" s="34">
        <f t="shared" si="208"/>
        <v>5.1306233785652182E-2</v>
      </c>
      <c r="Q377" s="121">
        <f t="shared" si="209"/>
        <v>36410.909</v>
      </c>
      <c r="R377" s="124">
        <f t="shared" si="210"/>
        <v>2.8376190119488044E-4</v>
      </c>
      <c r="S377" s="125">
        <f t="shared" ref="S377:S384" si="233">S$16</f>
        <v>0.1</v>
      </c>
      <c r="T377" s="124">
        <f t="shared" si="211"/>
        <v>2.8376190119488045E-5</v>
      </c>
      <c r="Z377" s="124">
        <f t="shared" si="212"/>
        <v>3331</v>
      </c>
      <c r="AA377" s="124">
        <f t="shared" si="213"/>
        <v>2.7009424582772036E-2</v>
      </c>
      <c r="AB377" s="124">
        <f t="shared" si="214"/>
        <v>5.8757809205800773E-2</v>
      </c>
      <c r="AC377" s="124">
        <f t="shared" si="215"/>
        <v>-1.6845233782731554E-2</v>
      </c>
      <c r="AD377" s="124">
        <f t="shared" si="216"/>
        <v>7.4515754201485915E-3</v>
      </c>
      <c r="AE377" s="124">
        <f t="shared" si="217"/>
        <v>5.552597624216266E-6</v>
      </c>
      <c r="AF377" s="124">
        <f t="shared" si="218"/>
        <v>-1.6845233782731554E-2</v>
      </c>
      <c r="AG377" s="125"/>
      <c r="AH377" s="124">
        <f t="shared" si="219"/>
        <v>-2.4296809202880146E-2</v>
      </c>
      <c r="AI377" s="124">
        <f t="shared" si="220"/>
        <v>0.2543435910547166</v>
      </c>
      <c r="AJ377" s="124">
        <f t="shared" si="221"/>
        <v>-0.80982973344888087</v>
      </c>
      <c r="AK377" s="124">
        <f t="shared" si="222"/>
        <v>-0.13962517071328673</v>
      </c>
      <c r="AL377" s="124">
        <f t="shared" si="223"/>
        <v>-2.9564849177452022</v>
      </c>
      <c r="AM377" s="124">
        <f t="shared" si="224"/>
        <v>-10.773649813112259</v>
      </c>
      <c r="AN377" s="124">
        <f t="shared" si="231"/>
        <v>9.9157425459995832</v>
      </c>
      <c r="AO377" s="124">
        <f t="shared" si="231"/>
        <v>9.9620100692507805</v>
      </c>
      <c r="AP377" s="124">
        <f t="shared" si="231"/>
        <v>9.8924064148354613</v>
      </c>
      <c r="AQ377" s="124">
        <f t="shared" si="231"/>
        <v>9.9982137152095873</v>
      </c>
      <c r="AR377" s="124">
        <f t="shared" si="231"/>
        <v>9.8396221644387865</v>
      </c>
      <c r="AS377" s="124">
        <f t="shared" si="231"/>
        <v>10.083492783871606</v>
      </c>
      <c r="AT377" s="124">
        <f t="shared" si="231"/>
        <v>9.7196666890632706</v>
      </c>
      <c r="AU377" s="124">
        <f t="shared" si="226"/>
        <v>10.303972001541489</v>
      </c>
    </row>
    <row r="378" spans="1:47" s="124" customFormat="1" ht="12.95" customHeight="1" x14ac:dyDescent="0.2">
      <c r="A378" s="69" t="s">
        <v>1100</v>
      </c>
      <c r="B378" s="71" t="s">
        <v>134</v>
      </c>
      <c r="C378" s="69">
        <v>51681.552000000003</v>
      </c>
      <c r="D378" s="69" t="s">
        <v>176</v>
      </c>
      <c r="E378" s="124">
        <f t="shared" si="205"/>
        <v>3407.008143122684</v>
      </c>
      <c r="F378" s="124">
        <f t="shared" si="206"/>
        <v>3407</v>
      </c>
      <c r="G378" s="124">
        <f t="shared" si="207"/>
        <v>2.7017000007617753E-2</v>
      </c>
      <c r="I378" s="124">
        <f t="shared" si="232"/>
        <v>2.7017000007617753E-2</v>
      </c>
      <c r="P378" s="34">
        <f t="shared" si="208"/>
        <v>5.4359110649637915E-2</v>
      </c>
      <c r="Q378" s="121">
        <f t="shared" si="209"/>
        <v>36663.052000000003</v>
      </c>
      <c r="R378" s="124">
        <f t="shared" si="210"/>
        <v>7.4759101436047215E-4</v>
      </c>
      <c r="S378" s="125">
        <f t="shared" si="233"/>
        <v>0.1</v>
      </c>
      <c r="T378" s="124">
        <f t="shared" si="211"/>
        <v>7.4759101436047218E-5</v>
      </c>
      <c r="Z378" s="124">
        <f t="shared" si="212"/>
        <v>3407</v>
      </c>
      <c r="AA378" s="124">
        <f t="shared" si="213"/>
        <v>2.9957114432840257E-2</v>
      </c>
      <c r="AB378" s="124">
        <f t="shared" si="214"/>
        <v>5.1418996224415411E-2</v>
      </c>
      <c r="AC378" s="124">
        <f t="shared" si="215"/>
        <v>-2.7342110642020162E-2</v>
      </c>
      <c r="AD378" s="124">
        <f t="shared" si="216"/>
        <v>-2.9401144252225037E-3</v>
      </c>
      <c r="AE378" s="124">
        <f t="shared" si="217"/>
        <v>8.6442728334014525E-7</v>
      </c>
      <c r="AF378" s="124">
        <f t="shared" si="218"/>
        <v>-2.7342110642020162E-2</v>
      </c>
      <c r="AG378" s="125"/>
      <c r="AH378" s="124">
        <f t="shared" si="219"/>
        <v>-2.4401996216797658E-2</v>
      </c>
      <c r="AI378" s="124">
        <f t="shared" si="220"/>
        <v>0.25722932490292294</v>
      </c>
      <c r="AJ378" s="124">
        <f t="shared" si="221"/>
        <v>-0.82119441289000494</v>
      </c>
      <c r="AK378" s="124">
        <f t="shared" si="222"/>
        <v>-0.15424134566880146</v>
      </c>
      <c r="AL378" s="124">
        <f t="shared" si="223"/>
        <v>-2.9368457895317697</v>
      </c>
      <c r="AM378" s="124">
        <f t="shared" si="224"/>
        <v>-9.734011033180753</v>
      </c>
      <c r="AN378" s="124">
        <f t="shared" si="231"/>
        <v>9.9657724201121738</v>
      </c>
      <c r="AO378" s="124">
        <f t="shared" si="231"/>
        <v>10.006648934624037</v>
      </c>
      <c r="AP378" s="124">
        <f t="shared" si="231"/>
        <v>9.9434243405426646</v>
      </c>
      <c r="AQ378" s="124">
        <f t="shared" si="231"/>
        <v>10.042337237318018</v>
      </c>
      <c r="AR378" s="124">
        <f t="shared" si="231"/>
        <v>9.8900445184813464</v>
      </c>
      <c r="AS378" s="124">
        <f t="shared" si="231"/>
        <v>10.131588506312067</v>
      </c>
      <c r="AT378" s="124">
        <f t="shared" si="231"/>
        <v>9.762152687842109</v>
      </c>
      <c r="AU378" s="124">
        <f t="shared" si="226"/>
        <v>10.382698809305751</v>
      </c>
    </row>
    <row r="379" spans="1:47" s="124" customFormat="1" ht="12.95" customHeight="1" x14ac:dyDescent="0.2">
      <c r="A379" s="69" t="s">
        <v>1103</v>
      </c>
      <c r="B379" s="71" t="s">
        <v>134</v>
      </c>
      <c r="C379" s="69">
        <v>51877.305999999997</v>
      </c>
      <c r="D379" s="69" t="s">
        <v>176</v>
      </c>
      <c r="E379" s="124">
        <f t="shared" si="205"/>
        <v>3466.0098397447191</v>
      </c>
      <c r="F379" s="124">
        <f t="shared" si="206"/>
        <v>3466</v>
      </c>
      <c r="G379" s="124">
        <f t="shared" si="207"/>
        <v>3.264599999965867E-2</v>
      </c>
      <c r="I379" s="124">
        <f t="shared" si="232"/>
        <v>3.264599999965867E-2</v>
      </c>
      <c r="P379" s="34">
        <f t="shared" si="208"/>
        <v>5.6780526822282323E-2</v>
      </c>
      <c r="Q379" s="121">
        <f t="shared" si="209"/>
        <v>36858.805999999997</v>
      </c>
      <c r="R379" s="124">
        <f t="shared" si="210"/>
        <v>5.824753849519406E-4</v>
      </c>
      <c r="S379" s="125">
        <f t="shared" si="233"/>
        <v>0.1</v>
      </c>
      <c r="T379" s="124">
        <f t="shared" si="211"/>
        <v>5.824753849519406E-5</v>
      </c>
      <c r="Z379" s="124">
        <f t="shared" si="212"/>
        <v>3466</v>
      </c>
      <c r="AA379" s="124">
        <f t="shared" si="213"/>
        <v>3.2338693854368966E-2</v>
      </c>
      <c r="AB379" s="124">
        <f t="shared" si="214"/>
        <v>5.7087832967572028E-2</v>
      </c>
      <c r="AC379" s="124">
        <f t="shared" si="215"/>
        <v>-2.4134526822623653E-2</v>
      </c>
      <c r="AD379" s="124">
        <f t="shared" si="216"/>
        <v>3.0730614528970412E-4</v>
      </c>
      <c r="AE379" s="124">
        <f t="shared" si="217"/>
        <v>9.4437066932816747E-9</v>
      </c>
      <c r="AF379" s="124">
        <f t="shared" si="218"/>
        <v>-2.4134526822623653E-2</v>
      </c>
      <c r="AG379" s="125"/>
      <c r="AH379" s="124">
        <f t="shared" si="219"/>
        <v>-2.4441832967913361E-2</v>
      </c>
      <c r="AI379" s="124">
        <f t="shared" si="220"/>
        <v>0.25972733123481428</v>
      </c>
      <c r="AJ379" s="124">
        <f t="shared" si="221"/>
        <v>-0.83000149687549929</v>
      </c>
      <c r="AK379" s="124">
        <f t="shared" si="222"/>
        <v>-0.16581629707950843</v>
      </c>
      <c r="AL379" s="124">
        <f t="shared" si="223"/>
        <v>-2.9212363787423423</v>
      </c>
      <c r="AM379" s="124">
        <f t="shared" si="224"/>
        <v>-9.0394549907368749</v>
      </c>
      <c r="AN379" s="124">
        <f t="shared" si="231"/>
        <v>10.005121137623599</v>
      </c>
      <c r="AO379" s="124">
        <f t="shared" si="231"/>
        <v>10.041399897717138</v>
      </c>
      <c r="AP379" s="124">
        <f t="shared" si="231"/>
        <v>9.9839213535295919</v>
      </c>
      <c r="AQ379" s="124">
        <f t="shared" si="231"/>
        <v>10.076086821672892</v>
      </c>
      <c r="AR379" s="124">
        <f t="shared" si="231"/>
        <v>9.9308396151595666</v>
      </c>
      <c r="AS379" s="124">
        <f t="shared" si="231"/>
        <v>10.167369802967418</v>
      </c>
      <c r="AT379" s="124">
        <f t="shared" si="231"/>
        <v>9.7977750108859265</v>
      </c>
      <c r="AU379" s="124">
        <f t="shared" si="226"/>
        <v>10.443815673228009</v>
      </c>
    </row>
    <row r="380" spans="1:47" s="124" customFormat="1" ht="12.95" customHeight="1" x14ac:dyDescent="0.2">
      <c r="A380" s="69" t="s">
        <v>1106</v>
      </c>
      <c r="B380" s="71" t="s">
        <v>134</v>
      </c>
      <c r="C380" s="69">
        <v>52056.463000000003</v>
      </c>
      <c r="D380" s="69" t="s">
        <v>176</v>
      </c>
      <c r="E380" s="124">
        <f t="shared" si="205"/>
        <v>3520.0090783897263</v>
      </c>
      <c r="F380" s="124">
        <f t="shared" si="206"/>
        <v>3520</v>
      </c>
      <c r="G380" s="124">
        <f t="shared" si="207"/>
        <v>3.0120000003080349E-2</v>
      </c>
      <c r="I380" s="124">
        <f t="shared" si="232"/>
        <v>3.0120000003080349E-2</v>
      </c>
      <c r="P380" s="34">
        <f t="shared" si="208"/>
        <v>5.90361309230681E-2</v>
      </c>
      <c r="Q380" s="121">
        <f t="shared" si="209"/>
        <v>37037.963000000003</v>
      </c>
      <c r="R380" s="124">
        <f t="shared" si="210"/>
        <v>8.3614262738187161E-4</v>
      </c>
      <c r="S380" s="125">
        <f t="shared" si="233"/>
        <v>0.1</v>
      </c>
      <c r="T380" s="124">
        <f t="shared" si="211"/>
        <v>8.3614262738187167E-5</v>
      </c>
      <c r="Z380" s="124">
        <f t="shared" si="212"/>
        <v>3520</v>
      </c>
      <c r="AA380" s="124">
        <f t="shared" si="213"/>
        <v>3.4591122897865693E-2</v>
      </c>
      <c r="AB380" s="124">
        <f t="shared" si="214"/>
        <v>5.4565008028282756E-2</v>
      </c>
      <c r="AC380" s="124">
        <f t="shared" si="215"/>
        <v>-2.8916130919987751E-2</v>
      </c>
      <c r="AD380" s="124">
        <f t="shared" si="216"/>
        <v>-4.471122894785344E-3</v>
      </c>
      <c r="AE380" s="124">
        <f t="shared" si="217"/>
        <v>1.9990939940273677E-6</v>
      </c>
      <c r="AF380" s="124">
        <f t="shared" si="218"/>
        <v>-2.8916130919987751E-2</v>
      </c>
      <c r="AG380" s="125"/>
      <c r="AH380" s="124">
        <f t="shared" si="219"/>
        <v>-2.4445008025202407E-2</v>
      </c>
      <c r="AI380" s="124">
        <f t="shared" si="220"/>
        <v>0.26222042259123601</v>
      </c>
      <c r="AJ380" s="124">
        <f t="shared" si="221"/>
        <v>-0.83803555354666415</v>
      </c>
      <c r="AK380" s="124">
        <f t="shared" si="222"/>
        <v>-0.17657849148873106</v>
      </c>
      <c r="AL380" s="124">
        <f t="shared" si="223"/>
        <v>-2.9066739649345728</v>
      </c>
      <c r="AM380" s="124">
        <f t="shared" si="224"/>
        <v>-8.474394872265318</v>
      </c>
      <c r="AN380" s="124">
        <f t="shared" si="231"/>
        <v>10.041479213935597</v>
      </c>
      <c r="AO380" s="124">
        <f t="shared" si="231"/>
        <v>10.073403773822113</v>
      </c>
      <c r="AP380" s="124">
        <f t="shared" si="231"/>
        <v>10.021590939338664</v>
      </c>
      <c r="AQ380" s="124">
        <f t="shared" si="231"/>
        <v>10.10672832981391</v>
      </c>
      <c r="AR380" s="124">
        <f t="shared" si="231"/>
        <v>9.9693840064050221</v>
      </c>
      <c r="AS380" s="124">
        <f t="shared" si="231"/>
        <v>10.198953758314735</v>
      </c>
      <c r="AT380" s="124">
        <f t="shared" si="231"/>
        <v>9.8324906865828403</v>
      </c>
      <c r="AU380" s="124">
        <f t="shared" si="226"/>
        <v>10.499753141902616</v>
      </c>
    </row>
    <row r="381" spans="1:47" s="124" customFormat="1" ht="12.95" customHeight="1" x14ac:dyDescent="0.2">
      <c r="A381" s="69" t="s">
        <v>1110</v>
      </c>
      <c r="B381" s="71" t="s">
        <v>134</v>
      </c>
      <c r="C381" s="69">
        <v>52202.444000000003</v>
      </c>
      <c r="D381" s="69" t="s">
        <v>176</v>
      </c>
      <c r="E381" s="124">
        <f t="shared" si="205"/>
        <v>3564.0088264131723</v>
      </c>
      <c r="F381" s="124">
        <f t="shared" si="206"/>
        <v>3564</v>
      </c>
      <c r="G381" s="124">
        <f t="shared" si="207"/>
        <v>2.9284000003826804E-2</v>
      </c>
      <c r="I381" s="124">
        <f t="shared" si="232"/>
        <v>2.9284000003826804E-2</v>
      </c>
      <c r="P381" s="34">
        <f t="shared" si="208"/>
        <v>6.0901867544187374E-2</v>
      </c>
      <c r="Q381" s="121">
        <f t="shared" si="209"/>
        <v>37183.944000000003</v>
      </c>
      <c r="R381" s="124">
        <f t="shared" si="210"/>
        <v>9.9968954779978644E-4</v>
      </c>
      <c r="S381" s="125">
        <f t="shared" si="233"/>
        <v>0.1</v>
      </c>
      <c r="T381" s="124">
        <f t="shared" si="211"/>
        <v>9.9968954779978647E-5</v>
      </c>
      <c r="Z381" s="124">
        <f t="shared" si="212"/>
        <v>3564</v>
      </c>
      <c r="AA381" s="124">
        <f t="shared" si="213"/>
        <v>3.6478401778070199E-2</v>
      </c>
      <c r="AB381" s="124">
        <f t="shared" si="214"/>
        <v>5.3707465769943979E-2</v>
      </c>
      <c r="AC381" s="124">
        <f t="shared" si="215"/>
        <v>-3.161786754036057E-2</v>
      </c>
      <c r="AD381" s="124">
        <f t="shared" si="216"/>
        <v>-7.1944017742433947E-3</v>
      </c>
      <c r="AE381" s="124">
        <f t="shared" si="217"/>
        <v>5.1759416889236508E-6</v>
      </c>
      <c r="AF381" s="124">
        <f t="shared" si="218"/>
        <v>-3.161786754036057E-2</v>
      </c>
      <c r="AG381" s="125"/>
      <c r="AH381" s="124">
        <f t="shared" si="219"/>
        <v>-2.4423465766117178E-2</v>
      </c>
      <c r="AI381" s="124">
        <f t="shared" si="220"/>
        <v>0.26440378812467935</v>
      </c>
      <c r="AJ381" s="124">
        <f t="shared" si="221"/>
        <v>-0.84455523560655454</v>
      </c>
      <c r="AK381" s="124">
        <f t="shared" si="222"/>
        <v>-0.18546396300243492</v>
      </c>
      <c r="AL381" s="124">
        <f t="shared" si="223"/>
        <v>-2.894612732679398</v>
      </c>
      <c r="AM381" s="124">
        <f t="shared" si="224"/>
        <v>-8.0566190493372929</v>
      </c>
      <c r="AN381" s="124">
        <f t="shared" ref="AN381:AT390" si="234">$AU381+$AB$7*SIN(AO381)</f>
        <v>10.071324627566419</v>
      </c>
      <c r="AO381" s="124">
        <f t="shared" si="234"/>
        <v>10.099693391113135</v>
      </c>
      <c r="AP381" s="124">
        <f t="shared" si="234"/>
        <v>10.052664717427023</v>
      </c>
      <c r="AQ381" s="124">
        <f t="shared" si="234"/>
        <v>10.131610715357684</v>
      </c>
      <c r="AR381" s="124">
        <f t="shared" si="234"/>
        <v>10.00159985180311</v>
      </c>
      <c r="AS381" s="124">
        <f t="shared" si="234"/>
        <v>10.223896590333657</v>
      </c>
      <c r="AT381" s="124">
        <f t="shared" si="234"/>
        <v>9.8623180116257441</v>
      </c>
      <c r="AU381" s="124">
        <f t="shared" si="226"/>
        <v>10.545331820081927</v>
      </c>
    </row>
    <row r="382" spans="1:47" s="124" customFormat="1" ht="12.95" customHeight="1" x14ac:dyDescent="0.2">
      <c r="A382" s="69" t="s">
        <v>1114</v>
      </c>
      <c r="B382" s="71" t="s">
        <v>134</v>
      </c>
      <c r="C382" s="69">
        <v>52484.468999999997</v>
      </c>
      <c r="D382" s="69" t="s">
        <v>176</v>
      </c>
      <c r="E382" s="124">
        <f t="shared" si="205"/>
        <v>3649.0132375099042</v>
      </c>
      <c r="F382" s="124">
        <f t="shared" si="206"/>
        <v>3649</v>
      </c>
      <c r="G382" s="124">
        <f t="shared" si="207"/>
        <v>4.3918999996094499E-2</v>
      </c>
      <c r="I382" s="124">
        <f t="shared" si="232"/>
        <v>4.3918999996094499E-2</v>
      </c>
      <c r="P382" s="34">
        <f t="shared" si="208"/>
        <v>6.4576918234670821E-2</v>
      </c>
      <c r="Q382" s="121">
        <f t="shared" si="209"/>
        <v>37465.968999999997</v>
      </c>
      <c r="R382" s="124">
        <f t="shared" si="210"/>
        <v>4.2674958595170429E-4</v>
      </c>
      <c r="S382" s="125">
        <f t="shared" si="233"/>
        <v>0.1</v>
      </c>
      <c r="T382" s="124">
        <f t="shared" si="211"/>
        <v>4.267495859517043E-5</v>
      </c>
      <c r="Z382" s="124">
        <f t="shared" si="212"/>
        <v>3649</v>
      </c>
      <c r="AA382" s="124">
        <f t="shared" si="213"/>
        <v>4.0257918494266187E-2</v>
      </c>
      <c r="AB382" s="124">
        <f t="shared" si="214"/>
        <v>6.8237999736499133E-2</v>
      </c>
      <c r="AC382" s="124">
        <f t="shared" si="215"/>
        <v>-2.0657918238576323E-2</v>
      </c>
      <c r="AD382" s="124">
        <f t="shared" si="216"/>
        <v>3.6610815018283116E-3</v>
      </c>
      <c r="AE382" s="124">
        <f t="shared" si="217"/>
        <v>1.3403517763029446E-6</v>
      </c>
      <c r="AF382" s="124">
        <f t="shared" si="218"/>
        <v>-2.0657918238576323E-2</v>
      </c>
      <c r="AG382" s="125"/>
      <c r="AH382" s="124">
        <f t="shared" si="219"/>
        <v>-2.4318999740404631E-2</v>
      </c>
      <c r="AI382" s="124">
        <f t="shared" si="220"/>
        <v>0.26902744076550089</v>
      </c>
      <c r="AJ382" s="124">
        <f t="shared" si="221"/>
        <v>-0.85706331742571629</v>
      </c>
      <c r="AK382" s="124">
        <f t="shared" si="222"/>
        <v>-0.20292310401740093</v>
      </c>
      <c r="AL382" s="124">
        <f t="shared" si="223"/>
        <v>-2.8708043485917276</v>
      </c>
      <c r="AM382" s="124">
        <f t="shared" si="224"/>
        <v>-7.3406567076878995</v>
      </c>
      <c r="AN382" s="124">
        <f t="shared" si="234"/>
        <v>10.129493185096516</v>
      </c>
      <c r="AO382" s="124">
        <f t="shared" si="234"/>
        <v>10.151228300230761</v>
      </c>
      <c r="AP382" s="124">
        <f t="shared" si="234"/>
        <v>10.113523680567104</v>
      </c>
      <c r="AQ382" s="124">
        <f t="shared" si="234"/>
        <v>10.179753913905039</v>
      </c>
      <c r="AR382" s="124">
        <f t="shared" si="234"/>
        <v>10.065740433039418</v>
      </c>
      <c r="AS382" s="124">
        <f t="shared" si="234"/>
        <v>10.270211099300575</v>
      </c>
      <c r="AT382" s="124">
        <f t="shared" si="234"/>
        <v>9.9239826659458874</v>
      </c>
      <c r="AU382" s="124">
        <f t="shared" si="226"/>
        <v>10.633381539291959</v>
      </c>
    </row>
    <row r="383" spans="1:47" s="124" customFormat="1" ht="12.95" customHeight="1" x14ac:dyDescent="0.2">
      <c r="A383" s="69" t="s">
        <v>1041</v>
      </c>
      <c r="B383" s="71" t="s">
        <v>134</v>
      </c>
      <c r="C383" s="69">
        <v>52507.697999999997</v>
      </c>
      <c r="D383" s="69" t="s">
        <v>176</v>
      </c>
      <c r="E383" s="124">
        <f t="shared" si="205"/>
        <v>3656.0146291076917</v>
      </c>
      <c r="F383" s="124">
        <f t="shared" si="206"/>
        <v>3656</v>
      </c>
      <c r="G383" s="124">
        <f t="shared" si="207"/>
        <v>4.8535999994783197E-2</v>
      </c>
      <c r="I383" s="124">
        <f t="shared" si="232"/>
        <v>4.8535999994783197E-2</v>
      </c>
      <c r="P383" s="34">
        <f t="shared" si="208"/>
        <v>6.4883726939557795E-2</v>
      </c>
      <c r="Q383" s="121">
        <f t="shared" si="209"/>
        <v>37489.197999999997</v>
      </c>
      <c r="R383" s="124">
        <f t="shared" si="210"/>
        <v>2.6724817626090945E-4</v>
      </c>
      <c r="S383" s="125">
        <f t="shared" si="233"/>
        <v>0.1</v>
      </c>
      <c r="T383" s="124">
        <f t="shared" si="211"/>
        <v>2.6724817626090947E-5</v>
      </c>
      <c r="Z383" s="124">
        <f t="shared" si="212"/>
        <v>3656</v>
      </c>
      <c r="AA383" s="124">
        <f t="shared" si="213"/>
        <v>4.0577078913617531E-2</v>
      </c>
      <c r="AB383" s="124">
        <f t="shared" si="214"/>
        <v>7.2842648020723461E-2</v>
      </c>
      <c r="AC383" s="124">
        <f t="shared" si="215"/>
        <v>-1.6347726944774599E-2</v>
      </c>
      <c r="AD383" s="124">
        <f t="shared" si="216"/>
        <v>7.9589210811656652E-3</v>
      </c>
      <c r="AE383" s="124">
        <f t="shared" si="217"/>
        <v>6.3344424776223241E-6</v>
      </c>
      <c r="AF383" s="124">
        <f t="shared" si="218"/>
        <v>-1.6347726944774599E-2</v>
      </c>
      <c r="AG383" s="125"/>
      <c r="AH383" s="124">
        <f t="shared" si="219"/>
        <v>-2.4306648025940264E-2</v>
      </c>
      <c r="AI383" s="124">
        <f t="shared" si="220"/>
        <v>0.26943299121749831</v>
      </c>
      <c r="AJ383" s="124">
        <f t="shared" si="221"/>
        <v>-0.85808760933123462</v>
      </c>
      <c r="AK383" s="124">
        <f t="shared" si="222"/>
        <v>-0.20437836034296356</v>
      </c>
      <c r="AL383" s="124">
        <f t="shared" si="223"/>
        <v>-2.8688129473645767</v>
      </c>
      <c r="AM383" s="124">
        <f t="shared" si="224"/>
        <v>-7.2864039602784487</v>
      </c>
      <c r="AN383" s="124">
        <f t="shared" si="234"/>
        <v>10.134312385326199</v>
      </c>
      <c r="AO383" s="124">
        <f t="shared" si="234"/>
        <v>10.155524966014466</v>
      </c>
      <c r="AP383" s="124">
        <f t="shared" si="234"/>
        <v>10.11857871949829</v>
      </c>
      <c r="AQ383" s="124">
        <f t="shared" si="234"/>
        <v>10.183736317174681</v>
      </c>
      <c r="AR383" s="124">
        <f t="shared" si="234"/>
        <v>10.071127104519887</v>
      </c>
      <c r="AS383" s="124">
        <f t="shared" si="234"/>
        <v>10.273923604014557</v>
      </c>
      <c r="AT383" s="124">
        <f t="shared" si="234"/>
        <v>9.9293033967702637</v>
      </c>
      <c r="AU383" s="124">
        <f t="shared" si="226"/>
        <v>10.640632692638667</v>
      </c>
    </row>
    <row r="384" spans="1:47" s="124" customFormat="1" ht="12.95" customHeight="1" x14ac:dyDescent="0.2">
      <c r="A384" s="108" t="s">
        <v>140</v>
      </c>
      <c r="B384" s="109" t="s">
        <v>134</v>
      </c>
      <c r="C384" s="11">
        <v>52766.483999999997</v>
      </c>
      <c r="D384" s="11">
        <v>3.0000000000000001E-3</v>
      </c>
      <c r="E384" s="154">
        <f t="shared" si="205"/>
        <v>3734.0146345330245</v>
      </c>
      <c r="F384" s="124">
        <f t="shared" si="206"/>
        <v>3734</v>
      </c>
      <c r="G384" s="124">
        <f t="shared" si="207"/>
        <v>4.8553999993600883E-2</v>
      </c>
      <c r="I384" s="124">
        <f t="shared" si="232"/>
        <v>4.8553999993600883E-2</v>
      </c>
      <c r="O384" s="124">
        <f t="shared" ref="O384:O415" ca="1" si="235">+C$11+C$12*F384</f>
        <v>4.2437220655506147E-2</v>
      </c>
      <c r="P384" s="34">
        <f t="shared" si="208"/>
        <v>6.8345253807050477E-2</v>
      </c>
      <c r="Q384" s="121">
        <f t="shared" si="209"/>
        <v>37747.983999999997</v>
      </c>
      <c r="R384" s="124">
        <f t="shared" si="210"/>
        <v>3.916937275083831E-4</v>
      </c>
      <c r="S384" s="125">
        <f t="shared" si="233"/>
        <v>0.1</v>
      </c>
      <c r="T384" s="124">
        <f t="shared" si="211"/>
        <v>3.916937275083831E-5</v>
      </c>
      <c r="V384" s="124">
        <f>+G384-P384</f>
        <v>-1.9791253813449594E-2</v>
      </c>
      <c r="Z384" s="124">
        <f t="shared" si="212"/>
        <v>3734</v>
      </c>
      <c r="AA384" s="124">
        <f t="shared" si="213"/>
        <v>4.4215509979241258E-2</v>
      </c>
      <c r="AB384" s="124">
        <f t="shared" si="214"/>
        <v>7.2683743821410102E-2</v>
      </c>
      <c r="AC384" s="124">
        <f t="shared" si="215"/>
        <v>-1.9791253813449594E-2</v>
      </c>
      <c r="AD384" s="124">
        <f t="shared" si="216"/>
        <v>4.338490014359625E-3</v>
      </c>
      <c r="AE384" s="124">
        <f t="shared" si="217"/>
        <v>1.8822495604698182E-6</v>
      </c>
      <c r="AF384" s="124">
        <f t="shared" si="218"/>
        <v>-1.9791253813449594E-2</v>
      </c>
      <c r="AG384" s="125"/>
      <c r="AH384" s="124">
        <f t="shared" si="219"/>
        <v>-2.4129743827809216E-2</v>
      </c>
      <c r="AI384" s="124">
        <f t="shared" si="220"/>
        <v>0.27422124090641786</v>
      </c>
      <c r="AJ384" s="124">
        <f t="shared" si="221"/>
        <v>-0.86943491875132206</v>
      </c>
      <c r="AK384" s="124">
        <f t="shared" si="222"/>
        <v>-0.22078011990772703</v>
      </c>
      <c r="AL384" s="124">
        <f t="shared" si="223"/>
        <v>-2.8462893591894978</v>
      </c>
      <c r="AM384" s="124">
        <f t="shared" si="224"/>
        <v>-6.7234089968320294</v>
      </c>
      <c r="AN384" s="124">
        <f t="shared" si="234"/>
        <v>10.188306291836593</v>
      </c>
      <c r="AO384" s="124">
        <f t="shared" si="234"/>
        <v>10.204047191661434</v>
      </c>
      <c r="AP384" s="124">
        <f t="shared" si="234"/>
        <v>10.17528576851659</v>
      </c>
      <c r="AQ384" s="124">
        <f t="shared" si="234"/>
        <v>10.228469668887106</v>
      </c>
      <c r="AR384" s="124">
        <f t="shared" si="234"/>
        <v>10.132121318661664</v>
      </c>
      <c r="AS384" s="124">
        <f t="shared" si="234"/>
        <v>10.314381513648167</v>
      </c>
      <c r="AT384" s="124">
        <f t="shared" si="234"/>
        <v>9.991143562253006</v>
      </c>
      <c r="AU384" s="124">
        <f t="shared" si="226"/>
        <v>10.72143125850199</v>
      </c>
    </row>
    <row r="385" spans="1:47" s="124" customFormat="1" ht="12.95" customHeight="1" x14ac:dyDescent="0.2">
      <c r="A385" s="108" t="s">
        <v>133</v>
      </c>
      <c r="B385" s="109" t="s">
        <v>134</v>
      </c>
      <c r="C385" s="11">
        <v>52829.517999999996</v>
      </c>
      <c r="D385" s="11">
        <v>2E-3</v>
      </c>
      <c r="E385" s="154">
        <f t="shared" si="205"/>
        <v>3753.0135461510422</v>
      </c>
      <c r="F385" s="124">
        <f t="shared" si="206"/>
        <v>3753</v>
      </c>
      <c r="G385" s="124">
        <f t="shared" si="207"/>
        <v>4.4943000000785105E-2</v>
      </c>
      <c r="K385" s="124">
        <f>+G385</f>
        <v>4.4943000000785105E-2</v>
      </c>
      <c r="O385" s="124">
        <f t="shared" ca="1" si="235"/>
        <v>4.3573026277557186E-2</v>
      </c>
      <c r="P385" s="34">
        <f t="shared" si="208"/>
        <v>6.9200344106387021E-2</v>
      </c>
      <c r="Q385" s="121">
        <f t="shared" si="209"/>
        <v>37811.017999999996</v>
      </c>
      <c r="R385" s="124">
        <f t="shared" si="210"/>
        <v>5.8841874305758004E-4</v>
      </c>
      <c r="S385" s="125">
        <f>S$18</f>
        <v>1</v>
      </c>
      <c r="T385" s="124">
        <f t="shared" si="211"/>
        <v>5.8841874305758004E-4</v>
      </c>
      <c r="V385" s="124">
        <f>+G385-P385</f>
        <v>-2.4257344105601916E-2</v>
      </c>
      <c r="Z385" s="124">
        <f t="shared" si="212"/>
        <v>3753</v>
      </c>
      <c r="AA385" s="124">
        <f t="shared" si="213"/>
        <v>4.5124723387169677E-2</v>
      </c>
      <c r="AB385" s="124">
        <f t="shared" si="214"/>
        <v>6.9018620720002449E-2</v>
      </c>
      <c r="AC385" s="124">
        <f t="shared" si="215"/>
        <v>-2.4257344105601916E-2</v>
      </c>
      <c r="AD385" s="124">
        <f t="shared" si="216"/>
        <v>-1.8172338638457186E-4</v>
      </c>
      <c r="AE385" s="124">
        <f t="shared" si="217"/>
        <v>3.30233891590764E-8</v>
      </c>
      <c r="AF385" s="124">
        <f t="shared" si="218"/>
        <v>-2.4257344105601916E-2</v>
      </c>
      <c r="AG385" s="125"/>
      <c r="AH385" s="124">
        <f t="shared" si="219"/>
        <v>-2.4075620719217348E-2</v>
      </c>
      <c r="AI385" s="124">
        <f t="shared" si="220"/>
        <v>0.27546523757435193</v>
      </c>
      <c r="AJ385" s="124">
        <f t="shared" si="221"/>
        <v>-0.87217978788090234</v>
      </c>
      <c r="AK385" s="124">
        <f t="shared" si="222"/>
        <v>-0.22482892726404219</v>
      </c>
      <c r="AL385" s="124">
        <f t="shared" si="223"/>
        <v>-2.8407060190658431</v>
      </c>
      <c r="AM385" s="124">
        <f t="shared" si="224"/>
        <v>-6.5967981339852191</v>
      </c>
      <c r="AN385" s="124">
        <f t="shared" si="234"/>
        <v>10.201542155133613</v>
      </c>
      <c r="AO385" s="124">
        <f t="shared" si="234"/>
        <v>10.216062146353146</v>
      </c>
      <c r="AP385" s="124">
        <f t="shared" si="234"/>
        <v>10.189195154619332</v>
      </c>
      <c r="AQ385" s="124">
        <f t="shared" si="234"/>
        <v>10.239496085742935</v>
      </c>
      <c r="AR385" s="124">
        <f t="shared" si="234"/>
        <v>10.147229917002687</v>
      </c>
      <c r="AS385" s="124">
        <f t="shared" si="234"/>
        <v>10.324011716911427</v>
      </c>
      <c r="AT385" s="124">
        <f t="shared" si="234"/>
        <v>10.006924852961967</v>
      </c>
      <c r="AU385" s="124">
        <f t="shared" si="226"/>
        <v>10.741112960443056</v>
      </c>
    </row>
    <row r="386" spans="1:47" s="124" customFormat="1" ht="12.95" customHeight="1" x14ac:dyDescent="0.2">
      <c r="A386" s="69" t="s">
        <v>1128</v>
      </c>
      <c r="B386" s="71" t="s">
        <v>134</v>
      </c>
      <c r="C386" s="69">
        <v>53257.517999999996</v>
      </c>
      <c r="D386" s="69" t="s">
        <v>176</v>
      </c>
      <c r="E386" s="124">
        <f t="shared" si="205"/>
        <v>3882.0158968270539</v>
      </c>
      <c r="F386" s="124">
        <f t="shared" si="206"/>
        <v>3882</v>
      </c>
      <c r="G386" s="124">
        <f t="shared" si="207"/>
        <v>5.2741999999852851E-2</v>
      </c>
      <c r="I386" s="124">
        <f>+G386</f>
        <v>5.2741999999852851E-2</v>
      </c>
      <c r="O386" s="124">
        <f t="shared" ca="1" si="235"/>
        <v>5.128454865885107E-2</v>
      </c>
      <c r="P386" s="34">
        <f t="shared" si="208"/>
        <v>7.5129209438080213E-2</v>
      </c>
      <c r="Q386" s="121">
        <f t="shared" si="209"/>
        <v>38239.017999999996</v>
      </c>
      <c r="R386" s="124">
        <f t="shared" si="210"/>
        <v>5.0118714643105624E-4</v>
      </c>
      <c r="S386" s="125">
        <f>S$16</f>
        <v>0.1</v>
      </c>
      <c r="T386" s="124">
        <f t="shared" si="211"/>
        <v>5.0118714643105628E-5</v>
      </c>
      <c r="Z386" s="124">
        <f t="shared" si="212"/>
        <v>3882</v>
      </c>
      <c r="AA386" s="124">
        <f t="shared" si="213"/>
        <v>5.153820703869369E-2</v>
      </c>
      <c r="AB386" s="124">
        <f t="shared" si="214"/>
        <v>7.6333002399239375E-2</v>
      </c>
      <c r="AC386" s="124">
        <f t="shared" si="215"/>
        <v>-2.2387209438227362E-2</v>
      </c>
      <c r="AD386" s="124">
        <f t="shared" si="216"/>
        <v>1.2037929611591613E-3</v>
      </c>
      <c r="AE386" s="124">
        <f t="shared" si="217"/>
        <v>1.4491174933363424E-7</v>
      </c>
      <c r="AF386" s="124">
        <f t="shared" si="218"/>
        <v>-2.2387209438227362E-2</v>
      </c>
      <c r="AG386" s="125"/>
      <c r="AH386" s="124">
        <f t="shared" si="219"/>
        <v>-2.3591002399386527E-2</v>
      </c>
      <c r="AI386" s="124">
        <f t="shared" si="220"/>
        <v>0.28479147402621152</v>
      </c>
      <c r="AJ386" s="124">
        <f t="shared" si="221"/>
        <v>-0.8906065050563694</v>
      </c>
      <c r="AK386" s="124">
        <f t="shared" si="222"/>
        <v>-0.25293365310351834</v>
      </c>
      <c r="AL386" s="124">
        <f t="shared" si="223"/>
        <v>-2.8016696754914157</v>
      </c>
      <c r="AM386" s="124">
        <f t="shared" si="224"/>
        <v>-5.8269225676595839</v>
      </c>
      <c r="AN386" s="124">
        <f t="shared" si="234"/>
        <v>10.292373029836476</v>
      </c>
      <c r="AO386" s="124">
        <f t="shared" si="234"/>
        <v>10.299978135507477</v>
      </c>
      <c r="AP386" s="124">
        <f t="shared" si="234"/>
        <v>10.284478007438214</v>
      </c>
      <c r="AQ386" s="124">
        <f t="shared" si="234"/>
        <v>10.316379746833157</v>
      </c>
      <c r="AR386" s="124">
        <f t="shared" si="234"/>
        <v>10.251959595782875</v>
      </c>
      <c r="AS386" s="124">
        <f t="shared" si="234"/>
        <v>10.387840868011452</v>
      </c>
      <c r="AT386" s="124">
        <f t="shared" si="234"/>
        <v>10.121656462662834</v>
      </c>
      <c r="AU386" s="124">
        <f t="shared" si="226"/>
        <v>10.874741357832397</v>
      </c>
    </row>
    <row r="387" spans="1:47" s="124" customFormat="1" ht="12.95" customHeight="1" x14ac:dyDescent="0.2">
      <c r="A387" s="155" t="s">
        <v>138</v>
      </c>
      <c r="B387" s="156"/>
      <c r="C387" s="11">
        <v>53257.518300000003</v>
      </c>
      <c r="D387" s="11">
        <v>1E-4</v>
      </c>
      <c r="E387" s="154">
        <f t="shared" si="205"/>
        <v>3882.0159872492641</v>
      </c>
      <c r="F387" s="124">
        <f t="shared" si="206"/>
        <v>3882</v>
      </c>
      <c r="G387" s="124">
        <f t="shared" si="207"/>
        <v>5.3042000006826129E-2</v>
      </c>
      <c r="J387" s="124">
        <f>+G387</f>
        <v>5.3042000006826129E-2</v>
      </c>
      <c r="O387" s="124">
        <f t="shared" ca="1" si="235"/>
        <v>5.128454865885107E-2</v>
      </c>
      <c r="P387" s="34">
        <f t="shared" si="208"/>
        <v>7.5129209438080213E-2</v>
      </c>
      <c r="Q387" s="121">
        <f t="shared" si="209"/>
        <v>38239.018300000003</v>
      </c>
      <c r="R387" s="124">
        <f t="shared" si="210"/>
        <v>4.8784482046007941E-4</v>
      </c>
      <c r="S387" s="125">
        <f>S$17</f>
        <v>1</v>
      </c>
      <c r="T387" s="124">
        <f t="shared" si="211"/>
        <v>4.8784482046007941E-4</v>
      </c>
      <c r="V387" s="124">
        <f>+G387-P387</f>
        <v>-2.2087209431254085E-2</v>
      </c>
      <c r="Z387" s="124">
        <f t="shared" si="212"/>
        <v>3882</v>
      </c>
      <c r="AA387" s="124">
        <f t="shared" si="213"/>
        <v>5.153820703869369E-2</v>
      </c>
      <c r="AB387" s="124">
        <f t="shared" si="214"/>
        <v>7.6633002406212652E-2</v>
      </c>
      <c r="AC387" s="124">
        <f t="shared" si="215"/>
        <v>-2.2087209431254085E-2</v>
      </c>
      <c r="AD387" s="124">
        <f t="shared" si="216"/>
        <v>1.5037929681324391E-3</v>
      </c>
      <c r="AE387" s="124">
        <f t="shared" si="217"/>
        <v>2.261393291004571E-6</v>
      </c>
      <c r="AF387" s="124">
        <f t="shared" si="218"/>
        <v>-2.2087209431254085E-2</v>
      </c>
      <c r="AG387" s="125"/>
      <c r="AH387" s="124">
        <f t="shared" si="219"/>
        <v>-2.3591002399386527E-2</v>
      </c>
      <c r="AI387" s="124">
        <f t="shared" si="220"/>
        <v>0.28479147402621152</v>
      </c>
      <c r="AJ387" s="124">
        <f t="shared" si="221"/>
        <v>-0.8906065050563694</v>
      </c>
      <c r="AK387" s="124">
        <f t="shared" si="222"/>
        <v>-0.25293365310351834</v>
      </c>
      <c r="AL387" s="124">
        <f t="shared" si="223"/>
        <v>-2.8016696754914157</v>
      </c>
      <c r="AM387" s="124">
        <f t="shared" si="224"/>
        <v>-5.8269225676595839</v>
      </c>
      <c r="AN387" s="124">
        <f t="shared" si="234"/>
        <v>10.292373029836476</v>
      </c>
      <c r="AO387" s="124">
        <f t="shared" si="234"/>
        <v>10.299978135507477</v>
      </c>
      <c r="AP387" s="124">
        <f t="shared" si="234"/>
        <v>10.284478007438214</v>
      </c>
      <c r="AQ387" s="124">
        <f t="shared" si="234"/>
        <v>10.316379746833157</v>
      </c>
      <c r="AR387" s="124">
        <f t="shared" si="234"/>
        <v>10.251959595782875</v>
      </c>
      <c r="AS387" s="124">
        <f t="shared" si="234"/>
        <v>10.387840868011452</v>
      </c>
      <c r="AT387" s="124">
        <f t="shared" si="234"/>
        <v>10.121656462662834</v>
      </c>
      <c r="AU387" s="124">
        <f t="shared" si="226"/>
        <v>10.874741357832397</v>
      </c>
    </row>
    <row r="388" spans="1:47" s="124" customFormat="1" ht="12.95" customHeight="1" x14ac:dyDescent="0.2">
      <c r="A388" s="69" t="s">
        <v>1041</v>
      </c>
      <c r="B388" s="71" t="s">
        <v>134</v>
      </c>
      <c r="C388" s="69">
        <v>53270.788999999997</v>
      </c>
      <c r="D388" s="69" t="s">
        <v>176</v>
      </c>
      <c r="E388" s="124">
        <f t="shared" si="205"/>
        <v>3886.0158739200942</v>
      </c>
      <c r="F388" s="124">
        <f t="shared" si="206"/>
        <v>3886</v>
      </c>
      <c r="G388" s="124">
        <f t="shared" si="207"/>
        <v>5.2665999995952006E-2</v>
      </c>
      <c r="I388" s="124">
        <f>+G388</f>
        <v>5.2665999995952006E-2</v>
      </c>
      <c r="O388" s="124">
        <f t="shared" ca="1" si="235"/>
        <v>5.1523665631914434E-2</v>
      </c>
      <c r="P388" s="34">
        <f t="shared" si="208"/>
        <v>7.531648465658114E-2</v>
      </c>
      <c r="Q388" s="121">
        <f t="shared" si="209"/>
        <v>38252.288999999997</v>
      </c>
      <c r="R388" s="124">
        <f t="shared" si="210"/>
        <v>5.1304445536139566E-4</v>
      </c>
      <c r="S388" s="125">
        <f>S$16</f>
        <v>0.1</v>
      </c>
      <c r="T388" s="124">
        <f t="shared" si="211"/>
        <v>5.1304445536139566E-5</v>
      </c>
      <c r="Z388" s="124">
        <f t="shared" si="212"/>
        <v>3886</v>
      </c>
      <c r="AA388" s="124">
        <f t="shared" si="213"/>
        <v>5.1743837377661916E-2</v>
      </c>
      <c r="AB388" s="124">
        <f t="shared" si="214"/>
        <v>7.623864727487123E-2</v>
      </c>
      <c r="AC388" s="124">
        <f t="shared" si="215"/>
        <v>-2.2650484660629133E-2</v>
      </c>
      <c r="AD388" s="124">
        <f t="shared" si="216"/>
        <v>9.2216261829008994E-4</v>
      </c>
      <c r="AE388" s="124">
        <f t="shared" si="217"/>
        <v>8.503838945716342E-8</v>
      </c>
      <c r="AF388" s="124">
        <f t="shared" si="218"/>
        <v>-2.2650484660629133E-2</v>
      </c>
      <c r="AG388" s="125"/>
      <c r="AH388" s="124">
        <f t="shared" si="219"/>
        <v>-2.3572647278919227E-2</v>
      </c>
      <c r="AI388" s="124">
        <f t="shared" si="220"/>
        <v>0.28510690246431813</v>
      </c>
      <c r="AJ388" s="124">
        <f t="shared" si="221"/>
        <v>-0.89117195885895073</v>
      </c>
      <c r="AK388" s="124">
        <f t="shared" si="222"/>
        <v>-0.25382381210936134</v>
      </c>
      <c r="AL388" s="124">
        <f t="shared" si="223"/>
        <v>-2.8004247864901735</v>
      </c>
      <c r="AM388" s="124">
        <f t="shared" si="224"/>
        <v>-5.8052448692894734</v>
      </c>
      <c r="AN388" s="124">
        <f t="shared" si="234"/>
        <v>10.295219475640383</v>
      </c>
      <c r="AO388" s="124">
        <f t="shared" si="234"/>
        <v>10.302650439151035</v>
      </c>
      <c r="AP388" s="124">
        <f t="shared" si="234"/>
        <v>10.287454567898989</v>
      </c>
      <c r="AQ388" s="124">
        <f t="shared" si="234"/>
        <v>10.318832297777231</v>
      </c>
      <c r="AR388" s="124">
        <f t="shared" si="234"/>
        <v>10.255258231772437</v>
      </c>
      <c r="AS388" s="124">
        <f t="shared" si="234"/>
        <v>10.389794042810713</v>
      </c>
      <c r="AT388" s="124">
        <f t="shared" si="234"/>
        <v>10.12542754943491</v>
      </c>
      <c r="AU388" s="124">
        <f t="shared" si="226"/>
        <v>10.878884874030517</v>
      </c>
    </row>
    <row r="389" spans="1:47" s="124" customFormat="1" ht="12.95" customHeight="1" x14ac:dyDescent="0.2">
      <c r="A389" s="155" t="s">
        <v>135</v>
      </c>
      <c r="B389" s="156" t="s">
        <v>134</v>
      </c>
      <c r="C389" s="157">
        <v>53532.8989</v>
      </c>
      <c r="D389" s="157">
        <v>4.0000000000000002E-4</v>
      </c>
      <c r="E389" s="154">
        <f t="shared" si="205"/>
        <v>3965.0177272739606</v>
      </c>
      <c r="F389" s="124">
        <f t="shared" si="206"/>
        <v>3965</v>
      </c>
      <c r="G389" s="124">
        <f t="shared" si="207"/>
        <v>5.8814999996684492E-2</v>
      </c>
      <c r="K389" s="124">
        <f>+G389</f>
        <v>5.8814999996684492E-2</v>
      </c>
      <c r="O389" s="124">
        <f t="shared" ca="1" si="235"/>
        <v>5.6246225849916121E-2</v>
      </c>
      <c r="P389" s="34">
        <f t="shared" si="208"/>
        <v>7.9057500254541307E-2</v>
      </c>
      <c r="Q389" s="121">
        <f t="shared" si="209"/>
        <v>38514.3989</v>
      </c>
      <c r="R389" s="124">
        <f t="shared" si="210"/>
        <v>4.0975881668933327E-4</v>
      </c>
      <c r="S389" s="125">
        <f>S$18</f>
        <v>1</v>
      </c>
      <c r="T389" s="124">
        <f t="shared" si="211"/>
        <v>4.0975881668933327E-4</v>
      </c>
      <c r="V389" s="124">
        <f>+G389-P389</f>
        <v>-2.0242500257856816E-2</v>
      </c>
      <c r="Z389" s="124">
        <f t="shared" si="212"/>
        <v>3965</v>
      </c>
      <c r="AA389" s="124">
        <f t="shared" si="213"/>
        <v>5.5889742683228903E-2</v>
      </c>
      <c r="AB389" s="124">
        <f t="shared" si="214"/>
        <v>8.1982757567996889E-2</v>
      </c>
      <c r="AC389" s="124">
        <f t="shared" si="215"/>
        <v>-2.0242500257856816E-2</v>
      </c>
      <c r="AD389" s="124">
        <f t="shared" si="216"/>
        <v>2.9252573134555884E-3</v>
      </c>
      <c r="AE389" s="124">
        <f t="shared" si="217"/>
        <v>8.557130349925406E-6</v>
      </c>
      <c r="AF389" s="124">
        <f t="shared" si="218"/>
        <v>-2.0242500257856816E-2</v>
      </c>
      <c r="AG389" s="125"/>
      <c r="AH389" s="124">
        <f t="shared" si="219"/>
        <v>-2.3167757571312404E-2</v>
      </c>
      <c r="AI389" s="124">
        <f t="shared" si="220"/>
        <v>0.29169570891403318</v>
      </c>
      <c r="AJ389" s="124">
        <f t="shared" si="221"/>
        <v>-0.90226645258080573</v>
      </c>
      <c r="AK389" s="124">
        <f t="shared" si="222"/>
        <v>-0.27166836350060403</v>
      </c>
      <c r="AL389" s="124">
        <f t="shared" si="223"/>
        <v>-2.7753493942693237</v>
      </c>
      <c r="AM389" s="124">
        <f t="shared" si="224"/>
        <v>-5.3996739171228123</v>
      </c>
      <c r="AN389" s="124">
        <f t="shared" si="234"/>
        <v>10.351877978017516</v>
      </c>
      <c r="AO389" s="124">
        <f t="shared" si="234"/>
        <v>10.356365885400782</v>
      </c>
      <c r="AP389" s="124">
        <f t="shared" si="234"/>
        <v>10.346514305614559</v>
      </c>
      <c r="AQ389" s="124">
        <f t="shared" si="234"/>
        <v>10.368314035195006</v>
      </c>
      <c r="AR389" s="124">
        <f t="shared" si="234"/>
        <v>10.320887130489954</v>
      </c>
      <c r="AS389" s="124">
        <f t="shared" si="234"/>
        <v>10.428395527381268</v>
      </c>
      <c r="AT389" s="124">
        <f t="shared" si="234"/>
        <v>10.202563796520044</v>
      </c>
      <c r="AU389" s="124">
        <f t="shared" si="226"/>
        <v>10.960719318943369</v>
      </c>
    </row>
    <row r="390" spans="1:47" s="124" customFormat="1" ht="12.95" customHeight="1" x14ac:dyDescent="0.2">
      <c r="A390" s="155" t="s">
        <v>135</v>
      </c>
      <c r="B390" s="156" t="s">
        <v>134</v>
      </c>
      <c r="C390" s="157">
        <v>53552.805999999997</v>
      </c>
      <c r="D390" s="157">
        <v>8.0000000000000004E-4</v>
      </c>
      <c r="E390" s="154">
        <f t="shared" si="205"/>
        <v>3971.0178737579372</v>
      </c>
      <c r="F390" s="124">
        <f t="shared" si="206"/>
        <v>3971</v>
      </c>
      <c r="G390" s="124">
        <f t="shared" si="207"/>
        <v>5.9301000001141801E-2</v>
      </c>
      <c r="K390" s="124">
        <f>+G390</f>
        <v>5.9301000001141801E-2</v>
      </c>
      <c r="O390" s="124">
        <f t="shared" ca="1" si="235"/>
        <v>5.660490130951118E-2</v>
      </c>
      <c r="P390" s="34">
        <f t="shared" si="208"/>
        <v>7.9344920429071319E-2</v>
      </c>
      <c r="Q390" s="121">
        <f t="shared" si="209"/>
        <v>38534.305999999997</v>
      </c>
      <c r="R390" s="124">
        <f t="shared" si="210"/>
        <v>4.0175874612117022E-4</v>
      </c>
      <c r="S390" s="125">
        <f>S$18</f>
        <v>1</v>
      </c>
      <c r="T390" s="124">
        <f t="shared" si="211"/>
        <v>4.0175874612117022E-4</v>
      </c>
      <c r="V390" s="124">
        <f>+G390-P390</f>
        <v>-2.0043920427929518E-2</v>
      </c>
      <c r="Z390" s="124">
        <f t="shared" si="212"/>
        <v>3971</v>
      </c>
      <c r="AA390" s="124">
        <f t="shared" si="213"/>
        <v>5.621126401708082E-2</v>
      </c>
      <c r="AB390" s="124">
        <f t="shared" si="214"/>
        <v>8.2434656413132301E-2</v>
      </c>
      <c r="AC390" s="124">
        <f t="shared" si="215"/>
        <v>-2.0043920427929518E-2</v>
      </c>
      <c r="AD390" s="124">
        <f t="shared" si="216"/>
        <v>3.0897359840609817E-3</v>
      </c>
      <c r="AE390" s="124">
        <f t="shared" si="217"/>
        <v>9.546468451201283E-6</v>
      </c>
      <c r="AF390" s="124">
        <f t="shared" si="218"/>
        <v>-2.0043920427929518E-2</v>
      </c>
      <c r="AG390" s="125"/>
      <c r="AH390" s="124">
        <f t="shared" si="219"/>
        <v>-2.31336564119905E-2</v>
      </c>
      <c r="AI390" s="124">
        <f t="shared" si="220"/>
        <v>0.29222543401816659</v>
      </c>
      <c r="AJ390" s="124">
        <f t="shared" si="221"/>
        <v>-0.9031033737559665</v>
      </c>
      <c r="AK390" s="124">
        <f t="shared" si="222"/>
        <v>-0.27304547651832201</v>
      </c>
      <c r="AL390" s="124">
        <f t="shared" si="223"/>
        <v>-2.773404428313901</v>
      </c>
      <c r="AM390" s="124">
        <f t="shared" si="224"/>
        <v>-5.3705004385931288</v>
      </c>
      <c r="AN390" s="124">
        <f t="shared" si="234"/>
        <v>10.35621835826483</v>
      </c>
      <c r="AO390" s="124">
        <f t="shared" si="234"/>
        <v>10.360520366841246</v>
      </c>
      <c r="AP390" s="124">
        <f t="shared" si="234"/>
        <v>10.351021995789239</v>
      </c>
      <c r="AQ390" s="124">
        <f t="shared" si="234"/>
        <v>10.372159324240357</v>
      </c>
      <c r="AR390" s="124">
        <f t="shared" si="234"/>
        <v>10.325904204857492</v>
      </c>
      <c r="AS390" s="124">
        <f t="shared" si="234"/>
        <v>10.431342208908731</v>
      </c>
      <c r="AT390" s="124">
        <f t="shared" si="234"/>
        <v>10.208629407270523</v>
      </c>
      <c r="AU390" s="124">
        <f t="shared" si="226"/>
        <v>10.966934593240548</v>
      </c>
    </row>
    <row r="391" spans="1:47" s="124" customFormat="1" ht="12.95" customHeight="1" x14ac:dyDescent="0.2">
      <c r="A391" s="69" t="s">
        <v>1128</v>
      </c>
      <c r="B391" s="71" t="s">
        <v>134</v>
      </c>
      <c r="C391" s="69">
        <v>53612.525000000001</v>
      </c>
      <c r="D391" s="69" t="s">
        <v>176</v>
      </c>
      <c r="E391" s="124">
        <f t="shared" si="205"/>
        <v>3989.0176199729403</v>
      </c>
      <c r="F391" s="124">
        <f t="shared" si="206"/>
        <v>3989</v>
      </c>
      <c r="G391" s="124">
        <f t="shared" si="207"/>
        <v>5.8458999999857042E-2</v>
      </c>
      <c r="I391" s="124">
        <f>+G391</f>
        <v>5.8458999999857042E-2</v>
      </c>
      <c r="O391" s="124">
        <f t="shared" ca="1" si="235"/>
        <v>5.7680927688296385E-2</v>
      </c>
      <c r="P391" s="34">
        <f t="shared" si="208"/>
        <v>8.0209969815566523E-2</v>
      </c>
      <c r="Q391" s="121">
        <f t="shared" si="209"/>
        <v>38594.025000000001</v>
      </c>
      <c r="R391" s="124">
        <f t="shared" si="210"/>
        <v>4.7310468792390492E-4</v>
      </c>
      <c r="S391" s="125">
        <f>S$16</f>
        <v>0.1</v>
      </c>
      <c r="T391" s="124">
        <f t="shared" si="211"/>
        <v>4.7310468792390492E-5</v>
      </c>
      <c r="Z391" s="124">
        <f t="shared" si="212"/>
        <v>3989</v>
      </c>
      <c r="AA391" s="124">
        <f t="shared" si="213"/>
        <v>5.7181512985818611E-2</v>
      </c>
      <c r="AB391" s="124">
        <f t="shared" si="214"/>
        <v>8.1487456829604954E-2</v>
      </c>
      <c r="AC391" s="124">
        <f t="shared" si="215"/>
        <v>-2.1750969815709481E-2</v>
      </c>
      <c r="AD391" s="124">
        <f t="shared" si="216"/>
        <v>1.2774870140384309E-3</v>
      </c>
      <c r="AE391" s="124">
        <f t="shared" si="217"/>
        <v>1.6319730710368261E-7</v>
      </c>
      <c r="AF391" s="124">
        <f t="shared" si="218"/>
        <v>-2.1750969815709481E-2</v>
      </c>
      <c r="AG391" s="125"/>
      <c r="AH391" s="124">
        <f t="shared" si="219"/>
        <v>-2.3028456829747909E-2</v>
      </c>
      <c r="AI391" s="124">
        <f t="shared" si="220"/>
        <v>0.29384090502539739</v>
      </c>
      <c r="AJ391" s="124">
        <f t="shared" si="221"/>
        <v>-0.9056092939682403</v>
      </c>
      <c r="AK391" s="124">
        <f t="shared" si="222"/>
        <v>-0.27719668302946981</v>
      </c>
      <c r="AL391" s="124">
        <f t="shared" si="223"/>
        <v>-2.7675325904780879</v>
      </c>
      <c r="AM391" s="124">
        <f t="shared" si="224"/>
        <v>-5.2842457001354539</v>
      </c>
      <c r="AN391" s="124">
        <f t="shared" ref="AN391:AT400" si="236">$AU391+$AB$7*SIN(AO391)</f>
        <v>10.369274080727731</v>
      </c>
      <c r="AO391" s="124">
        <f t="shared" si="236"/>
        <v>10.373048897090436</v>
      </c>
      <c r="AP391" s="124">
        <f t="shared" si="236"/>
        <v>10.364565201205462</v>
      </c>
      <c r="AQ391" s="124">
        <f t="shared" si="236"/>
        <v>10.383774615821407</v>
      </c>
      <c r="AR391" s="124">
        <f t="shared" si="236"/>
        <v>10.340978461460143</v>
      </c>
      <c r="AS391" s="124">
        <f t="shared" si="236"/>
        <v>10.440208263976908</v>
      </c>
      <c r="AT391" s="124">
        <f t="shared" si="236"/>
        <v>10.227002014737289</v>
      </c>
      <c r="AU391" s="124">
        <f t="shared" si="226"/>
        <v>10.985580416132084</v>
      </c>
    </row>
    <row r="392" spans="1:47" s="124" customFormat="1" ht="12.95" customHeight="1" x14ac:dyDescent="0.2">
      <c r="A392" s="69" t="s">
        <v>1041</v>
      </c>
      <c r="B392" s="71" t="s">
        <v>134</v>
      </c>
      <c r="C392" s="69">
        <v>53645.705199999997</v>
      </c>
      <c r="D392" s="69" t="s">
        <v>176</v>
      </c>
      <c r="E392" s="124">
        <f t="shared" si="205"/>
        <v>3999.0183765054157</v>
      </c>
      <c r="F392" s="124">
        <f t="shared" si="206"/>
        <v>3999</v>
      </c>
      <c r="G392" s="124">
        <f t="shared" si="207"/>
        <v>6.0968999998294748E-2</v>
      </c>
      <c r="J392" s="124">
        <f t="shared" ref="J392:J397" si="237">+G392</f>
        <v>6.0968999998294748E-2</v>
      </c>
      <c r="O392" s="124">
        <f t="shared" ca="1" si="235"/>
        <v>5.8278720120954836E-2</v>
      </c>
      <c r="P392" s="34">
        <f t="shared" si="208"/>
        <v>8.0692360404391247E-2</v>
      </c>
      <c r="Q392" s="121">
        <f t="shared" si="209"/>
        <v>38627.205199999997</v>
      </c>
      <c r="R392" s="124">
        <f t="shared" si="210"/>
        <v>3.8901094570877503E-4</v>
      </c>
      <c r="S392" s="125">
        <f t="shared" ref="S392:S397" si="238">S$17</f>
        <v>1</v>
      </c>
      <c r="T392" s="124">
        <f t="shared" si="211"/>
        <v>3.8901094570877503E-4</v>
      </c>
      <c r="Z392" s="124">
        <f t="shared" si="212"/>
        <v>3999</v>
      </c>
      <c r="AA392" s="124">
        <f t="shared" si="213"/>
        <v>5.7724238681414172E-2</v>
      </c>
      <c r="AB392" s="124">
        <f t="shared" si="214"/>
        <v>8.3937121721271823E-2</v>
      </c>
      <c r="AC392" s="124">
        <f t="shared" si="215"/>
        <v>-1.9723360406096499E-2</v>
      </c>
      <c r="AD392" s="124">
        <f t="shared" si="216"/>
        <v>3.2447613168805761E-3</v>
      </c>
      <c r="AE392" s="124">
        <f t="shared" si="217"/>
        <v>1.052847600352457E-5</v>
      </c>
      <c r="AF392" s="124">
        <f t="shared" si="218"/>
        <v>-1.9723360406096499E-2</v>
      </c>
      <c r="AG392" s="125"/>
      <c r="AH392" s="124">
        <f t="shared" si="219"/>
        <v>-2.2968121722977079E-2</v>
      </c>
      <c r="AI392" s="124">
        <f t="shared" si="220"/>
        <v>0.2947557746633912</v>
      </c>
      <c r="AJ392" s="124">
        <f t="shared" si="221"/>
        <v>-0.90699832439093109</v>
      </c>
      <c r="AK392" s="124">
        <f t="shared" si="222"/>
        <v>-0.27951610173164776</v>
      </c>
      <c r="AL392" s="124">
        <f t="shared" si="223"/>
        <v>-2.7642459089450595</v>
      </c>
      <c r="AM392" s="124">
        <f t="shared" si="224"/>
        <v>-5.2371240929715297</v>
      </c>
      <c r="AN392" s="124">
        <f t="shared" si="236"/>
        <v>10.376550381253807</v>
      </c>
      <c r="AO392" s="124">
        <f t="shared" si="236"/>
        <v>10.380051707024126</v>
      </c>
      <c r="AP392" s="124">
        <f t="shared" si="236"/>
        <v>10.372102657942426</v>
      </c>
      <c r="AQ392" s="124">
        <f t="shared" si="236"/>
        <v>10.390280154161941</v>
      </c>
      <c r="AR392" s="124">
        <f t="shared" si="236"/>
        <v>10.349367034284478</v>
      </c>
      <c r="AS392" s="124">
        <f t="shared" si="236"/>
        <v>10.445153736211598</v>
      </c>
      <c r="AT392" s="124">
        <f t="shared" si="236"/>
        <v>10.237322971722616</v>
      </c>
      <c r="AU392" s="124">
        <f t="shared" si="226"/>
        <v>10.995939206627382</v>
      </c>
    </row>
    <row r="393" spans="1:47" s="124" customFormat="1" ht="12.95" customHeight="1" x14ac:dyDescent="0.2">
      <c r="A393" s="11" t="s">
        <v>147</v>
      </c>
      <c r="B393" s="156"/>
      <c r="C393" s="11">
        <v>53904.498</v>
      </c>
      <c r="D393" s="11">
        <v>1E-4</v>
      </c>
      <c r="E393" s="154">
        <f t="shared" si="205"/>
        <v>4077.0204315008068</v>
      </c>
      <c r="F393" s="124">
        <f t="shared" si="206"/>
        <v>4077</v>
      </c>
      <c r="G393" s="124">
        <f t="shared" si="207"/>
        <v>6.7786999999952968E-2</v>
      </c>
      <c r="J393" s="124">
        <f t="shared" si="237"/>
        <v>6.7786999999952968E-2</v>
      </c>
      <c r="O393" s="124">
        <f t="shared" ca="1" si="235"/>
        <v>6.2941501095690661E-2</v>
      </c>
      <c r="P393" s="34">
        <f t="shared" si="208"/>
        <v>8.449931893005011E-2</v>
      </c>
      <c r="Q393" s="121">
        <f t="shared" si="209"/>
        <v>38885.998</v>
      </c>
      <c r="R393" s="124">
        <f t="shared" si="210"/>
        <v>2.7930160402128327E-4</v>
      </c>
      <c r="S393" s="125">
        <f t="shared" si="238"/>
        <v>1</v>
      </c>
      <c r="T393" s="124">
        <f t="shared" si="211"/>
        <v>2.7930160402128327E-4</v>
      </c>
      <c r="V393" s="124">
        <f>+G393-P393</f>
        <v>-1.6712318930097142E-2</v>
      </c>
      <c r="Z393" s="124">
        <f t="shared" si="212"/>
        <v>4077</v>
      </c>
      <c r="AA393" s="124">
        <f t="shared" si="213"/>
        <v>6.2049322595121414E-2</v>
      </c>
      <c r="AB393" s="124">
        <f t="shared" si="214"/>
        <v>9.0236996334881664E-2</v>
      </c>
      <c r="AC393" s="124">
        <f t="shared" si="215"/>
        <v>-1.6712318930097142E-2</v>
      </c>
      <c r="AD393" s="124">
        <f t="shared" si="216"/>
        <v>5.7376774048315538E-3</v>
      </c>
      <c r="AE393" s="124">
        <f t="shared" si="217"/>
        <v>3.2920942001914552E-5</v>
      </c>
      <c r="AF393" s="124">
        <f t="shared" si="218"/>
        <v>-1.6712318930097142E-2</v>
      </c>
      <c r="AG393" s="125"/>
      <c r="AH393" s="124">
        <f t="shared" si="219"/>
        <v>-2.2449996334928692E-2</v>
      </c>
      <c r="AI393" s="124">
        <f t="shared" si="220"/>
        <v>0.30234643791217897</v>
      </c>
      <c r="AJ393" s="124">
        <f t="shared" si="221"/>
        <v>-0.91775434488875685</v>
      </c>
      <c r="AK393" s="124">
        <f t="shared" si="222"/>
        <v>-0.2979566676617007</v>
      </c>
      <c r="AL393" s="124">
        <f t="shared" si="223"/>
        <v>-2.7379581720271826</v>
      </c>
      <c r="AM393" s="124">
        <f t="shared" si="224"/>
        <v>-4.8875222660126889</v>
      </c>
      <c r="AN393" s="124">
        <f t="shared" si="236"/>
        <v>10.433929809113977</v>
      </c>
      <c r="AO393" s="124">
        <f t="shared" si="236"/>
        <v>10.435739182161395</v>
      </c>
      <c r="AP393" s="124">
        <f t="shared" si="236"/>
        <v>10.431263832236276</v>
      </c>
      <c r="AQ393" s="124">
        <f t="shared" si="236"/>
        <v>10.442392161430645</v>
      </c>
      <c r="AR393" s="124">
        <f t="shared" si="236"/>
        <v>10.415072778024868</v>
      </c>
      <c r="AS393" s="124">
        <f t="shared" si="236"/>
        <v>10.484459658505873</v>
      </c>
      <c r="AT393" s="124">
        <f t="shared" si="236"/>
        <v>10.320618812364209</v>
      </c>
      <c r="AU393" s="124">
        <f t="shared" si="226"/>
        <v>11.076737772490706</v>
      </c>
    </row>
    <row r="394" spans="1:47" s="124" customFormat="1" ht="12.95" customHeight="1" x14ac:dyDescent="0.2">
      <c r="A394" s="11" t="s">
        <v>147</v>
      </c>
      <c r="B394" s="156"/>
      <c r="C394" s="11">
        <v>54259.502</v>
      </c>
      <c r="D394" s="11">
        <v>2.0000000000000001E-4</v>
      </c>
      <c r="E394" s="154">
        <f t="shared" si="205"/>
        <v>4184.0212504246083</v>
      </c>
      <c r="F394" s="124">
        <f t="shared" si="206"/>
        <v>4184</v>
      </c>
      <c r="G394" s="124">
        <f t="shared" si="207"/>
        <v>7.0504000002983958E-2</v>
      </c>
      <c r="J394" s="124">
        <f t="shared" si="237"/>
        <v>7.0504000002983958E-2</v>
      </c>
      <c r="O394" s="124">
        <f t="shared" ca="1" si="235"/>
        <v>6.9337880125135976E-2</v>
      </c>
      <c r="P394" s="34">
        <f t="shared" si="208"/>
        <v>8.9849475717330707E-2</v>
      </c>
      <c r="Q394" s="121">
        <f t="shared" si="209"/>
        <v>39241.002</v>
      </c>
      <c r="R394" s="124">
        <f t="shared" si="210"/>
        <v>3.7424743061437984E-4</v>
      </c>
      <c r="S394" s="125">
        <f t="shared" si="238"/>
        <v>1</v>
      </c>
      <c r="T394" s="124">
        <f t="shared" si="211"/>
        <v>3.7424743061437984E-4</v>
      </c>
      <c r="V394" s="124">
        <f>+G394-P394</f>
        <v>-1.9345475714346749E-2</v>
      </c>
      <c r="Z394" s="124">
        <f t="shared" si="212"/>
        <v>4184</v>
      </c>
      <c r="AA394" s="124">
        <f t="shared" si="213"/>
        <v>6.8254486548979726E-2</v>
      </c>
      <c r="AB394" s="124">
        <f t="shared" si="214"/>
        <v>9.2098989171334938E-2</v>
      </c>
      <c r="AC394" s="124">
        <f t="shared" si="215"/>
        <v>-1.9345475714346749E-2</v>
      </c>
      <c r="AD394" s="124">
        <f t="shared" si="216"/>
        <v>2.2495134540042316E-3</v>
      </c>
      <c r="AE394" s="124">
        <f t="shared" si="217"/>
        <v>5.0603107797460487E-6</v>
      </c>
      <c r="AF394" s="124">
        <f t="shared" si="218"/>
        <v>-1.9345475714346749E-2</v>
      </c>
      <c r="AG394" s="125"/>
      <c r="AH394" s="124">
        <f t="shared" si="219"/>
        <v>-2.1594989168350977E-2</v>
      </c>
      <c r="AI394" s="124">
        <f t="shared" si="220"/>
        <v>0.31424777098810752</v>
      </c>
      <c r="AJ394" s="124">
        <f t="shared" si="221"/>
        <v>-0.93226691651767679</v>
      </c>
      <c r="AK394" s="124">
        <f t="shared" si="222"/>
        <v>-0.32441108011766695</v>
      </c>
      <c r="AL394" s="124">
        <f t="shared" si="223"/>
        <v>-2.6997174927590746</v>
      </c>
      <c r="AM394" s="124">
        <f t="shared" si="224"/>
        <v>-4.4522786148478355</v>
      </c>
      <c r="AN394" s="124">
        <f t="shared" si="236"/>
        <v>10.514777648660775</v>
      </c>
      <c r="AO394" s="124">
        <f t="shared" si="236"/>
        <v>10.515318546794473</v>
      </c>
      <c r="AP394" s="124">
        <f t="shared" si="236"/>
        <v>10.513777541972988</v>
      </c>
      <c r="AQ394" s="124">
        <f t="shared" si="236"/>
        <v>10.51817990029723</v>
      </c>
      <c r="AR394" s="124">
        <f t="shared" si="236"/>
        <v>10.50569993743629</v>
      </c>
      <c r="AS394" s="124">
        <f t="shared" si="236"/>
        <v>10.54190023287032</v>
      </c>
      <c r="AT394" s="124">
        <f t="shared" si="236"/>
        <v>10.442900826449845</v>
      </c>
      <c r="AU394" s="124">
        <f t="shared" si="226"/>
        <v>11.187576830790391</v>
      </c>
    </row>
    <row r="395" spans="1:47" s="124" customFormat="1" ht="12.95" customHeight="1" x14ac:dyDescent="0.2">
      <c r="A395" s="69" t="s">
        <v>1173</v>
      </c>
      <c r="B395" s="71" t="s">
        <v>134</v>
      </c>
      <c r="C395" s="69">
        <v>54272.773800000003</v>
      </c>
      <c r="D395" s="69" t="s">
        <v>176</v>
      </c>
      <c r="E395" s="124">
        <f t="shared" si="205"/>
        <v>4188.0214686435384</v>
      </c>
      <c r="F395" s="124">
        <f t="shared" si="206"/>
        <v>4188</v>
      </c>
      <c r="G395" s="124">
        <f t="shared" si="207"/>
        <v>7.1228000000701286E-2</v>
      </c>
      <c r="J395" s="124">
        <f t="shared" si="237"/>
        <v>7.1228000000701286E-2</v>
      </c>
      <c r="O395" s="124">
        <f t="shared" ca="1" si="235"/>
        <v>6.9576997098199367E-2</v>
      </c>
      <c r="P395" s="34">
        <f t="shared" si="208"/>
        <v>9.0052347909856625E-2</v>
      </c>
      <c r="Q395" s="121">
        <f t="shared" si="209"/>
        <v>39254.273800000003</v>
      </c>
      <c r="R395" s="124">
        <f t="shared" si="210"/>
        <v>3.5435607420492102E-4</v>
      </c>
      <c r="S395" s="125">
        <f t="shared" si="238"/>
        <v>1</v>
      </c>
      <c r="T395" s="124">
        <f t="shared" si="211"/>
        <v>3.5435607420492102E-4</v>
      </c>
      <c r="Z395" s="124">
        <f t="shared" si="212"/>
        <v>4188</v>
      </c>
      <c r="AA395" s="124">
        <f t="shared" si="213"/>
        <v>6.8492736644183649E-2</v>
      </c>
      <c r="AB395" s="124">
        <f t="shared" si="214"/>
        <v>9.2787611266374276E-2</v>
      </c>
      <c r="AC395" s="124">
        <f t="shared" si="215"/>
        <v>-1.882434790915534E-2</v>
      </c>
      <c r="AD395" s="124">
        <f t="shared" si="216"/>
        <v>2.7352633565176365E-3</v>
      </c>
      <c r="AE395" s="124">
        <f t="shared" si="217"/>
        <v>7.481665629508127E-6</v>
      </c>
      <c r="AF395" s="124">
        <f t="shared" si="218"/>
        <v>-1.882434790915534E-2</v>
      </c>
      <c r="AG395" s="125"/>
      <c r="AH395" s="124">
        <f t="shared" si="219"/>
        <v>-2.1559611265672983E-2</v>
      </c>
      <c r="AI395" s="124">
        <f t="shared" si="220"/>
        <v>0.31473051349613623</v>
      </c>
      <c r="AJ395" s="124">
        <f t="shared" si="221"/>
        <v>-0.93280338008825137</v>
      </c>
      <c r="AK395" s="124">
        <f t="shared" si="222"/>
        <v>-0.3254295612949461</v>
      </c>
      <c r="AL395" s="124">
        <f t="shared" si="223"/>
        <v>-2.6982317672181804</v>
      </c>
      <c r="AM395" s="124">
        <f t="shared" si="224"/>
        <v>-4.4368611326335934</v>
      </c>
      <c r="AN395" s="124">
        <f t="shared" si="236"/>
        <v>10.51785567775902</v>
      </c>
      <c r="AO395" s="124">
        <f t="shared" si="236"/>
        <v>10.518367507908064</v>
      </c>
      <c r="AP395" s="124">
        <f t="shared" si="236"/>
        <v>10.516900636628618</v>
      </c>
      <c r="AQ395" s="124">
        <f t="shared" si="236"/>
        <v>10.521115781110652</v>
      </c>
      <c r="AR395" s="124">
        <f t="shared" si="236"/>
        <v>10.509094043474597</v>
      </c>
      <c r="AS395" s="124">
        <f t="shared" si="236"/>
        <v>10.544159473410531</v>
      </c>
      <c r="AT395" s="124">
        <f t="shared" si="236"/>
        <v>10.447650561196747</v>
      </c>
      <c r="AU395" s="124">
        <f t="shared" si="226"/>
        <v>11.191720346988511</v>
      </c>
    </row>
    <row r="396" spans="1:47" s="124" customFormat="1" ht="12.95" customHeight="1" x14ac:dyDescent="0.2">
      <c r="A396" s="69" t="s">
        <v>1173</v>
      </c>
      <c r="B396" s="71" t="s">
        <v>134</v>
      </c>
      <c r="C396" s="69">
        <v>54282.727099999996</v>
      </c>
      <c r="D396" s="69" t="s">
        <v>176</v>
      </c>
      <c r="E396" s="124">
        <f t="shared" si="205"/>
        <v>4191.0214665336853</v>
      </c>
      <c r="F396" s="124">
        <f t="shared" si="206"/>
        <v>4191</v>
      </c>
      <c r="G396" s="124">
        <f t="shared" si="207"/>
        <v>7.1220999998331536E-2</v>
      </c>
      <c r="J396" s="124">
        <f t="shared" si="237"/>
        <v>7.1220999998331536E-2</v>
      </c>
      <c r="O396" s="124">
        <f t="shared" ca="1" si="235"/>
        <v>6.9756334827996869E-2</v>
      </c>
      <c r="P396" s="34">
        <f t="shared" si="208"/>
        <v>9.0204637623975611E-2</v>
      </c>
      <c r="Q396" s="121">
        <f t="shared" si="209"/>
        <v>39264.227099999996</v>
      </c>
      <c r="R396" s="124">
        <f t="shared" si="210"/>
        <v>3.6037849750176945E-4</v>
      </c>
      <c r="S396" s="125">
        <f t="shared" si="238"/>
        <v>1</v>
      </c>
      <c r="T396" s="124">
        <f t="shared" si="211"/>
        <v>3.6037849750176945E-4</v>
      </c>
      <c r="Z396" s="124">
        <f t="shared" si="212"/>
        <v>4191</v>
      </c>
      <c r="AA396" s="124">
        <f t="shared" si="213"/>
        <v>6.8671727053156703E-2</v>
      </c>
      <c r="AB396" s="124">
        <f t="shared" si="214"/>
        <v>9.2753910569150444E-2</v>
      </c>
      <c r="AC396" s="124">
        <f t="shared" si="215"/>
        <v>-1.8983637625644076E-2</v>
      </c>
      <c r="AD396" s="124">
        <f t="shared" si="216"/>
        <v>2.5492729451748325E-3</v>
      </c>
      <c r="AE396" s="124">
        <f t="shared" si="217"/>
        <v>6.4987925490003646E-6</v>
      </c>
      <c r="AF396" s="124">
        <f t="shared" si="218"/>
        <v>-1.8983637625644076E-2</v>
      </c>
      <c r="AG396" s="125"/>
      <c r="AH396" s="124">
        <f t="shared" si="219"/>
        <v>-2.1532910570818912E-2</v>
      </c>
      <c r="AI396" s="124">
        <f t="shared" si="220"/>
        <v>0.31509450470907285</v>
      </c>
      <c r="AJ396" s="124">
        <f t="shared" si="221"/>
        <v>-0.93320541386865885</v>
      </c>
      <c r="AK396" s="124">
        <f t="shared" si="222"/>
        <v>-0.32619492794674165</v>
      </c>
      <c r="AL396" s="124">
        <f t="shared" si="223"/>
        <v>-2.6971145864458546</v>
      </c>
      <c r="AM396" s="124">
        <f t="shared" si="224"/>
        <v>-4.4253348443918687</v>
      </c>
      <c r="AN396" s="124">
        <f t="shared" si="236"/>
        <v>10.520167067680656</v>
      </c>
      <c r="AO396" s="124">
        <f t="shared" si="236"/>
        <v>10.52065781012619</v>
      </c>
      <c r="AP396" s="124">
        <f t="shared" si="236"/>
        <v>10.519245050763415</v>
      </c>
      <c r="AQ396" s="124">
        <f t="shared" si="236"/>
        <v>10.523322685998522</v>
      </c>
      <c r="AR396" s="124">
        <f t="shared" si="236"/>
        <v>10.511639834674209</v>
      </c>
      <c r="AS396" s="124">
        <f t="shared" si="236"/>
        <v>10.545860194856182</v>
      </c>
      <c r="AT396" s="124">
        <f t="shared" si="236"/>
        <v>10.451221246239342</v>
      </c>
      <c r="AU396" s="124">
        <f t="shared" si="226"/>
        <v>11.194827984137099</v>
      </c>
    </row>
    <row r="397" spans="1:47" s="124" customFormat="1" ht="12.95" customHeight="1" x14ac:dyDescent="0.2">
      <c r="A397" s="69" t="s">
        <v>1173</v>
      </c>
      <c r="B397" s="71" t="s">
        <v>134</v>
      </c>
      <c r="C397" s="69">
        <v>54302.633399999999</v>
      </c>
      <c r="D397" s="69" t="s">
        <v>176</v>
      </c>
      <c r="E397" s="124">
        <f t="shared" si="205"/>
        <v>4197.0213718917739</v>
      </c>
      <c r="F397" s="124">
        <f t="shared" si="206"/>
        <v>4197</v>
      </c>
      <c r="G397" s="124">
        <f t="shared" si="207"/>
        <v>7.0907000001170672E-2</v>
      </c>
      <c r="J397" s="124">
        <f t="shared" si="237"/>
        <v>7.0907000001170672E-2</v>
      </c>
      <c r="O397" s="124">
        <f t="shared" ca="1" si="235"/>
        <v>7.0115010287591928E-2</v>
      </c>
      <c r="P397" s="34">
        <f t="shared" si="208"/>
        <v>9.0509565660076743E-2</v>
      </c>
      <c r="Q397" s="121">
        <f t="shared" si="209"/>
        <v>39284.133399999999</v>
      </c>
      <c r="R397" s="124">
        <f t="shared" si="210"/>
        <v>3.842605804117236E-4</v>
      </c>
      <c r="S397" s="125">
        <f t="shared" si="238"/>
        <v>1</v>
      </c>
      <c r="T397" s="124">
        <f t="shared" si="211"/>
        <v>3.842605804117236E-4</v>
      </c>
      <c r="Z397" s="124">
        <f t="shared" si="212"/>
        <v>4197</v>
      </c>
      <c r="AA397" s="124">
        <f t="shared" si="213"/>
        <v>6.9030488395567968E-2</v>
      </c>
      <c r="AB397" s="124">
        <f t="shared" si="214"/>
        <v>9.2386077265679448E-2</v>
      </c>
      <c r="AC397" s="124">
        <f t="shared" si="215"/>
        <v>-1.9602565658906071E-2</v>
      </c>
      <c r="AD397" s="124">
        <f t="shared" si="216"/>
        <v>1.8765116056027042E-3</v>
      </c>
      <c r="AE397" s="124">
        <f t="shared" si="217"/>
        <v>3.521295805961639E-6</v>
      </c>
      <c r="AF397" s="124">
        <f t="shared" si="218"/>
        <v>-1.9602565658906071E-2</v>
      </c>
      <c r="AG397" s="125"/>
      <c r="AH397" s="124">
        <f t="shared" si="219"/>
        <v>-2.1479077264508779E-2</v>
      </c>
      <c r="AI397" s="124">
        <f t="shared" si="220"/>
        <v>0.31582750732215226</v>
      </c>
      <c r="AJ397" s="124">
        <f t="shared" si="221"/>
        <v>-0.93400866420465301</v>
      </c>
      <c r="AK397" s="124">
        <f t="shared" si="222"/>
        <v>-0.32772956650395563</v>
      </c>
      <c r="AL397" s="124">
        <f t="shared" si="223"/>
        <v>-2.6948727303529911</v>
      </c>
      <c r="AM397" s="124">
        <f t="shared" si="224"/>
        <v>-4.4023760000796806</v>
      </c>
      <c r="AN397" s="124">
        <f t="shared" si="236"/>
        <v>10.524797293430572</v>
      </c>
      <c r="AO397" s="124">
        <f t="shared" si="236"/>
        <v>10.525247649874162</v>
      </c>
      <c r="AP397" s="124">
        <f t="shared" si="236"/>
        <v>10.523939349227748</v>
      </c>
      <c r="AQ397" s="124">
        <f t="shared" si="236"/>
        <v>10.527749371096302</v>
      </c>
      <c r="AR397" s="124">
        <f t="shared" si="236"/>
        <v>10.516731951110888</v>
      </c>
      <c r="AS397" s="124">
        <f t="shared" si="236"/>
        <v>10.549278116380643</v>
      </c>
      <c r="AT397" s="124">
        <f t="shared" si="236"/>
        <v>10.45838415570843</v>
      </c>
      <c r="AU397" s="124">
        <f t="shared" si="226"/>
        <v>11.201043258434279</v>
      </c>
    </row>
    <row r="398" spans="1:47" s="124" customFormat="1" ht="12.95" customHeight="1" x14ac:dyDescent="0.2">
      <c r="A398" s="108" t="s">
        <v>156</v>
      </c>
      <c r="B398" s="109" t="s">
        <v>134</v>
      </c>
      <c r="C398" s="11">
        <v>54617.825100000002</v>
      </c>
      <c r="D398" s="11">
        <v>1E-4</v>
      </c>
      <c r="E398" s="154">
        <f t="shared" si="205"/>
        <v>4292.0224705216069</v>
      </c>
      <c r="F398" s="124">
        <f t="shared" si="206"/>
        <v>4292</v>
      </c>
      <c r="G398" s="124">
        <f t="shared" si="207"/>
        <v>7.4552000005496666E-2</v>
      </c>
      <c r="K398" s="124">
        <f>+G398</f>
        <v>7.4552000005496666E-2</v>
      </c>
      <c r="O398" s="124">
        <f t="shared" ca="1" si="235"/>
        <v>7.5794038397847152E-2</v>
      </c>
      <c r="P398" s="34">
        <f t="shared" si="208"/>
        <v>9.5399535351063824E-2</v>
      </c>
      <c r="Q398" s="121">
        <f t="shared" si="209"/>
        <v>39599.325100000002</v>
      </c>
      <c r="R398" s="124">
        <f t="shared" si="210"/>
        <v>4.3461972998467196E-4</v>
      </c>
      <c r="S398" s="125">
        <f>S$18</f>
        <v>1</v>
      </c>
      <c r="T398" s="124">
        <f t="shared" si="211"/>
        <v>4.3461972998467196E-4</v>
      </c>
      <c r="V398" s="124">
        <f>+G398-P398</f>
        <v>-2.0847535345567159E-2</v>
      </c>
      <c r="Z398" s="124">
        <f t="shared" si="212"/>
        <v>4292</v>
      </c>
      <c r="AA398" s="124">
        <f t="shared" si="213"/>
        <v>7.4852267905040168E-2</v>
      </c>
      <c r="AB398" s="124">
        <f t="shared" si="214"/>
        <v>9.5099267451520322E-2</v>
      </c>
      <c r="AC398" s="124">
        <f t="shared" si="215"/>
        <v>-2.0847535345567159E-2</v>
      </c>
      <c r="AD398" s="124">
        <f t="shared" si="216"/>
        <v>-3.0026789954350208E-4</v>
      </c>
      <c r="AE398" s="124">
        <f t="shared" si="217"/>
        <v>9.0160811496266663E-8</v>
      </c>
      <c r="AF398" s="124">
        <f t="shared" si="218"/>
        <v>-2.0847535345567159E-2</v>
      </c>
      <c r="AG398" s="125"/>
      <c r="AH398" s="124">
        <f t="shared" si="219"/>
        <v>-2.054726744602366E-2</v>
      </c>
      <c r="AI398" s="124">
        <f t="shared" si="220"/>
        <v>0.32839642317354978</v>
      </c>
      <c r="AJ398" s="124">
        <f t="shared" si="221"/>
        <v>-0.94656402057495592</v>
      </c>
      <c r="AK398" s="124">
        <f t="shared" si="222"/>
        <v>-0.35277089462115307</v>
      </c>
      <c r="AL398" s="124">
        <f t="shared" si="223"/>
        <v>-2.6579367175556983</v>
      </c>
      <c r="AM398" s="124">
        <f t="shared" si="224"/>
        <v>-4.0542456422831386</v>
      </c>
      <c r="AN398" s="124">
        <f t="shared" si="236"/>
        <v>10.599535341311638</v>
      </c>
      <c r="AO398" s="124">
        <f t="shared" si="236"/>
        <v>10.599603245839761</v>
      </c>
      <c r="AP398" s="124">
        <f t="shared" si="236"/>
        <v>10.59937123854988</v>
      </c>
      <c r="AQ398" s="124">
        <f t="shared" si="236"/>
        <v>10.600164462955059</v>
      </c>
      <c r="AR398" s="124">
        <f t="shared" si="236"/>
        <v>10.597458648266461</v>
      </c>
      <c r="AS398" s="124">
        <f t="shared" si="236"/>
        <v>10.606761940571218</v>
      </c>
      <c r="AT398" s="124">
        <f t="shared" si="236"/>
        <v>10.575592673958116</v>
      </c>
      <c r="AU398" s="124">
        <f t="shared" si="226"/>
        <v>11.299451768139608</v>
      </c>
    </row>
    <row r="399" spans="1:47" s="124" customFormat="1" ht="12.95" customHeight="1" x14ac:dyDescent="0.2">
      <c r="A399" s="108" t="s">
        <v>156</v>
      </c>
      <c r="B399" s="109" t="s">
        <v>134</v>
      </c>
      <c r="C399" s="11">
        <v>54637.732199999999</v>
      </c>
      <c r="D399" s="11">
        <v>1E-4</v>
      </c>
      <c r="E399" s="154">
        <f t="shared" si="205"/>
        <v>4298.0226170055839</v>
      </c>
      <c r="F399" s="124">
        <f t="shared" si="206"/>
        <v>4298</v>
      </c>
      <c r="G399" s="124">
        <f t="shared" si="207"/>
        <v>7.503799999540206E-2</v>
      </c>
      <c r="K399" s="124">
        <f>+G399</f>
        <v>7.503799999540206E-2</v>
      </c>
      <c r="O399" s="124">
        <f t="shared" ca="1" si="235"/>
        <v>7.6152713857442211E-2</v>
      </c>
      <c r="P399" s="34">
        <f t="shared" si="208"/>
        <v>9.5712287696982132E-2</v>
      </c>
      <c r="Q399" s="121">
        <f t="shared" si="209"/>
        <v>39619.232199999999</v>
      </c>
      <c r="R399" s="124">
        <f t="shared" si="210"/>
        <v>4.2742617196770501E-4</v>
      </c>
      <c r="S399" s="125">
        <f>S$18</f>
        <v>1</v>
      </c>
      <c r="T399" s="124">
        <f t="shared" si="211"/>
        <v>4.2742617196770501E-4</v>
      </c>
      <c r="V399" s="124">
        <f>+G399-P399</f>
        <v>-2.0674287701580071E-2</v>
      </c>
      <c r="Z399" s="124">
        <f t="shared" si="212"/>
        <v>4298</v>
      </c>
      <c r="AA399" s="124">
        <f t="shared" si="213"/>
        <v>7.5229074687331463E-2</v>
      </c>
      <c r="AB399" s="124">
        <f t="shared" si="214"/>
        <v>9.552121300505273E-2</v>
      </c>
      <c r="AC399" s="124">
        <f t="shared" si="215"/>
        <v>-2.0674287701580071E-2</v>
      </c>
      <c r="AD399" s="124">
        <f t="shared" si="216"/>
        <v>-1.9107469192940207E-4</v>
      </c>
      <c r="AE399" s="124">
        <f t="shared" si="217"/>
        <v>3.6509537895915909E-8</v>
      </c>
      <c r="AF399" s="124">
        <f t="shared" si="218"/>
        <v>-2.0674287701580071E-2</v>
      </c>
      <c r="AG399" s="125"/>
      <c r="AH399" s="124">
        <f t="shared" si="219"/>
        <v>-2.0483213009650669E-2</v>
      </c>
      <c r="AI399" s="124">
        <f t="shared" si="220"/>
        <v>0.3292560712121424</v>
      </c>
      <c r="AJ399" s="124">
        <f t="shared" si="221"/>
        <v>-0.94734532993346521</v>
      </c>
      <c r="AK399" s="124">
        <f t="shared" si="222"/>
        <v>-0.35440266716281876</v>
      </c>
      <c r="AL399" s="124">
        <f t="shared" si="223"/>
        <v>-2.6555054965327081</v>
      </c>
      <c r="AM399" s="124">
        <f t="shared" si="224"/>
        <v>-4.0331530957323984</v>
      </c>
      <c r="AN399" s="124">
        <f t="shared" si="236"/>
        <v>10.60435258014682</v>
      </c>
      <c r="AO399" s="124">
        <f t="shared" si="236"/>
        <v>10.604408834559557</v>
      </c>
      <c r="AP399" s="124">
        <f t="shared" si="236"/>
        <v>10.604214386380187</v>
      </c>
      <c r="AQ399" s="124">
        <f t="shared" si="236"/>
        <v>10.604886902818286</v>
      </c>
      <c r="AR399" s="124">
        <f t="shared" si="236"/>
        <v>10.602565585288449</v>
      </c>
      <c r="AS399" s="124">
        <f t="shared" si="236"/>
        <v>10.610634216560539</v>
      </c>
      <c r="AT399" s="124">
        <f t="shared" si="236"/>
        <v>10.583232755841019</v>
      </c>
      <c r="AU399" s="124">
        <f t="shared" si="226"/>
        <v>11.305667042436786</v>
      </c>
    </row>
    <row r="400" spans="1:47" s="124" customFormat="1" ht="12.95" customHeight="1" x14ac:dyDescent="0.2">
      <c r="A400" s="69" t="s">
        <v>1197</v>
      </c>
      <c r="B400" s="71" t="s">
        <v>134</v>
      </c>
      <c r="C400" s="69">
        <v>54697.453000000001</v>
      </c>
      <c r="D400" s="69" t="s">
        <v>176</v>
      </c>
      <c r="E400" s="124">
        <f t="shared" si="205"/>
        <v>4316.0229057538372</v>
      </c>
      <c r="F400" s="124">
        <f t="shared" si="206"/>
        <v>4316</v>
      </c>
      <c r="G400" s="124">
        <f t="shared" si="207"/>
        <v>7.599599999957718E-2</v>
      </c>
      <c r="I400" s="124">
        <f>+G400</f>
        <v>7.599599999957718E-2</v>
      </c>
      <c r="O400" s="124">
        <f t="shared" ca="1" si="235"/>
        <v>7.7228740236227389E-2</v>
      </c>
      <c r="P400" s="34">
        <f t="shared" si="208"/>
        <v>9.6653333597642152E-2</v>
      </c>
      <c r="Q400" s="121">
        <f t="shared" si="209"/>
        <v>39678.953000000001</v>
      </c>
      <c r="R400" s="124">
        <f t="shared" si="210"/>
        <v>4.2672543138174394E-4</v>
      </c>
      <c r="S400" s="125">
        <f>S$16</f>
        <v>0.1</v>
      </c>
      <c r="T400" s="124">
        <f t="shared" si="211"/>
        <v>4.2672543138174397E-5</v>
      </c>
      <c r="Z400" s="124">
        <f t="shared" si="212"/>
        <v>4316</v>
      </c>
      <c r="AA400" s="124">
        <f t="shared" si="213"/>
        <v>7.6366149108023113E-2</v>
      </c>
      <c r="AB400" s="124">
        <f t="shared" si="214"/>
        <v>9.6283184489196219E-2</v>
      </c>
      <c r="AC400" s="124">
        <f t="shared" si="215"/>
        <v>-2.0657333598064972E-2</v>
      </c>
      <c r="AD400" s="124">
        <f t="shared" si="216"/>
        <v>-3.7014910844593296E-4</v>
      </c>
      <c r="AE400" s="124">
        <f t="shared" si="217"/>
        <v>1.3701036248331905E-8</v>
      </c>
      <c r="AF400" s="124">
        <f t="shared" si="218"/>
        <v>-2.0657333598064972E-2</v>
      </c>
      <c r="AG400" s="125"/>
      <c r="AH400" s="124">
        <f t="shared" si="219"/>
        <v>-2.0287184489619043E-2</v>
      </c>
      <c r="AI400" s="124">
        <f t="shared" si="220"/>
        <v>0.33188627640006418</v>
      </c>
      <c r="AJ400" s="124">
        <f t="shared" si="221"/>
        <v>-0.94967961192965089</v>
      </c>
      <c r="AK400" s="124">
        <f t="shared" si="222"/>
        <v>-0.3593365008391422</v>
      </c>
      <c r="AL400" s="124">
        <f t="shared" si="223"/>
        <v>-2.6481353159405239</v>
      </c>
      <c r="AM400" s="124">
        <f t="shared" si="224"/>
        <v>-3.970456676913817</v>
      </c>
      <c r="AN400" s="124">
        <f t="shared" si="236"/>
        <v>10.618879011975608</v>
      </c>
      <c r="AO400" s="124">
        <f t="shared" si="236"/>
        <v>10.618906539948108</v>
      </c>
      <c r="AP400" s="124">
        <f t="shared" si="236"/>
        <v>10.618807898825368</v>
      </c>
      <c r="AQ400" s="124">
        <f t="shared" si="236"/>
        <v>10.619161473985649</v>
      </c>
      <c r="AR400" s="124">
        <f t="shared" si="236"/>
        <v>10.617895557995686</v>
      </c>
      <c r="AS400" s="124">
        <f t="shared" si="236"/>
        <v>10.622446845633286</v>
      </c>
      <c r="AT400" s="124">
        <f t="shared" si="236"/>
        <v>10.60632021963921</v>
      </c>
      <c r="AU400" s="124">
        <f t="shared" si="226"/>
        <v>11.324312865328324</v>
      </c>
    </row>
    <row r="401" spans="1:47" s="124" customFormat="1" ht="12.95" customHeight="1" x14ac:dyDescent="0.2">
      <c r="A401" s="108" t="s">
        <v>156</v>
      </c>
      <c r="B401" s="109" t="s">
        <v>134</v>
      </c>
      <c r="C401" s="11">
        <v>54710.723400000003</v>
      </c>
      <c r="D401" s="11">
        <v>1E-4</v>
      </c>
      <c r="E401" s="154">
        <f t="shared" si="205"/>
        <v>4320.0227020024613</v>
      </c>
      <c r="F401" s="124">
        <f t="shared" si="206"/>
        <v>4320</v>
      </c>
      <c r="G401" s="124">
        <f t="shared" si="207"/>
        <v>7.5320000003557652E-2</v>
      </c>
      <c r="K401" s="124">
        <f>+G401</f>
        <v>7.5320000003557652E-2</v>
      </c>
      <c r="O401" s="124">
        <f t="shared" ca="1" si="235"/>
        <v>7.746785720929078E-2</v>
      </c>
      <c r="P401" s="34">
        <f t="shared" si="208"/>
        <v>9.6863023010602844E-2</v>
      </c>
      <c r="Q401" s="121">
        <f t="shared" si="209"/>
        <v>39692.223400000003</v>
      </c>
      <c r="R401" s="124">
        <f t="shared" si="210"/>
        <v>4.6410184028207848E-4</v>
      </c>
      <c r="S401" s="125">
        <f>S$18</f>
        <v>1</v>
      </c>
      <c r="T401" s="124">
        <f t="shared" si="211"/>
        <v>4.6410184028207848E-4</v>
      </c>
      <c r="V401" s="124">
        <f>+G401-P401</f>
        <v>-2.1543023007045192E-2</v>
      </c>
      <c r="Z401" s="124">
        <f t="shared" si="212"/>
        <v>4320</v>
      </c>
      <c r="AA401" s="124">
        <f t="shared" si="213"/>
        <v>7.6620195675644834E-2</v>
      </c>
      <c r="AB401" s="124">
        <f t="shared" si="214"/>
        <v>9.5562827338515663E-2</v>
      </c>
      <c r="AC401" s="124">
        <f t="shared" si="215"/>
        <v>-2.1543023007045192E-2</v>
      </c>
      <c r="AD401" s="124">
        <f t="shared" si="216"/>
        <v>-1.3001956720871816E-3</v>
      </c>
      <c r="AE401" s="124">
        <f t="shared" si="217"/>
        <v>1.6905087857142378E-6</v>
      </c>
      <c r="AF401" s="124">
        <f t="shared" si="218"/>
        <v>-2.1543023007045192E-2</v>
      </c>
      <c r="AG401" s="125"/>
      <c r="AH401" s="124">
        <f t="shared" si="219"/>
        <v>-2.0242827334958007E-2</v>
      </c>
      <c r="AI401" s="124">
        <f t="shared" si="220"/>
        <v>0.33248143586717915</v>
      </c>
      <c r="AJ401" s="124">
        <f t="shared" si="221"/>
        <v>-0.95019629984745668</v>
      </c>
      <c r="AK401" s="124">
        <f t="shared" si="222"/>
        <v>-0.36044088979463385</v>
      </c>
      <c r="AL401" s="124">
        <f t="shared" si="223"/>
        <v>-2.6464815842750915</v>
      </c>
      <c r="AM401" s="124">
        <f t="shared" si="224"/>
        <v>-3.956640020395755</v>
      </c>
      <c r="AN401" s="124">
        <f t="shared" ref="AN401:AT410" si="239">$AU401+$AB$7*SIN(AO401)</f>
        <v>10.622122605043463</v>
      </c>
      <c r="AO401" s="124">
        <f t="shared" si="239"/>
        <v>10.622144902847742</v>
      </c>
      <c r="AP401" s="124">
        <f t="shared" si="239"/>
        <v>10.622064341294038</v>
      </c>
      <c r="AQ401" s="124">
        <f t="shared" si="239"/>
        <v>10.622355486927658</v>
      </c>
      <c r="AR401" s="124">
        <f t="shared" si="239"/>
        <v>10.621304319994239</v>
      </c>
      <c r="AS401" s="124">
        <f t="shared" si="239"/>
        <v>10.625112901184357</v>
      </c>
      <c r="AT401" s="124">
        <f t="shared" si="239"/>
        <v>10.611484721539345</v>
      </c>
      <c r="AU401" s="124">
        <f t="shared" si="226"/>
        <v>11.328456381526442</v>
      </c>
    </row>
    <row r="402" spans="1:47" s="124" customFormat="1" ht="12.95" customHeight="1" x14ac:dyDescent="0.2">
      <c r="A402" s="108" t="s">
        <v>157</v>
      </c>
      <c r="B402" s="109" t="s">
        <v>134</v>
      </c>
      <c r="C402" s="11">
        <v>54720.676800000001</v>
      </c>
      <c r="D402" s="11">
        <v>1E-4</v>
      </c>
      <c r="E402" s="154">
        <f t="shared" si="205"/>
        <v>4323.0227300333454</v>
      </c>
      <c r="F402" s="124">
        <f t="shared" si="206"/>
        <v>4323</v>
      </c>
      <c r="G402" s="124">
        <f t="shared" si="207"/>
        <v>7.5412999998661689E-2</v>
      </c>
      <c r="K402" s="124">
        <f>+G402</f>
        <v>7.5412999998661689E-2</v>
      </c>
      <c r="O402" s="124">
        <f t="shared" ca="1" si="235"/>
        <v>7.7647194939088282E-2</v>
      </c>
      <c r="P402" s="34">
        <f t="shared" si="208"/>
        <v>9.7020425640047897E-2</v>
      </c>
      <c r="Q402" s="121">
        <f t="shared" si="209"/>
        <v>39702.176800000001</v>
      </c>
      <c r="R402" s="124">
        <f t="shared" si="210"/>
        <v>4.6688084284803418E-4</v>
      </c>
      <c r="S402" s="125">
        <f>S$18</f>
        <v>1</v>
      </c>
      <c r="T402" s="124">
        <f t="shared" si="211"/>
        <v>4.6688084284803418E-4</v>
      </c>
      <c r="V402" s="124">
        <f>+G402-P402</f>
        <v>-2.1607425641386208E-2</v>
      </c>
      <c r="Z402" s="124">
        <f t="shared" si="212"/>
        <v>4323</v>
      </c>
      <c r="AA402" s="124">
        <f t="shared" si="213"/>
        <v>7.6811057657133835E-2</v>
      </c>
      <c r="AB402" s="124">
        <f t="shared" si="214"/>
        <v>9.5622367981575751E-2</v>
      </c>
      <c r="AC402" s="124">
        <f t="shared" si="215"/>
        <v>-2.1607425641386208E-2</v>
      </c>
      <c r="AD402" s="124">
        <f t="shared" si="216"/>
        <v>-1.398057658472146E-3</v>
      </c>
      <c r="AE402" s="124">
        <f t="shared" si="217"/>
        <v>1.9545652164126197E-6</v>
      </c>
      <c r="AF402" s="124">
        <f t="shared" si="218"/>
        <v>-2.1607425641386208E-2</v>
      </c>
      <c r="AG402" s="125"/>
      <c r="AH402" s="124">
        <f t="shared" si="219"/>
        <v>-2.0209367982914068E-2</v>
      </c>
      <c r="AI402" s="124">
        <f t="shared" si="220"/>
        <v>0.33293040116311023</v>
      </c>
      <c r="AJ402" s="124">
        <f t="shared" si="221"/>
        <v>-0.95058331159049925</v>
      </c>
      <c r="AK402" s="124">
        <f t="shared" si="222"/>
        <v>-0.36127111537663942</v>
      </c>
      <c r="AL402" s="124">
        <f t="shared" si="223"/>
        <v>-2.6452374169762263</v>
      </c>
      <c r="AM402" s="124">
        <f t="shared" si="224"/>
        <v>-3.9463046547915677</v>
      </c>
      <c r="AN402" s="124">
        <f t="shared" si="239"/>
        <v>10.62455905761875</v>
      </c>
      <c r="AO402" s="124">
        <f t="shared" si="239"/>
        <v>10.624577684573035</v>
      </c>
      <c r="AP402" s="124">
        <f t="shared" si="239"/>
        <v>10.624509963992725</v>
      </c>
      <c r="AQ402" s="124">
        <f t="shared" si="239"/>
        <v>10.62475622698984</v>
      </c>
      <c r="AR402" s="124">
        <f t="shared" si="239"/>
        <v>10.623861448009217</v>
      </c>
      <c r="AS402" s="124">
        <f t="shared" si="239"/>
        <v>10.627122477149751</v>
      </c>
      <c r="AT402" s="124">
        <f t="shared" si="239"/>
        <v>10.615366177022484</v>
      </c>
      <c r="AU402" s="124">
        <f t="shared" si="226"/>
        <v>11.331564018675031</v>
      </c>
    </row>
    <row r="403" spans="1:47" s="124" customFormat="1" ht="12.95" customHeight="1" x14ac:dyDescent="0.2">
      <c r="A403" s="69" t="s">
        <v>1211</v>
      </c>
      <c r="B403" s="71" t="s">
        <v>134</v>
      </c>
      <c r="C403" s="69">
        <v>54806.94</v>
      </c>
      <c r="D403" s="69" t="s">
        <v>176</v>
      </c>
      <c r="E403" s="124">
        <f t="shared" si="205"/>
        <v>4349.0230935306236</v>
      </c>
      <c r="F403" s="124">
        <f t="shared" si="206"/>
        <v>4349</v>
      </c>
      <c r="G403" s="124">
        <f t="shared" si="207"/>
        <v>7.6618999999482185E-2</v>
      </c>
      <c r="I403" s="124">
        <f>+G403</f>
        <v>7.6618999999482185E-2</v>
      </c>
      <c r="O403" s="124">
        <f t="shared" ca="1" si="235"/>
        <v>7.9201455264000242E-2</v>
      </c>
      <c r="P403" s="34">
        <f t="shared" si="208"/>
        <v>9.8389449360586786E-2</v>
      </c>
      <c r="Q403" s="121">
        <f t="shared" si="209"/>
        <v>39788.44</v>
      </c>
      <c r="R403" s="124">
        <f t="shared" si="210"/>
        <v>4.7395246538441978E-4</v>
      </c>
      <c r="S403" s="125">
        <f>S$16</f>
        <v>0.1</v>
      </c>
      <c r="T403" s="124">
        <f t="shared" si="211"/>
        <v>4.7395246538441981E-5</v>
      </c>
      <c r="Z403" s="124">
        <f t="shared" si="212"/>
        <v>4349</v>
      </c>
      <c r="AA403" s="124">
        <f t="shared" si="213"/>
        <v>7.847702051925666E-2</v>
      </c>
      <c r="AB403" s="124">
        <f t="shared" si="214"/>
        <v>9.6531428840812311E-2</v>
      </c>
      <c r="AC403" s="124">
        <f t="shared" si="215"/>
        <v>-2.1770449361104602E-2</v>
      </c>
      <c r="AD403" s="124">
        <f t="shared" si="216"/>
        <v>-1.8580205197744754E-3</v>
      </c>
      <c r="AE403" s="124">
        <f t="shared" si="217"/>
        <v>3.4522402519030115E-7</v>
      </c>
      <c r="AF403" s="124">
        <f t="shared" si="218"/>
        <v>-2.1770449361104602E-2</v>
      </c>
      <c r="AG403" s="125"/>
      <c r="AH403" s="124">
        <f t="shared" si="219"/>
        <v>-1.991242884133013E-2</v>
      </c>
      <c r="AI403" s="124">
        <f t="shared" si="220"/>
        <v>0.33691707441888441</v>
      </c>
      <c r="AJ403" s="124">
        <f t="shared" si="221"/>
        <v>-0.95391844182021202</v>
      </c>
      <c r="AK403" s="124">
        <f t="shared" si="222"/>
        <v>-0.36853724682951511</v>
      </c>
      <c r="AL403" s="124">
        <f t="shared" si="223"/>
        <v>-2.634312265091463</v>
      </c>
      <c r="AM403" s="124">
        <f t="shared" si="224"/>
        <v>-3.8576812065198829</v>
      </c>
      <c r="AN403" s="124">
        <f t="shared" si="239"/>
        <v>10.645812769484643</v>
      </c>
      <c r="AO403" s="124">
        <f t="shared" si="239"/>
        <v>10.645807579875717</v>
      </c>
      <c r="AP403" s="124">
        <f t="shared" si="239"/>
        <v>10.645827543404396</v>
      </c>
      <c r="AQ403" s="124">
        <f t="shared" si="239"/>
        <v>10.645750753141353</v>
      </c>
      <c r="AR403" s="124">
        <f t="shared" si="239"/>
        <v>10.646046217566031</v>
      </c>
      <c r="AS403" s="124">
        <f t="shared" si="239"/>
        <v>10.644910672593873</v>
      </c>
      <c r="AT403" s="124">
        <f t="shared" si="239"/>
        <v>10.649294367941948</v>
      </c>
      <c r="AU403" s="124">
        <f t="shared" si="226"/>
        <v>11.358496873962807</v>
      </c>
    </row>
    <row r="404" spans="1:47" s="124" customFormat="1" ht="12.95" customHeight="1" x14ac:dyDescent="0.2">
      <c r="A404" s="158" t="s">
        <v>149</v>
      </c>
      <c r="B404" s="159" t="s">
        <v>134</v>
      </c>
      <c r="C404" s="158">
        <v>54989.420400000003</v>
      </c>
      <c r="D404" s="158">
        <v>2.0000000000000001E-4</v>
      </c>
      <c r="E404" s="154">
        <f t="shared" si="205"/>
        <v>4404.0240294004807</v>
      </c>
      <c r="F404" s="124">
        <f t="shared" si="206"/>
        <v>4404</v>
      </c>
      <c r="G404" s="124">
        <f t="shared" si="207"/>
        <v>7.972400000289781E-2</v>
      </c>
      <c r="K404" s="124">
        <f>+G404</f>
        <v>7.972400000289781E-2</v>
      </c>
      <c r="O404" s="124">
        <f t="shared" ca="1" si="235"/>
        <v>8.2489313643621665E-2</v>
      </c>
      <c r="P404" s="34">
        <f t="shared" si="208"/>
        <v>0.1013142212258205</v>
      </c>
      <c r="Q404" s="121">
        <f t="shared" si="209"/>
        <v>39970.920400000003</v>
      </c>
      <c r="R404" s="124">
        <f t="shared" si="210"/>
        <v>4.6613765245474121E-4</v>
      </c>
      <c r="S404" s="125">
        <f>S$18</f>
        <v>1</v>
      </c>
      <c r="T404" s="124">
        <f t="shared" si="211"/>
        <v>4.6613765245474121E-4</v>
      </c>
      <c r="V404" s="124">
        <f>+G404-P404</f>
        <v>-2.1590221222922687E-2</v>
      </c>
      <c r="Z404" s="124">
        <f t="shared" si="212"/>
        <v>4404</v>
      </c>
      <c r="AA404" s="124">
        <f t="shared" si="213"/>
        <v>8.2072341668687182E-2</v>
      </c>
      <c r="AB404" s="124">
        <f t="shared" si="214"/>
        <v>9.8965879560031125E-2</v>
      </c>
      <c r="AC404" s="124">
        <f t="shared" si="215"/>
        <v>-2.1590221222922687E-2</v>
      </c>
      <c r="AD404" s="124">
        <f t="shared" si="216"/>
        <v>-2.3483416657893719E-3</v>
      </c>
      <c r="AE404" s="124">
        <f t="shared" si="217"/>
        <v>5.5147085792824023E-6</v>
      </c>
      <c r="AF404" s="124">
        <f t="shared" si="218"/>
        <v>-2.1590221222922687E-2</v>
      </c>
      <c r="AG404" s="125"/>
      <c r="AH404" s="124">
        <f t="shared" si="219"/>
        <v>-1.9241879557133312E-2</v>
      </c>
      <c r="AI404" s="124">
        <f t="shared" si="220"/>
        <v>0.34595487895540222</v>
      </c>
      <c r="AJ404" s="124">
        <f t="shared" si="221"/>
        <v>-0.96084663853851782</v>
      </c>
      <c r="AK404" s="124">
        <f t="shared" si="222"/>
        <v>-0.38434834217887254</v>
      </c>
      <c r="AL404" s="124">
        <f t="shared" si="223"/>
        <v>-2.6103049774340232</v>
      </c>
      <c r="AM404" s="124">
        <f t="shared" si="224"/>
        <v>-3.6754715746967896</v>
      </c>
      <c r="AN404" s="124">
        <f t="shared" si="239"/>
        <v>10.691631066577166</v>
      </c>
      <c r="AO404" s="124">
        <f t="shared" si="239"/>
        <v>10.691608979990148</v>
      </c>
      <c r="AP404" s="124">
        <f t="shared" si="239"/>
        <v>10.691706267764447</v>
      </c>
      <c r="AQ404" s="124">
        <f t="shared" si="239"/>
        <v>10.691277957179423</v>
      </c>
      <c r="AR404" s="124">
        <f t="shared" si="239"/>
        <v>10.693168002273168</v>
      </c>
      <c r="AS404" s="124">
        <f t="shared" si="239"/>
        <v>10.684911529080132</v>
      </c>
      <c r="AT404" s="124">
        <f t="shared" si="239"/>
        <v>10.722753894198933</v>
      </c>
      <c r="AU404" s="124">
        <f t="shared" si="226"/>
        <v>11.415470221686943</v>
      </c>
    </row>
    <row r="405" spans="1:47" s="124" customFormat="1" ht="12.95" customHeight="1" x14ac:dyDescent="0.2">
      <c r="A405" s="160" t="s">
        <v>150</v>
      </c>
      <c r="B405" s="161" t="s">
        <v>134</v>
      </c>
      <c r="C405" s="160">
        <v>55042.505499999999</v>
      </c>
      <c r="D405" s="160">
        <v>2.0000000000000001E-4</v>
      </c>
      <c r="E405" s="154">
        <f t="shared" ref="E405:E435" si="240">+(C405-C$7)/C$8</f>
        <v>4420.0242693207392</v>
      </c>
      <c r="F405" s="124">
        <f t="shared" ref="F405:F435" si="241">ROUND(2*E405,0)/2</f>
        <v>4420</v>
      </c>
      <c r="G405" s="124">
        <f t="shared" ref="G405:G435" si="242">+C405-(C$7+F405*C$8)</f>
        <v>8.052000000316184E-2</v>
      </c>
      <c r="K405" s="124">
        <f>+G405</f>
        <v>8.052000000316184E-2</v>
      </c>
      <c r="O405" s="124">
        <f t="shared" ca="1" si="235"/>
        <v>8.3445781535875174E-2</v>
      </c>
      <c r="P405" s="34">
        <f t="shared" ref="P405:P435" si="243">+D$11+D$12*F405+D$13*F405^2</f>
        <v>0.10217239762678046</v>
      </c>
      <c r="Q405" s="121">
        <f t="shared" ref="Q405:Q435" si="244">+C405-15018.5</f>
        <v>40024.005499999999</v>
      </c>
      <c r="R405" s="124">
        <f t="shared" ref="R405:R435" si="245">+(P405-G405)^2</f>
        <v>4.6882632285128519E-4</v>
      </c>
      <c r="S405" s="125">
        <f>S$18</f>
        <v>1</v>
      </c>
      <c r="T405" s="124">
        <f t="shared" ref="T405:T435" si="246">+S405*R405</f>
        <v>4.6882632285128519E-4</v>
      </c>
      <c r="V405" s="124">
        <f>+G405-P405</f>
        <v>-2.1652397623618619E-2</v>
      </c>
      <c r="Z405" s="124">
        <f t="shared" ref="Z405:Z435" si="247">F405</f>
        <v>4420</v>
      </c>
      <c r="AA405" s="124">
        <f t="shared" ref="AA405:AA435" si="248">AB$3+AB$4*Z405+AB$5*Z405^2+AH405</f>
        <v>8.3136800915493025E-2</v>
      </c>
      <c r="AB405" s="124">
        <f t="shared" ref="AB405:AB435" si="249">IF(S405&lt;&gt;0,G405-AH405, -9999)</f>
        <v>9.9555596714449274E-2</v>
      </c>
      <c r="AC405" s="124">
        <f t="shared" ref="AC405:AC435" si="250">+G405-P405</f>
        <v>-2.1652397623618619E-2</v>
      </c>
      <c r="AD405" s="124">
        <f t="shared" ref="AD405:AD435" si="251">IF(S405&lt;&gt;0,G405-AA405, -9999)</f>
        <v>-2.6168009123311853E-3</v>
      </c>
      <c r="AE405" s="124">
        <f t="shared" ref="AE405:AE435" si="252">+(G405-AA405)^2*S405</f>
        <v>6.8476470147773238E-6</v>
      </c>
      <c r="AF405" s="124">
        <f t="shared" ref="AF405:AF435" si="253">IF(S405&lt;&gt;0,G405-P405, -9999)</f>
        <v>-2.1652397623618619E-2</v>
      </c>
      <c r="AG405" s="125"/>
      <c r="AH405" s="124">
        <f t="shared" ref="AH405:AH435" si="254">$AB$6*($AB$11/AI405*AJ405+$AB$12)</f>
        <v>-1.903559671128743E-2</v>
      </c>
      <c r="AI405" s="124">
        <f t="shared" ref="AI405:AI435" si="255">1+$AB$7*COS(AL405)</f>
        <v>0.34875074031091069</v>
      </c>
      <c r="AJ405" s="124">
        <f t="shared" ref="AJ405:AJ435" si="256">SIN(AL405+RADIANS($AB$9))</f>
        <v>-0.96282476900003866</v>
      </c>
      <c r="AK405" s="124">
        <f t="shared" ref="AK405:AK435" si="257">$AB$7*SIN(AL405)</f>
        <v>-0.38906692258826547</v>
      </c>
      <c r="AL405" s="124">
        <f t="shared" ref="AL405:AL435" si="258">2*ATAN(AM405)</f>
        <v>-2.6030750989863374</v>
      </c>
      <c r="AM405" s="124">
        <f t="shared" ref="AM405:AM435" si="259">SQRT((1+$AB$7)/(1-$AB$7))*TAN(AN405/2)</f>
        <v>-3.6237096068862669</v>
      </c>
      <c r="AN405" s="124">
        <f t="shared" si="239"/>
        <v>10.705192500347039</v>
      </c>
      <c r="AO405" s="124">
        <f t="shared" si="239"/>
        <v>10.705170632872008</v>
      </c>
      <c r="AP405" s="124">
        <f t="shared" si="239"/>
        <v>10.705271318883499</v>
      </c>
      <c r="AQ405" s="124">
        <f t="shared" si="239"/>
        <v>10.704808004065358</v>
      </c>
      <c r="AR405" s="124">
        <f t="shared" si="239"/>
        <v>10.706945973096465</v>
      </c>
      <c r="AS405" s="124">
        <f t="shared" si="239"/>
        <v>10.697204438749919</v>
      </c>
      <c r="AT405" s="124">
        <f t="shared" si="239"/>
        <v>10.744548588957697</v>
      </c>
      <c r="AU405" s="124">
        <f t="shared" ref="AU405:AU435" si="260">RADIANS($AB$9)+$AB$18*(F405-AB$15)</f>
        <v>11.432044286479421</v>
      </c>
    </row>
    <row r="406" spans="1:47" s="124" customFormat="1" ht="12.95" customHeight="1" x14ac:dyDescent="0.2">
      <c r="A406" s="160" t="s">
        <v>150</v>
      </c>
      <c r="B406" s="161" t="s">
        <v>134</v>
      </c>
      <c r="C406" s="160">
        <v>55042.505499999999</v>
      </c>
      <c r="D406" s="160">
        <v>2.0000000000000001E-4</v>
      </c>
      <c r="E406" s="154">
        <f t="shared" si="240"/>
        <v>4420.0242693207392</v>
      </c>
      <c r="F406" s="124">
        <f t="shared" si="241"/>
        <v>4420</v>
      </c>
      <c r="G406" s="124">
        <f t="shared" si="242"/>
        <v>8.052000000316184E-2</v>
      </c>
      <c r="K406" s="124">
        <f>+G406</f>
        <v>8.052000000316184E-2</v>
      </c>
      <c r="O406" s="124">
        <f t="shared" ca="1" si="235"/>
        <v>8.3445781535875174E-2</v>
      </c>
      <c r="P406" s="34">
        <f t="shared" si="243"/>
        <v>0.10217239762678046</v>
      </c>
      <c r="Q406" s="121">
        <f t="shared" si="244"/>
        <v>40024.005499999999</v>
      </c>
      <c r="R406" s="124">
        <f t="shared" si="245"/>
        <v>4.6882632285128519E-4</v>
      </c>
      <c r="S406" s="125">
        <f>S$18</f>
        <v>1</v>
      </c>
      <c r="T406" s="124">
        <f t="shared" si="246"/>
        <v>4.6882632285128519E-4</v>
      </c>
      <c r="V406" s="124">
        <f>+G406-P406</f>
        <v>-2.1652397623618619E-2</v>
      </c>
      <c r="Z406" s="124">
        <f t="shared" si="247"/>
        <v>4420</v>
      </c>
      <c r="AA406" s="124">
        <f t="shared" si="248"/>
        <v>8.3136800915493025E-2</v>
      </c>
      <c r="AB406" s="124">
        <f t="shared" si="249"/>
        <v>9.9555596714449274E-2</v>
      </c>
      <c r="AC406" s="124">
        <f t="shared" si="250"/>
        <v>-2.1652397623618619E-2</v>
      </c>
      <c r="AD406" s="124">
        <f t="shared" si="251"/>
        <v>-2.6168009123311853E-3</v>
      </c>
      <c r="AE406" s="124">
        <f t="shared" si="252"/>
        <v>6.8476470147773238E-6</v>
      </c>
      <c r="AF406" s="124">
        <f t="shared" si="253"/>
        <v>-2.1652397623618619E-2</v>
      </c>
      <c r="AG406" s="125"/>
      <c r="AH406" s="124">
        <f t="shared" si="254"/>
        <v>-1.903559671128743E-2</v>
      </c>
      <c r="AI406" s="124">
        <f t="shared" si="255"/>
        <v>0.34875074031091069</v>
      </c>
      <c r="AJ406" s="124">
        <f t="shared" si="256"/>
        <v>-0.96282476900003866</v>
      </c>
      <c r="AK406" s="124">
        <f t="shared" si="257"/>
        <v>-0.38906692258826547</v>
      </c>
      <c r="AL406" s="124">
        <f t="shared" si="258"/>
        <v>-2.6030750989863374</v>
      </c>
      <c r="AM406" s="124">
        <f t="shared" si="259"/>
        <v>-3.6237096068862669</v>
      </c>
      <c r="AN406" s="124">
        <f t="shared" si="239"/>
        <v>10.705192500347039</v>
      </c>
      <c r="AO406" s="124">
        <f t="shared" si="239"/>
        <v>10.705170632872008</v>
      </c>
      <c r="AP406" s="124">
        <f t="shared" si="239"/>
        <v>10.705271318883499</v>
      </c>
      <c r="AQ406" s="124">
        <f t="shared" si="239"/>
        <v>10.704808004065358</v>
      </c>
      <c r="AR406" s="124">
        <f t="shared" si="239"/>
        <v>10.706945973096465</v>
      </c>
      <c r="AS406" s="124">
        <f t="shared" si="239"/>
        <v>10.697204438749919</v>
      </c>
      <c r="AT406" s="124">
        <f t="shared" si="239"/>
        <v>10.744548588957697</v>
      </c>
      <c r="AU406" s="124">
        <f t="shared" si="260"/>
        <v>11.432044286479421</v>
      </c>
    </row>
    <row r="407" spans="1:47" s="124" customFormat="1" ht="12.95" customHeight="1" x14ac:dyDescent="0.2">
      <c r="A407" s="108" t="s">
        <v>154</v>
      </c>
      <c r="B407" s="109" t="s">
        <v>134</v>
      </c>
      <c r="C407" s="11">
        <v>55055.777300000002</v>
      </c>
      <c r="D407" s="11">
        <v>1E-4</v>
      </c>
      <c r="E407" s="154">
        <f t="shared" si="240"/>
        <v>4424.0244875396693</v>
      </c>
      <c r="F407" s="124">
        <f t="shared" si="241"/>
        <v>4424</v>
      </c>
      <c r="G407" s="124">
        <f t="shared" si="242"/>
        <v>8.1244000000879169E-2</v>
      </c>
      <c r="K407" s="124">
        <f>+G407</f>
        <v>8.1244000000879169E-2</v>
      </c>
      <c r="O407" s="124">
        <f t="shared" ca="1" si="235"/>
        <v>8.3684898508938566E-2</v>
      </c>
      <c r="P407" s="34">
        <f t="shared" si="243"/>
        <v>0.10238745818311396</v>
      </c>
      <c r="Q407" s="121">
        <f t="shared" si="244"/>
        <v>40037.277300000002</v>
      </c>
      <c r="R407" s="124">
        <f t="shared" si="245"/>
        <v>4.4704582390391116E-4</v>
      </c>
      <c r="S407" s="125">
        <f>S$18</f>
        <v>1</v>
      </c>
      <c r="T407" s="124">
        <f t="shared" si="246"/>
        <v>4.4704582390391116E-4</v>
      </c>
      <c r="V407" s="124">
        <f>+G407-P407</f>
        <v>-2.1143458182234787E-2</v>
      </c>
      <c r="Z407" s="124">
        <f t="shared" si="247"/>
        <v>4424</v>
      </c>
      <c r="AA407" s="124">
        <f t="shared" si="248"/>
        <v>8.3404244727934951E-2</v>
      </c>
      <c r="AB407" s="124">
        <f t="shared" si="249"/>
        <v>0.10022721345605817</v>
      </c>
      <c r="AC407" s="124">
        <f t="shared" si="250"/>
        <v>-2.1143458182234787E-2</v>
      </c>
      <c r="AD407" s="124">
        <f t="shared" si="251"/>
        <v>-2.1602447270557823E-3</v>
      </c>
      <c r="AE407" s="124">
        <f t="shared" si="252"/>
        <v>4.6666572807723117E-6</v>
      </c>
      <c r="AF407" s="124">
        <f t="shared" si="253"/>
        <v>-2.1143458182234787E-2</v>
      </c>
      <c r="AG407" s="125"/>
      <c r="AH407" s="124">
        <f t="shared" si="254"/>
        <v>-1.8983213455179011E-2</v>
      </c>
      <c r="AI407" s="124">
        <f t="shared" si="255"/>
        <v>0.34946218451691247</v>
      </c>
      <c r="AJ407" s="124">
        <f t="shared" si="256"/>
        <v>-0.96331636184847014</v>
      </c>
      <c r="AK407" s="124">
        <f t="shared" si="257"/>
        <v>-0.39025532555544024</v>
      </c>
      <c r="AL407" s="124">
        <f t="shared" si="258"/>
        <v>-2.6012492971179575</v>
      </c>
      <c r="AM407" s="124">
        <f t="shared" si="259"/>
        <v>-3.6108516876564321</v>
      </c>
      <c r="AN407" s="124">
        <f t="shared" si="239"/>
        <v>10.70859999876258</v>
      </c>
      <c r="AO407" s="124">
        <f t="shared" si="239"/>
        <v>10.70857839806242</v>
      </c>
      <c r="AP407" s="124">
        <f t="shared" si="239"/>
        <v>10.708679003711493</v>
      </c>
      <c r="AQ407" s="124">
        <f t="shared" si="239"/>
        <v>10.708210722815551</v>
      </c>
      <c r="AR407" s="124">
        <f t="shared" si="239"/>
        <v>10.710396751113828</v>
      </c>
      <c r="AS407" s="124">
        <f t="shared" si="239"/>
        <v>10.700326675692347</v>
      </c>
      <c r="AT407" s="124">
        <f t="shared" si="239"/>
        <v>10.750026827697257</v>
      </c>
      <c r="AU407" s="124">
        <f t="shared" si="260"/>
        <v>11.436187802677539</v>
      </c>
    </row>
    <row r="408" spans="1:47" s="124" customFormat="1" ht="12.95" customHeight="1" x14ac:dyDescent="0.2">
      <c r="A408" s="160" t="s">
        <v>150</v>
      </c>
      <c r="B408" s="161" t="s">
        <v>134</v>
      </c>
      <c r="C408" s="160">
        <v>55062.413200000003</v>
      </c>
      <c r="D408" s="160">
        <v>2.0000000000000001E-4</v>
      </c>
      <c r="E408" s="154">
        <f t="shared" si="240"/>
        <v>4426.0245966491348</v>
      </c>
      <c r="F408" s="124">
        <f t="shared" si="241"/>
        <v>4426</v>
      </c>
      <c r="G408" s="124">
        <f t="shared" si="242"/>
        <v>8.1605999999737833E-2</v>
      </c>
      <c r="K408" s="124">
        <f>+G408</f>
        <v>8.1605999999737833E-2</v>
      </c>
      <c r="O408" s="124">
        <f t="shared" ca="1" si="235"/>
        <v>8.3804456995470233E-2</v>
      </c>
      <c r="P408" s="34">
        <f t="shared" si="243"/>
        <v>0.10249506592969476</v>
      </c>
      <c r="Q408" s="121">
        <f t="shared" si="244"/>
        <v>40043.913200000003</v>
      </c>
      <c r="R408" s="124">
        <f t="shared" si="245"/>
        <v>4.3635307542608736E-4</v>
      </c>
      <c r="S408" s="125">
        <f>S$18</f>
        <v>1</v>
      </c>
      <c r="T408" s="124">
        <f t="shared" si="246"/>
        <v>4.3635307542608736E-4</v>
      </c>
      <c r="V408" s="124">
        <f>+G408-P408</f>
        <v>-2.0889065929956929E-2</v>
      </c>
      <c r="Z408" s="124">
        <f t="shared" si="247"/>
        <v>4426</v>
      </c>
      <c r="AA408" s="124">
        <f t="shared" si="248"/>
        <v>8.3538167026248375E-2</v>
      </c>
      <c r="AB408" s="124">
        <f t="shared" si="249"/>
        <v>0.10056289890318422</v>
      </c>
      <c r="AC408" s="124">
        <f t="shared" si="250"/>
        <v>-2.0889065929956929E-2</v>
      </c>
      <c r="AD408" s="124">
        <f t="shared" si="251"/>
        <v>-1.9321670265105423E-3</v>
      </c>
      <c r="AE408" s="124">
        <f t="shared" si="252"/>
        <v>3.7332694183345904E-6</v>
      </c>
      <c r="AF408" s="124">
        <f t="shared" si="253"/>
        <v>-2.0889065929956929E-2</v>
      </c>
      <c r="AG408" s="125"/>
      <c r="AH408" s="124">
        <f t="shared" si="254"/>
        <v>-1.895689890344639E-2</v>
      </c>
      <c r="AI408" s="124">
        <f t="shared" si="255"/>
        <v>0.34981981314295874</v>
      </c>
      <c r="AJ408" s="124">
        <f t="shared" si="256"/>
        <v>-0.96356170227309268</v>
      </c>
      <c r="AK408" s="124">
        <f t="shared" si="257"/>
        <v>-0.39085085789394552</v>
      </c>
      <c r="AL408" s="124">
        <f t="shared" si="258"/>
        <v>-2.6003335993328558</v>
      </c>
      <c r="AM408" s="124">
        <f t="shared" si="259"/>
        <v>-3.6044348984261196</v>
      </c>
      <c r="AN408" s="124">
        <f t="shared" si="239"/>
        <v>10.710306353938675</v>
      </c>
      <c r="AO408" s="124">
        <f t="shared" si="239"/>
        <v>10.710284913018565</v>
      </c>
      <c r="AP408" s="124">
        <f t="shared" si="239"/>
        <v>10.710385355470489</v>
      </c>
      <c r="AQ408" s="124">
        <f t="shared" si="239"/>
        <v>10.70991511776564</v>
      </c>
      <c r="AR408" s="124">
        <f t="shared" si="239"/>
        <v>10.712123151704214</v>
      </c>
      <c r="AS408" s="124">
        <f t="shared" si="239"/>
        <v>10.701895267740092</v>
      </c>
      <c r="AT408" s="124">
        <f t="shared" si="239"/>
        <v>10.752770366192127</v>
      </c>
      <c r="AU408" s="124">
        <f t="shared" si="260"/>
        <v>11.438259560776599</v>
      </c>
    </row>
    <row r="409" spans="1:47" s="124" customFormat="1" ht="12.95" customHeight="1" x14ac:dyDescent="0.2">
      <c r="A409" s="69" t="s">
        <v>1238</v>
      </c>
      <c r="B409" s="71" t="s">
        <v>134</v>
      </c>
      <c r="C409" s="69">
        <v>55082.32</v>
      </c>
      <c r="D409" s="69" t="s">
        <v>176</v>
      </c>
      <c r="E409" s="124">
        <f t="shared" si="240"/>
        <v>4432.024652710903</v>
      </c>
      <c r="F409" s="124">
        <f t="shared" si="241"/>
        <v>4432</v>
      </c>
      <c r="G409" s="124">
        <f t="shared" si="242"/>
        <v>8.1792000004497822E-2</v>
      </c>
      <c r="I409" s="124">
        <f>+G409</f>
        <v>8.1792000004497822E-2</v>
      </c>
      <c r="O409" s="124">
        <f t="shared" ca="1" si="235"/>
        <v>8.4163132455065293E-2</v>
      </c>
      <c r="P409" s="34">
        <f t="shared" si="243"/>
        <v>0.10281819904309326</v>
      </c>
      <c r="Q409" s="121">
        <f t="shared" si="244"/>
        <v>40063.82</v>
      </c>
      <c r="R409" s="124">
        <f t="shared" si="245"/>
        <v>4.4210104601063186E-4</v>
      </c>
      <c r="S409" s="125">
        <f>S$16</f>
        <v>0.1</v>
      </c>
      <c r="T409" s="124">
        <f t="shared" si="246"/>
        <v>4.4210104601063188E-5</v>
      </c>
      <c r="Z409" s="124">
        <f t="shared" si="247"/>
        <v>4432</v>
      </c>
      <c r="AA409" s="124">
        <f t="shared" si="248"/>
        <v>8.394073779438424E-2</v>
      </c>
      <c r="AB409" s="124">
        <f t="shared" si="249"/>
        <v>0.10066946125320686</v>
      </c>
      <c r="AC409" s="124">
        <f t="shared" si="250"/>
        <v>-2.1026199038595442E-2</v>
      </c>
      <c r="AD409" s="124">
        <f t="shared" si="251"/>
        <v>-2.1487377898864179E-3</v>
      </c>
      <c r="AE409" s="124">
        <f t="shared" si="252"/>
        <v>4.6170740896859678E-7</v>
      </c>
      <c r="AF409" s="124">
        <f t="shared" si="253"/>
        <v>-2.1026199038595442E-2</v>
      </c>
      <c r="AG409" s="125"/>
      <c r="AH409" s="124">
        <f t="shared" si="254"/>
        <v>-1.8877461248709031E-2</v>
      </c>
      <c r="AI409" s="124">
        <f t="shared" si="255"/>
        <v>0.35090040259837407</v>
      </c>
      <c r="AJ409" s="124">
        <f t="shared" si="256"/>
        <v>-0.96429586554740887</v>
      </c>
      <c r="AK409" s="124">
        <f t="shared" si="257"/>
        <v>-0.39264281624771563</v>
      </c>
      <c r="AL409" s="124">
        <f t="shared" si="258"/>
        <v>-2.5975752138961306</v>
      </c>
      <c r="AM409" s="124">
        <f t="shared" si="259"/>
        <v>-3.5852327473354104</v>
      </c>
      <c r="AN409" s="124">
        <f t="shared" si="239"/>
        <v>10.715435920659548</v>
      </c>
      <c r="AO409" s="124">
        <f t="shared" si="239"/>
        <v>10.715415053755992</v>
      </c>
      <c r="AP409" s="124">
        <f t="shared" si="239"/>
        <v>10.715514548967203</v>
      </c>
      <c r="AQ409" s="124">
        <f t="shared" si="239"/>
        <v>10.715040455807371</v>
      </c>
      <c r="AR409" s="124">
        <f t="shared" si="239"/>
        <v>10.717306557003392</v>
      </c>
      <c r="AS409" s="124">
        <f t="shared" si="239"/>
        <v>10.70663120393983</v>
      </c>
      <c r="AT409" s="124">
        <f t="shared" si="239"/>
        <v>10.761018623538416</v>
      </c>
      <c r="AU409" s="124">
        <f t="shared" si="260"/>
        <v>11.444474835073777</v>
      </c>
    </row>
    <row r="410" spans="1:47" s="124" customFormat="1" ht="12.95" customHeight="1" x14ac:dyDescent="0.2">
      <c r="A410" s="162" t="s">
        <v>153</v>
      </c>
      <c r="B410" s="159" t="s">
        <v>134</v>
      </c>
      <c r="C410" s="158">
        <v>55324.522199999999</v>
      </c>
      <c r="D410" s="158">
        <v>8.0000000000000004E-4</v>
      </c>
      <c r="E410" s="154">
        <f t="shared" si="240"/>
        <v>4505.0261787363734</v>
      </c>
      <c r="F410" s="124">
        <f t="shared" si="241"/>
        <v>4505</v>
      </c>
      <c r="G410" s="124">
        <f t="shared" si="242"/>
        <v>8.6855000001378357E-2</v>
      </c>
      <c r="K410" s="124">
        <f t="shared" ref="K410:K435" si="261">+G410</f>
        <v>8.6855000001378357E-2</v>
      </c>
      <c r="O410" s="124">
        <f t="shared" ca="1" si="235"/>
        <v>8.8527017213471948E-2</v>
      </c>
      <c r="P410" s="34">
        <f t="shared" si="243"/>
        <v>0.10678688195141842</v>
      </c>
      <c r="Q410" s="121">
        <f t="shared" si="244"/>
        <v>40306.022199999999</v>
      </c>
      <c r="R410" s="124">
        <f t="shared" si="245"/>
        <v>3.972799180703327E-4</v>
      </c>
      <c r="S410" s="125">
        <f t="shared" ref="S410:S439" si="262">S$18</f>
        <v>1</v>
      </c>
      <c r="T410" s="124">
        <f t="shared" si="246"/>
        <v>3.972799180703327E-4</v>
      </c>
      <c r="V410" s="124">
        <f>+G410-P410</f>
        <v>-1.9931881950040059E-2</v>
      </c>
      <c r="Z410" s="124">
        <f t="shared" si="247"/>
        <v>4505</v>
      </c>
      <c r="AA410" s="124">
        <f t="shared" si="248"/>
        <v>8.893721656082014E-2</v>
      </c>
      <c r="AB410" s="124">
        <f t="shared" si="249"/>
        <v>0.10470466539197663</v>
      </c>
      <c r="AC410" s="124">
        <f t="shared" si="250"/>
        <v>-1.9931881950040059E-2</v>
      </c>
      <c r="AD410" s="124">
        <f t="shared" si="251"/>
        <v>-2.0822165594417824E-3</v>
      </c>
      <c r="AE410" s="124">
        <f t="shared" si="252"/>
        <v>4.335625800413574E-6</v>
      </c>
      <c r="AF410" s="124">
        <f t="shared" si="253"/>
        <v>-1.9931881950040059E-2</v>
      </c>
      <c r="AG410" s="125"/>
      <c r="AH410" s="124">
        <f t="shared" si="254"/>
        <v>-1.7849665390598277E-2</v>
      </c>
      <c r="AI410" s="124">
        <f t="shared" si="255"/>
        <v>0.36504080473340073</v>
      </c>
      <c r="AJ410" s="124">
        <f t="shared" si="256"/>
        <v>-0.97297412366825076</v>
      </c>
      <c r="AK410" s="124">
        <f t="shared" si="257"/>
        <v>-0.41512105324144061</v>
      </c>
      <c r="AL410" s="124">
        <f t="shared" si="258"/>
        <v>-2.5625675625044275</v>
      </c>
      <c r="AM410" s="124">
        <f t="shared" si="259"/>
        <v>-3.3570339779219993</v>
      </c>
      <c r="AN410" s="124">
        <f t="shared" si="239"/>
        <v>10.779172859475571</v>
      </c>
      <c r="AO410" s="124">
        <f t="shared" si="239"/>
        <v>10.779163591539678</v>
      </c>
      <c r="AP410" s="124">
        <f t="shared" si="239"/>
        <v>10.779220494332195</v>
      </c>
      <c r="AQ410" s="124">
        <f t="shared" si="239"/>
        <v>10.778871357581394</v>
      </c>
      <c r="AR410" s="124">
        <f t="shared" si="239"/>
        <v>10.781022356268803</v>
      </c>
      <c r="AS410" s="124">
        <f t="shared" si="239"/>
        <v>10.76808834786552</v>
      </c>
      <c r="AT410" s="124">
        <f t="shared" si="239"/>
        <v>10.863462630349218</v>
      </c>
      <c r="AU410" s="124">
        <f t="shared" si="260"/>
        <v>11.520094005689451</v>
      </c>
    </row>
    <row r="411" spans="1:47" s="124" customFormat="1" ht="12.95" customHeight="1" x14ac:dyDescent="0.2">
      <c r="A411" s="108" t="s">
        <v>155</v>
      </c>
      <c r="B411" s="109" t="s">
        <v>134</v>
      </c>
      <c r="C411" s="11">
        <v>55337.793799999999</v>
      </c>
      <c r="D411" s="11">
        <v>1E-4</v>
      </c>
      <c r="E411" s="154">
        <f t="shared" si="240"/>
        <v>4509.0263366738309</v>
      </c>
      <c r="F411" s="124">
        <f t="shared" si="241"/>
        <v>4509</v>
      </c>
      <c r="G411" s="124">
        <f t="shared" si="242"/>
        <v>8.7379000004148111E-2</v>
      </c>
      <c r="K411" s="124">
        <f t="shared" si="261"/>
        <v>8.7379000004148111E-2</v>
      </c>
      <c r="O411" s="124">
        <f t="shared" ca="1" si="235"/>
        <v>8.8766134186535284E-2</v>
      </c>
      <c r="P411" s="34">
        <f t="shared" si="243"/>
        <v>0.10700633238454707</v>
      </c>
      <c r="Q411" s="121">
        <f t="shared" si="244"/>
        <v>40319.293799999999</v>
      </c>
      <c r="R411" s="124">
        <f t="shared" si="245"/>
        <v>3.852321763706575E-4</v>
      </c>
      <c r="S411" s="125">
        <f t="shared" si="262"/>
        <v>1</v>
      </c>
      <c r="T411" s="124">
        <f t="shared" si="246"/>
        <v>3.852321763706575E-4</v>
      </c>
      <c r="V411" s="124">
        <f>+G411-P411</f>
        <v>-1.962733238039896E-2</v>
      </c>
      <c r="Z411" s="124">
        <f t="shared" si="247"/>
        <v>4509</v>
      </c>
      <c r="AA411" s="124">
        <f t="shared" si="248"/>
        <v>8.9216370395596156E-2</v>
      </c>
      <c r="AB411" s="124">
        <f t="shared" si="249"/>
        <v>0.10516896199309902</v>
      </c>
      <c r="AC411" s="124">
        <f t="shared" si="250"/>
        <v>-1.962733238039896E-2</v>
      </c>
      <c r="AD411" s="124">
        <f t="shared" si="251"/>
        <v>-1.8373703914480455E-3</v>
      </c>
      <c r="AE411" s="124">
        <f t="shared" si="252"/>
        <v>3.3759299553699438E-6</v>
      </c>
      <c r="AF411" s="124">
        <f t="shared" si="253"/>
        <v>-1.962733238039896E-2</v>
      </c>
      <c r="AG411" s="125"/>
      <c r="AH411" s="124">
        <f t="shared" si="254"/>
        <v>-1.7789961988950921E-2</v>
      </c>
      <c r="AI411" s="124">
        <f t="shared" si="255"/>
        <v>0.36587265836161442</v>
      </c>
      <c r="AJ411" s="124">
        <f t="shared" si="256"/>
        <v>-0.97343419390365771</v>
      </c>
      <c r="AK411" s="124">
        <f t="shared" si="257"/>
        <v>-0.41639066162021993</v>
      </c>
      <c r="AL411" s="124">
        <f t="shared" si="258"/>
        <v>-2.5605667407821753</v>
      </c>
      <c r="AM411" s="124">
        <f t="shared" si="259"/>
        <v>-3.3448003411862257</v>
      </c>
      <c r="AN411" s="124">
        <f t="shared" ref="AN411:AT420" si="263">$AU411+$AB$7*SIN(AO411)</f>
        <v>10.782739935745875</v>
      </c>
      <c r="AO411" s="124">
        <f t="shared" si="263"/>
        <v>10.782731284578981</v>
      </c>
      <c r="AP411" s="124">
        <f t="shared" si="263"/>
        <v>10.782785276831815</v>
      </c>
      <c r="AQ411" s="124">
        <f t="shared" si="263"/>
        <v>10.78244852949814</v>
      </c>
      <c r="AR411" s="124">
        <f t="shared" si="263"/>
        <v>10.784557451071393</v>
      </c>
      <c r="AS411" s="124">
        <f t="shared" si="263"/>
        <v>10.771672247462094</v>
      </c>
      <c r="AT411" s="124">
        <f t="shared" si="263"/>
        <v>10.869185954563791</v>
      </c>
      <c r="AU411" s="124">
        <f t="shared" si="260"/>
        <v>11.524237521887571</v>
      </c>
    </row>
    <row r="412" spans="1:47" s="124" customFormat="1" ht="12.95" customHeight="1" x14ac:dyDescent="0.2">
      <c r="A412" s="31" t="s">
        <v>165</v>
      </c>
      <c r="B412" s="32" t="s">
        <v>134</v>
      </c>
      <c r="C412" s="33">
        <v>56515.627200000003</v>
      </c>
      <c r="D412" s="33">
        <v>2.0000000000000001E-4</v>
      </c>
      <c r="E412" s="154">
        <f t="shared" si="240"/>
        <v>4864.0339939278483</v>
      </c>
      <c r="F412" s="124">
        <f t="shared" si="241"/>
        <v>4864</v>
      </c>
      <c r="G412" s="124">
        <f t="shared" si="242"/>
        <v>0.11278400000446709</v>
      </c>
      <c r="K412" s="124">
        <f t="shared" si="261"/>
        <v>0.11278400000446709</v>
      </c>
      <c r="O412" s="124">
        <f t="shared" ca="1" si="235"/>
        <v>0.10998776554590994</v>
      </c>
      <c r="P412" s="34">
        <f t="shared" si="243"/>
        <v>0.12730530516023372</v>
      </c>
      <c r="Q412" s="121">
        <f t="shared" si="244"/>
        <v>41497.127200000003</v>
      </c>
      <c r="R412" s="124">
        <f t="shared" si="245"/>
        <v>2.1086830342689463E-4</v>
      </c>
      <c r="S412" s="125">
        <f t="shared" si="262"/>
        <v>1</v>
      </c>
      <c r="T412" s="124">
        <f t="shared" si="246"/>
        <v>2.1086830342689463E-4</v>
      </c>
      <c r="V412" s="124">
        <f>+G412-P412</f>
        <v>-1.4521305155766634E-2</v>
      </c>
      <c r="Z412" s="124">
        <f t="shared" si="247"/>
        <v>4864</v>
      </c>
      <c r="AA412" s="124">
        <f t="shared" si="248"/>
        <v>0.11653392012447744</v>
      </c>
      <c r="AB412" s="124">
        <f t="shared" si="249"/>
        <v>0.12355538504022337</v>
      </c>
      <c r="AC412" s="124">
        <f t="shared" si="250"/>
        <v>-1.4521305155766634E-2</v>
      </c>
      <c r="AD412" s="124">
        <f t="shared" si="251"/>
        <v>-3.7499201200103527E-3</v>
      </c>
      <c r="AE412" s="124">
        <f t="shared" si="252"/>
        <v>1.4061900906458458E-5</v>
      </c>
      <c r="AF412" s="124">
        <f t="shared" si="253"/>
        <v>-1.4521305155766634E-2</v>
      </c>
      <c r="AG412" s="125"/>
      <c r="AH412" s="124">
        <f t="shared" si="254"/>
        <v>-1.0771385035756288E-2</v>
      </c>
      <c r="AI412" s="124">
        <f t="shared" si="255"/>
        <v>0.47709830246871909</v>
      </c>
      <c r="AJ412" s="124">
        <f t="shared" si="256"/>
        <v>-0.99999847654349017</v>
      </c>
      <c r="AK412" s="124">
        <f t="shared" si="257"/>
        <v>-0.54961121096352739</v>
      </c>
      <c r="AL412" s="124">
        <f t="shared" si="258"/>
        <v>-2.3312959611493449</v>
      </c>
      <c r="AM412" s="124">
        <f t="shared" si="259"/>
        <v>-2.3316809362391395</v>
      </c>
      <c r="AN412" s="124">
        <f t="shared" si="263"/>
        <v>11.141412482261421</v>
      </c>
      <c r="AO412" s="124">
        <f t="shared" si="263"/>
        <v>11.141422012527421</v>
      </c>
      <c r="AP412" s="124">
        <f t="shared" si="263"/>
        <v>11.141508428943803</v>
      </c>
      <c r="AQ412" s="124">
        <f t="shared" si="263"/>
        <v>11.142289709651306</v>
      </c>
      <c r="AR412" s="124">
        <f t="shared" si="263"/>
        <v>11.149174196066925</v>
      </c>
      <c r="AS412" s="124">
        <f t="shared" si="263"/>
        <v>11.200128420536448</v>
      </c>
      <c r="AT412" s="124">
        <f t="shared" si="263"/>
        <v>11.418275095260675</v>
      </c>
      <c r="AU412" s="124">
        <f t="shared" si="260"/>
        <v>11.891974584470642</v>
      </c>
    </row>
    <row r="413" spans="1:47" s="124" customFormat="1" ht="12.95" customHeight="1" x14ac:dyDescent="0.2">
      <c r="A413" s="69" t="s">
        <v>1259</v>
      </c>
      <c r="B413" s="71" t="s">
        <v>134</v>
      </c>
      <c r="C413" s="69">
        <v>56943.627899999999</v>
      </c>
      <c r="D413" s="69" t="s">
        <v>176</v>
      </c>
      <c r="E413" s="124">
        <f t="shared" si="240"/>
        <v>4993.0365555890121</v>
      </c>
      <c r="F413" s="124">
        <f t="shared" si="241"/>
        <v>4993</v>
      </c>
      <c r="G413" s="124">
        <f t="shared" si="242"/>
        <v>0.12128300000040326</v>
      </c>
      <c r="K413" s="124">
        <f t="shared" si="261"/>
        <v>0.12128300000040326</v>
      </c>
      <c r="O413" s="124">
        <f t="shared" ca="1" si="235"/>
        <v>0.11769928792720386</v>
      </c>
      <c r="P413" s="34">
        <f t="shared" si="243"/>
        <v>0.13508461976368877</v>
      </c>
      <c r="Q413" s="121">
        <f t="shared" si="244"/>
        <v>41925.127899999999</v>
      </c>
      <c r="R413" s="124">
        <f t="shared" si="245"/>
        <v>1.9048470809031304E-4</v>
      </c>
      <c r="S413" s="125">
        <f t="shared" si="262"/>
        <v>1</v>
      </c>
      <c r="T413" s="124">
        <f t="shared" si="246"/>
        <v>1.9048470809031304E-4</v>
      </c>
      <c r="Z413" s="124">
        <f t="shared" si="247"/>
        <v>4993</v>
      </c>
      <c r="AA413" s="124">
        <f t="shared" si="248"/>
        <v>0.12797305276033386</v>
      </c>
      <c r="AB413" s="124">
        <f t="shared" si="249"/>
        <v>0.12839456700375818</v>
      </c>
      <c r="AC413" s="124">
        <f t="shared" si="250"/>
        <v>-1.3801619763285505E-2</v>
      </c>
      <c r="AD413" s="124">
        <f t="shared" si="251"/>
        <v>-6.6900527599305926E-3</v>
      </c>
      <c r="AE413" s="124">
        <f t="shared" si="252"/>
        <v>4.4756805930654939E-5</v>
      </c>
      <c r="AF413" s="124">
        <f t="shared" si="253"/>
        <v>-1.3801619763285505E-2</v>
      </c>
      <c r="AG413" s="125"/>
      <c r="AH413" s="124">
        <f t="shared" si="254"/>
        <v>-7.1115670033548998E-3</v>
      </c>
      <c r="AI413" s="124">
        <f t="shared" si="255"/>
        <v>0.55073457175586715</v>
      </c>
      <c r="AJ413" s="124">
        <f t="shared" si="256"/>
        <v>-0.99220431073966453</v>
      </c>
      <c r="AK413" s="124">
        <f t="shared" si="257"/>
        <v>-0.61127673232547153</v>
      </c>
      <c r="AL413" s="124">
        <f t="shared" si="258"/>
        <v>-2.2046037180770921</v>
      </c>
      <c r="AM413" s="124">
        <f t="shared" si="259"/>
        <v>-1.9759981850849921</v>
      </c>
      <c r="AN413" s="124">
        <f t="shared" si="263"/>
        <v>11.30251179764851</v>
      </c>
      <c r="AO413" s="124">
        <f t="shared" si="263"/>
        <v>11.302816660914887</v>
      </c>
      <c r="AP413" s="124">
        <f t="shared" si="263"/>
        <v>11.304142679991372</v>
      </c>
      <c r="AQ413" s="124">
        <f t="shared" si="263"/>
        <v>11.30984725684932</v>
      </c>
      <c r="AR413" s="124">
        <f t="shared" si="263"/>
        <v>11.33332719659438</v>
      </c>
      <c r="AS413" s="124">
        <f t="shared" si="263"/>
        <v>11.416892453638656</v>
      </c>
      <c r="AT413" s="124">
        <f t="shared" si="263"/>
        <v>11.635071683837788</v>
      </c>
      <c r="AU413" s="124">
        <f t="shared" si="260"/>
        <v>12.025602981859985</v>
      </c>
    </row>
    <row r="414" spans="1:47" s="124" customFormat="1" ht="12.95" customHeight="1" x14ac:dyDescent="0.2">
      <c r="A414" s="102" t="s">
        <v>1321</v>
      </c>
      <c r="B414" s="103" t="s">
        <v>134</v>
      </c>
      <c r="C414" s="104">
        <v>56943.627899999999</v>
      </c>
      <c r="D414" s="104">
        <v>1E-4</v>
      </c>
      <c r="E414" s="124">
        <f t="shared" si="240"/>
        <v>4993.0365555890121</v>
      </c>
      <c r="F414" s="124">
        <f t="shared" si="241"/>
        <v>4993</v>
      </c>
      <c r="G414" s="124">
        <f t="shared" si="242"/>
        <v>0.12128300000040326</v>
      </c>
      <c r="K414" s="124">
        <f t="shared" si="261"/>
        <v>0.12128300000040326</v>
      </c>
      <c r="O414" s="124">
        <f t="shared" ca="1" si="235"/>
        <v>0.11769928792720386</v>
      </c>
      <c r="P414" s="34">
        <f t="shared" si="243"/>
        <v>0.13508461976368877</v>
      </c>
      <c r="Q414" s="121">
        <f t="shared" si="244"/>
        <v>41925.127899999999</v>
      </c>
      <c r="R414" s="124">
        <f t="shared" si="245"/>
        <v>1.9048470809031304E-4</v>
      </c>
      <c r="S414" s="125">
        <f t="shared" si="262"/>
        <v>1</v>
      </c>
      <c r="T414" s="124">
        <f t="shared" si="246"/>
        <v>1.9048470809031304E-4</v>
      </c>
      <c r="Z414" s="124">
        <f t="shared" si="247"/>
        <v>4993</v>
      </c>
      <c r="AA414" s="124">
        <f t="shared" si="248"/>
        <v>0.12797305276033386</v>
      </c>
      <c r="AB414" s="124">
        <f t="shared" si="249"/>
        <v>0.12839456700375818</v>
      </c>
      <c r="AC414" s="124">
        <f t="shared" si="250"/>
        <v>-1.3801619763285505E-2</v>
      </c>
      <c r="AD414" s="124">
        <f t="shared" si="251"/>
        <v>-6.6900527599305926E-3</v>
      </c>
      <c r="AE414" s="124">
        <f t="shared" si="252"/>
        <v>4.4756805930654939E-5</v>
      </c>
      <c r="AF414" s="124">
        <f t="shared" si="253"/>
        <v>-1.3801619763285505E-2</v>
      </c>
      <c r="AG414" s="125"/>
      <c r="AH414" s="124">
        <f t="shared" si="254"/>
        <v>-7.1115670033548998E-3</v>
      </c>
      <c r="AI414" s="124">
        <f t="shared" si="255"/>
        <v>0.55073457175586715</v>
      </c>
      <c r="AJ414" s="124">
        <f t="shared" si="256"/>
        <v>-0.99220431073966453</v>
      </c>
      <c r="AK414" s="124">
        <f t="shared" si="257"/>
        <v>-0.61127673232547153</v>
      </c>
      <c r="AL414" s="124">
        <f t="shared" si="258"/>
        <v>-2.2046037180770921</v>
      </c>
      <c r="AM414" s="124">
        <f t="shared" si="259"/>
        <v>-1.9759981850849921</v>
      </c>
      <c r="AN414" s="124">
        <f t="shared" si="263"/>
        <v>11.30251179764851</v>
      </c>
      <c r="AO414" s="124">
        <f t="shared" si="263"/>
        <v>11.302816660914887</v>
      </c>
      <c r="AP414" s="124">
        <f t="shared" si="263"/>
        <v>11.304142679991372</v>
      </c>
      <c r="AQ414" s="124">
        <f t="shared" si="263"/>
        <v>11.30984725684932</v>
      </c>
      <c r="AR414" s="124">
        <f t="shared" si="263"/>
        <v>11.33332719659438</v>
      </c>
      <c r="AS414" s="124">
        <f t="shared" si="263"/>
        <v>11.416892453638656</v>
      </c>
      <c r="AT414" s="124">
        <f t="shared" si="263"/>
        <v>11.635071683837788</v>
      </c>
      <c r="AU414" s="124">
        <f t="shared" si="260"/>
        <v>12.025602981859985</v>
      </c>
    </row>
    <row r="415" spans="1:47" s="124" customFormat="1" ht="12.95" customHeight="1" x14ac:dyDescent="0.2">
      <c r="A415" s="102" t="s">
        <v>1322</v>
      </c>
      <c r="B415" s="103" t="s">
        <v>134</v>
      </c>
      <c r="C415" s="104">
        <v>57195.785100000001</v>
      </c>
      <c r="D415" s="104">
        <v>1E-4</v>
      </c>
      <c r="E415" s="124">
        <f t="shared" si="240"/>
        <v>5069.038591897146</v>
      </c>
      <c r="F415" s="124">
        <f t="shared" si="241"/>
        <v>5069</v>
      </c>
      <c r="G415" s="124">
        <f t="shared" si="242"/>
        <v>0.12803900000290014</v>
      </c>
      <c r="K415" s="124">
        <f t="shared" si="261"/>
        <v>0.12803900000290014</v>
      </c>
      <c r="O415" s="124">
        <f t="shared" ca="1" si="235"/>
        <v>0.12224251041540796</v>
      </c>
      <c r="P415" s="34">
        <f t="shared" si="243"/>
        <v>0.13976836167986426</v>
      </c>
      <c r="Q415" s="121">
        <f t="shared" si="244"/>
        <v>42177.285100000001</v>
      </c>
      <c r="R415" s="124">
        <f t="shared" si="245"/>
        <v>1.3757792534903449E-4</v>
      </c>
      <c r="S415" s="125">
        <f t="shared" si="262"/>
        <v>1</v>
      </c>
      <c r="T415" s="124">
        <f t="shared" si="246"/>
        <v>1.3757792534903449E-4</v>
      </c>
      <c r="Z415" s="124">
        <f t="shared" si="247"/>
        <v>5069</v>
      </c>
      <c r="AA415" s="124">
        <f t="shared" si="248"/>
        <v>0.1352170237000562</v>
      </c>
      <c r="AB415" s="124">
        <f t="shared" si="249"/>
        <v>0.1325903379827082</v>
      </c>
      <c r="AC415" s="124">
        <f t="shared" si="250"/>
        <v>-1.1729361676964117E-2</v>
      </c>
      <c r="AD415" s="124">
        <f t="shared" si="251"/>
        <v>-7.1780236971560607E-3</v>
      </c>
      <c r="AE415" s="124">
        <f t="shared" si="252"/>
        <v>5.1524024196933963E-5</v>
      </c>
      <c r="AF415" s="124">
        <f t="shared" si="253"/>
        <v>-1.1729361676964117E-2</v>
      </c>
      <c r="AG415" s="125"/>
      <c r="AH415" s="124">
        <f t="shared" si="254"/>
        <v>-4.5513379798080558E-3</v>
      </c>
      <c r="AI415" s="124">
        <f t="shared" si="255"/>
        <v>0.61145479740521425</v>
      </c>
      <c r="AJ415" s="124">
        <f t="shared" si="256"/>
        <v>-0.97567052108455088</v>
      </c>
      <c r="AK415" s="124">
        <f t="shared" si="257"/>
        <v>-0.6515606602907108</v>
      </c>
      <c r="AL415" s="124">
        <f t="shared" si="258"/>
        <v>-2.1085129664565949</v>
      </c>
      <c r="AM415" s="124">
        <f t="shared" si="259"/>
        <v>-1.7606365115699791</v>
      </c>
      <c r="AN415" s="124">
        <f t="shared" si="263"/>
        <v>11.410409292225944</v>
      </c>
      <c r="AO415" s="124">
        <f t="shared" si="263"/>
        <v>11.411559389345051</v>
      </c>
      <c r="AP415" s="124">
        <f t="shared" si="263"/>
        <v>11.415295342626246</v>
      </c>
      <c r="AQ415" s="124">
        <f t="shared" si="263"/>
        <v>11.427221234304707</v>
      </c>
      <c r="AR415" s="124">
        <f t="shared" si="263"/>
        <v>11.463385622495123</v>
      </c>
      <c r="AS415" s="124">
        <f t="shared" si="263"/>
        <v>11.560018864101547</v>
      </c>
      <c r="AT415" s="124">
        <f t="shared" si="263"/>
        <v>11.766156957058152</v>
      </c>
      <c r="AU415" s="124">
        <f t="shared" si="260"/>
        <v>12.104329789624249</v>
      </c>
    </row>
    <row r="416" spans="1:47" s="124" customFormat="1" ht="12.95" customHeight="1" x14ac:dyDescent="0.2">
      <c r="A416" s="102" t="s">
        <v>1323</v>
      </c>
      <c r="B416" s="103" t="s">
        <v>134</v>
      </c>
      <c r="C416" s="104">
        <v>57623.788</v>
      </c>
      <c r="D416" s="104">
        <v>1E-4</v>
      </c>
      <c r="E416" s="124">
        <f t="shared" si="240"/>
        <v>5198.0418166545051</v>
      </c>
      <c r="F416" s="124">
        <f t="shared" si="241"/>
        <v>5198</v>
      </c>
      <c r="G416" s="124">
        <f t="shared" si="242"/>
        <v>0.1387380000014673</v>
      </c>
      <c r="K416" s="124">
        <f t="shared" si="261"/>
        <v>0.1387380000014673</v>
      </c>
      <c r="O416" s="124">
        <f t="shared" ref="O416:O435" ca="1" si="264">+C$11+C$12*F416</f>
        <v>0.12995403279670187</v>
      </c>
      <c r="P416" s="34">
        <f t="shared" si="243"/>
        <v>0.14788911831816287</v>
      </c>
      <c r="Q416" s="121">
        <f t="shared" si="244"/>
        <v>42605.288</v>
      </c>
      <c r="R416" s="124">
        <f t="shared" si="245"/>
        <v>8.3742966446161203E-5</v>
      </c>
      <c r="S416" s="125">
        <f t="shared" si="262"/>
        <v>1</v>
      </c>
      <c r="T416" s="124">
        <f t="shared" si="246"/>
        <v>8.3742966446161203E-5</v>
      </c>
      <c r="Z416" s="124">
        <f t="shared" si="247"/>
        <v>5198</v>
      </c>
      <c r="AA416" s="124">
        <f t="shared" si="248"/>
        <v>0.1486564466964285</v>
      </c>
      <c r="AB416" s="124">
        <f t="shared" si="249"/>
        <v>0.13797067162320167</v>
      </c>
      <c r="AC416" s="124">
        <f t="shared" si="250"/>
        <v>-9.1511183166955723E-3</v>
      </c>
      <c r="AD416" s="124">
        <f t="shared" si="251"/>
        <v>-9.9184466949611971E-3</v>
      </c>
      <c r="AE416" s="124">
        <f t="shared" si="252"/>
        <v>9.8375584840786699E-5</v>
      </c>
      <c r="AF416" s="124">
        <f t="shared" si="253"/>
        <v>-9.1511183166955723E-3</v>
      </c>
      <c r="AG416" s="125"/>
      <c r="AH416" s="124">
        <f t="shared" si="254"/>
        <v>7.6732837826562906E-4</v>
      </c>
      <c r="AI416" s="124">
        <f t="shared" si="255"/>
        <v>0.77051645095952104</v>
      </c>
      <c r="AJ416" s="124">
        <f t="shared" si="256"/>
        <v>-0.899821254956928</v>
      </c>
      <c r="AK416" s="124">
        <f t="shared" si="257"/>
        <v>-0.72307397216168434</v>
      </c>
      <c r="AL416" s="124">
        <f t="shared" si="258"/>
        <v>-1.8781137124249916</v>
      </c>
      <c r="AM416" s="124">
        <f t="shared" si="259"/>
        <v>-1.3665266245197065</v>
      </c>
      <c r="AN416" s="124">
        <f t="shared" si="263"/>
        <v>11.629060518773104</v>
      </c>
      <c r="AO416" s="124">
        <f t="shared" si="263"/>
        <v>11.63465821565773</v>
      </c>
      <c r="AP416" s="124">
        <f t="shared" si="263"/>
        <v>11.646928248876721</v>
      </c>
      <c r="AQ416" s="124">
        <f t="shared" si="263"/>
        <v>11.673158559255413</v>
      </c>
      <c r="AR416" s="124">
        <f t="shared" si="263"/>
        <v>11.726565656301194</v>
      </c>
      <c r="AS416" s="124">
        <f t="shared" si="263"/>
        <v>11.826608461993514</v>
      </c>
      <c r="AT416" s="124">
        <f t="shared" si="263"/>
        <v>11.993273551914681</v>
      </c>
      <c r="AU416" s="124">
        <f t="shared" si="260"/>
        <v>12.237958187013589</v>
      </c>
    </row>
    <row r="417" spans="1:47" s="124" customFormat="1" ht="12.95" customHeight="1" x14ac:dyDescent="0.2">
      <c r="A417" s="110" t="s">
        <v>0</v>
      </c>
      <c r="B417" s="111" t="s">
        <v>134</v>
      </c>
      <c r="C417" s="111">
        <v>57902.486599999997</v>
      </c>
      <c r="D417" s="111">
        <v>8.0000000000000004E-4</v>
      </c>
      <c r="E417" s="124">
        <f t="shared" si="240"/>
        <v>5282.0436263043021</v>
      </c>
      <c r="F417" s="124">
        <f t="shared" si="241"/>
        <v>5282</v>
      </c>
      <c r="G417" s="124">
        <f t="shared" si="242"/>
        <v>0.14474199999676785</v>
      </c>
      <c r="K417" s="124">
        <f t="shared" si="261"/>
        <v>0.14474199999676785</v>
      </c>
      <c r="O417" s="124">
        <f t="shared" ca="1" si="264"/>
        <v>0.13497548923103275</v>
      </c>
      <c r="P417" s="34">
        <f t="shared" si="243"/>
        <v>0.15329255827865496</v>
      </c>
      <c r="Q417" s="121">
        <f t="shared" si="244"/>
        <v>42883.986599999997</v>
      </c>
      <c r="R417" s="124">
        <f t="shared" si="245"/>
        <v>7.3112046931948251E-5</v>
      </c>
      <c r="S417" s="125">
        <f t="shared" si="262"/>
        <v>1</v>
      </c>
      <c r="T417" s="124">
        <f t="shared" si="246"/>
        <v>7.3112046931948251E-5</v>
      </c>
      <c r="Z417" s="124">
        <f t="shared" si="247"/>
        <v>5282</v>
      </c>
      <c r="AA417" s="124">
        <f t="shared" si="248"/>
        <v>0.15845415030768267</v>
      </c>
      <c r="AB417" s="124">
        <f t="shared" si="249"/>
        <v>0.13958040796774013</v>
      </c>
      <c r="AC417" s="124">
        <f t="shared" si="250"/>
        <v>-8.5505582818871106E-3</v>
      </c>
      <c r="AD417" s="124">
        <f t="shared" si="251"/>
        <v>-1.3712150310914828E-2</v>
      </c>
      <c r="AE417" s="124">
        <f t="shared" si="252"/>
        <v>1.8802306614912161E-4</v>
      </c>
      <c r="AF417" s="124">
        <f t="shared" si="253"/>
        <v>-8.5505582818871106E-3</v>
      </c>
      <c r="AG417" s="125"/>
      <c r="AH417" s="124">
        <f t="shared" si="254"/>
        <v>5.1615920290277173E-3</v>
      </c>
      <c r="AI417" s="124">
        <f t="shared" si="255"/>
        <v>0.947490238525731</v>
      </c>
      <c r="AJ417" s="124">
        <f t="shared" si="256"/>
        <v>-0.77157634554893562</v>
      </c>
      <c r="AK417" s="124">
        <f t="shared" si="257"/>
        <v>-0.7567967979899265</v>
      </c>
      <c r="AL417" s="124">
        <f t="shared" si="258"/>
        <v>-1.6400695326503927</v>
      </c>
      <c r="AM417" s="124">
        <f t="shared" si="259"/>
        <v>-1.0717884233182888</v>
      </c>
      <c r="AN417" s="124">
        <f t="shared" si="263"/>
        <v>11.810398217758927</v>
      </c>
      <c r="AO417" s="124">
        <f t="shared" si="263"/>
        <v>11.820916196320676</v>
      </c>
      <c r="AP417" s="124">
        <f t="shared" si="263"/>
        <v>11.839624911613024</v>
      </c>
      <c r="AQ417" s="124">
        <f t="shared" si="263"/>
        <v>11.872159338987638</v>
      </c>
      <c r="AR417" s="124">
        <f t="shared" si="263"/>
        <v>11.926747727662235</v>
      </c>
      <c r="AS417" s="124">
        <f t="shared" si="263"/>
        <v>12.013731778516785</v>
      </c>
      <c r="AT417" s="124">
        <f t="shared" si="263"/>
        <v>12.143616539514406</v>
      </c>
      <c r="AU417" s="124">
        <f t="shared" si="260"/>
        <v>12.324972027174091</v>
      </c>
    </row>
    <row r="418" spans="1:47" s="124" customFormat="1" ht="12.95" customHeight="1" x14ac:dyDescent="0.2">
      <c r="A418" s="105" t="s">
        <v>1324</v>
      </c>
      <c r="B418" s="106" t="s">
        <v>134</v>
      </c>
      <c r="C418" s="107">
        <v>57925.710800000001</v>
      </c>
      <c r="D418" s="107">
        <v>1E-4</v>
      </c>
      <c r="E418" s="124">
        <f t="shared" si="240"/>
        <v>5289.0435711467562</v>
      </c>
      <c r="F418" s="124">
        <f t="shared" si="241"/>
        <v>5289</v>
      </c>
      <c r="G418" s="124">
        <f t="shared" si="242"/>
        <v>0.14455900000029942</v>
      </c>
      <c r="K418" s="124">
        <f t="shared" si="261"/>
        <v>0.14455900000029942</v>
      </c>
      <c r="O418" s="124">
        <f t="shared" ca="1" si="264"/>
        <v>0.1353939439338937</v>
      </c>
      <c r="P418" s="34">
        <f t="shared" si="243"/>
        <v>0.15374695722367412</v>
      </c>
      <c r="Q418" s="121">
        <f t="shared" si="244"/>
        <v>42907.210800000001</v>
      </c>
      <c r="R418" s="124">
        <f t="shared" si="245"/>
        <v>8.441855793856341E-5</v>
      </c>
      <c r="S418" s="125">
        <f t="shared" si="262"/>
        <v>1</v>
      </c>
      <c r="T418" s="124">
        <f t="shared" si="246"/>
        <v>8.441855793856341E-5</v>
      </c>
      <c r="Z418" s="124">
        <f t="shared" si="247"/>
        <v>5289</v>
      </c>
      <c r="AA418" s="124">
        <f t="shared" si="248"/>
        <v>0.15931539268505182</v>
      </c>
      <c r="AB418" s="124">
        <f t="shared" si="249"/>
        <v>0.13899056453892172</v>
      </c>
      <c r="AC418" s="124">
        <f t="shared" si="250"/>
        <v>-9.1879572233747042E-3</v>
      </c>
      <c r="AD418" s="124">
        <f t="shared" si="251"/>
        <v>-1.4756392684752401E-2</v>
      </c>
      <c r="AE418" s="124">
        <f t="shared" si="252"/>
        <v>2.1775112506661415E-4</v>
      </c>
      <c r="AF418" s="124">
        <f t="shared" si="253"/>
        <v>-9.1879572233747042E-3</v>
      </c>
      <c r="AG418" s="125"/>
      <c r="AH418" s="124">
        <f t="shared" si="254"/>
        <v>5.5684354613777095E-3</v>
      </c>
      <c r="AI418" s="124">
        <f t="shared" si="255"/>
        <v>0.96646483593949117</v>
      </c>
      <c r="AJ418" s="124">
        <f t="shared" si="256"/>
        <v>-0.75539868806726385</v>
      </c>
      <c r="AK418" s="124">
        <f t="shared" si="257"/>
        <v>-0.75787470024359904</v>
      </c>
      <c r="AL418" s="124">
        <f t="shared" si="258"/>
        <v>-1.6150164370280315</v>
      </c>
      <c r="AM418" s="124">
        <f t="shared" si="259"/>
        <v>-1.0452274620350519</v>
      </c>
      <c r="AN418" s="124">
        <f t="shared" si="263"/>
        <v>11.827455680479536</v>
      </c>
      <c r="AO418" s="124">
        <f t="shared" si="263"/>
        <v>11.838368939319217</v>
      </c>
      <c r="AP418" s="124">
        <f t="shared" si="263"/>
        <v>11.857478146867091</v>
      </c>
      <c r="AQ418" s="124">
        <f t="shared" si="263"/>
        <v>11.890208834011563</v>
      </c>
      <c r="AR418" s="124">
        <f t="shared" si="263"/>
        <v>11.944374424639365</v>
      </c>
      <c r="AS418" s="124">
        <f t="shared" si="263"/>
        <v>12.029722524516531</v>
      </c>
      <c r="AT418" s="124">
        <f t="shared" si="263"/>
        <v>12.156213757545945</v>
      </c>
      <c r="AU418" s="124">
        <f t="shared" si="260"/>
        <v>12.332223180520799</v>
      </c>
    </row>
    <row r="419" spans="1:47" s="124" customFormat="1" ht="12.95" customHeight="1" x14ac:dyDescent="0.2">
      <c r="A419" s="31" t="s">
        <v>1325</v>
      </c>
      <c r="B419" s="32" t="s">
        <v>134</v>
      </c>
      <c r="C419" s="33">
        <v>58320.526899999997</v>
      </c>
      <c r="D419" s="33">
        <v>1E-4</v>
      </c>
      <c r="E419" s="124">
        <f t="shared" si="240"/>
        <v>5408.0440500830518</v>
      </c>
      <c r="F419" s="124">
        <f t="shared" si="241"/>
        <v>5408</v>
      </c>
      <c r="G419" s="124">
        <f t="shared" si="242"/>
        <v>0.14614799999981187</v>
      </c>
      <c r="K419" s="124">
        <f t="shared" si="261"/>
        <v>0.14614799999981187</v>
      </c>
      <c r="O419" s="124">
        <f t="shared" ca="1" si="264"/>
        <v>0.14250767388252911</v>
      </c>
      <c r="P419" s="34">
        <f t="shared" si="243"/>
        <v>0.16156853607233235</v>
      </c>
      <c r="Q419" s="121">
        <f t="shared" si="244"/>
        <v>43302.026899999997</v>
      </c>
      <c r="R419" s="124">
        <f t="shared" si="245"/>
        <v>2.3779293276390517E-4</v>
      </c>
      <c r="S419" s="125">
        <f t="shared" si="262"/>
        <v>1</v>
      </c>
      <c r="T419" s="124">
        <f t="shared" si="246"/>
        <v>2.3779293276390517E-4</v>
      </c>
      <c r="Z419" s="124">
        <f t="shared" si="247"/>
        <v>5408</v>
      </c>
      <c r="AA419" s="124">
        <f t="shared" si="248"/>
        <v>0.17489467506251821</v>
      </c>
      <c r="AB419" s="124">
        <f t="shared" si="249"/>
        <v>0.13282186100962601</v>
      </c>
      <c r="AC419" s="124">
        <f t="shared" si="250"/>
        <v>-1.5420536072520474E-2</v>
      </c>
      <c r="AD419" s="124">
        <f t="shared" si="251"/>
        <v>-2.8746675062706339E-2</v>
      </c>
      <c r="AE419" s="124">
        <f t="shared" si="252"/>
        <v>8.2637132716082253E-4</v>
      </c>
      <c r="AF419" s="124">
        <f t="shared" si="253"/>
        <v>-1.5420536072520474E-2</v>
      </c>
      <c r="AG419" s="125"/>
      <c r="AH419" s="124">
        <f t="shared" si="254"/>
        <v>1.332613899018586E-2</v>
      </c>
      <c r="AI419" s="124">
        <f t="shared" si="255"/>
        <v>1.4197991813612307</v>
      </c>
      <c r="AJ419" s="124">
        <f t="shared" si="256"/>
        <v>-0.22372203728000184</v>
      </c>
      <c r="AK419" s="124">
        <f t="shared" si="257"/>
        <v>-0.63187602884294536</v>
      </c>
      <c r="AL419" s="124">
        <f t="shared" si="258"/>
        <v>-0.98438573400188789</v>
      </c>
      <c r="AM419" s="124">
        <f t="shared" si="259"/>
        <v>-0.53620819367823647</v>
      </c>
      <c r="AN419" s="124">
        <f t="shared" si="263"/>
        <v>12.174164603134207</v>
      </c>
      <c r="AO419" s="124">
        <f t="shared" si="263"/>
        <v>12.186453117471865</v>
      </c>
      <c r="AP419" s="124">
        <f t="shared" si="263"/>
        <v>12.203835974864782</v>
      </c>
      <c r="AQ419" s="124">
        <f t="shared" si="263"/>
        <v>12.228232344307274</v>
      </c>
      <c r="AR419" s="124">
        <f t="shared" si="263"/>
        <v>12.262126255768074</v>
      </c>
      <c r="AS419" s="124">
        <f t="shared" si="263"/>
        <v>12.308632816911146</v>
      </c>
      <c r="AT419" s="124">
        <f t="shared" si="263"/>
        <v>12.371551303809319</v>
      </c>
      <c r="AU419" s="124">
        <f t="shared" si="260"/>
        <v>12.455492787414844</v>
      </c>
    </row>
    <row r="420" spans="1:47" s="124" customFormat="1" ht="12.95" customHeight="1" x14ac:dyDescent="0.2">
      <c r="A420" s="31" t="s">
        <v>1326</v>
      </c>
      <c r="B420" s="32" t="s">
        <v>134</v>
      </c>
      <c r="C420" s="33">
        <v>58688.804199999999</v>
      </c>
      <c r="D420" s="33">
        <v>1E-4</v>
      </c>
      <c r="E420" s="124">
        <f t="shared" si="240"/>
        <v>5519.0455393368247</v>
      </c>
      <c r="F420" s="124">
        <f t="shared" si="241"/>
        <v>5519</v>
      </c>
      <c r="G420" s="124">
        <f t="shared" si="242"/>
        <v>0.15108899999904679</v>
      </c>
      <c r="K420" s="124">
        <f t="shared" si="261"/>
        <v>0.15108899999904679</v>
      </c>
      <c r="O420" s="124">
        <f t="shared" ca="1" si="264"/>
        <v>0.14914316988503784</v>
      </c>
      <c r="P420" s="34">
        <f t="shared" si="243"/>
        <v>0.16902910854504191</v>
      </c>
      <c r="Q420" s="121">
        <f t="shared" si="244"/>
        <v>43670.304199999999</v>
      </c>
      <c r="R420" s="124">
        <f t="shared" si="245"/>
        <v>3.2184749464208716E-4</v>
      </c>
      <c r="S420" s="125">
        <f t="shared" si="262"/>
        <v>1</v>
      </c>
      <c r="T420" s="124">
        <f t="shared" si="246"/>
        <v>3.2184749464208716E-4</v>
      </c>
      <c r="Z420" s="124">
        <f t="shared" si="247"/>
        <v>5519</v>
      </c>
      <c r="AA420" s="124">
        <f t="shared" si="248"/>
        <v>0.18938494175142997</v>
      </c>
      <c r="AB420" s="124">
        <f t="shared" si="249"/>
        <v>0.13073316679265873</v>
      </c>
      <c r="AC420" s="124">
        <f t="shared" si="250"/>
        <v>-1.794010854599512E-2</v>
      </c>
      <c r="AD420" s="124">
        <f t="shared" si="251"/>
        <v>-3.8295941752383184E-2</v>
      </c>
      <c r="AE420" s="124">
        <f t="shared" si="252"/>
        <v>1.4665791547019255E-3</v>
      </c>
      <c r="AF420" s="124">
        <f t="shared" si="253"/>
        <v>-1.794010854599512E-2</v>
      </c>
      <c r="AG420" s="125"/>
      <c r="AH420" s="124">
        <f t="shared" si="254"/>
        <v>2.0355833206388056E-2</v>
      </c>
      <c r="AI420" s="124">
        <f t="shared" si="255"/>
        <v>1.7579831818934601</v>
      </c>
      <c r="AJ420" s="124">
        <f t="shared" si="256"/>
        <v>0.71708541156103167</v>
      </c>
      <c r="AK420" s="124">
        <f t="shared" si="257"/>
        <v>3.0986520691357683E-2</v>
      </c>
      <c r="AL420" s="124">
        <f t="shared" si="258"/>
        <v>4.0857471825335404E-2</v>
      </c>
      <c r="AM420" s="124">
        <f t="shared" si="259"/>
        <v>2.0431578250740198E-2</v>
      </c>
      <c r="AN420" s="124">
        <f t="shared" si="263"/>
        <v>12.581509435369204</v>
      </c>
      <c r="AO420" s="124">
        <f t="shared" si="263"/>
        <v>12.580916126710626</v>
      </c>
      <c r="AP420" s="124">
        <f t="shared" si="263"/>
        <v>12.580133955112004</v>
      </c>
      <c r="AQ420" s="124">
        <f t="shared" si="263"/>
        <v>12.579102814217418</v>
      </c>
      <c r="AR420" s="124">
        <f t="shared" si="263"/>
        <v>12.577743476312461</v>
      </c>
      <c r="AS420" s="124">
        <f t="shared" si="263"/>
        <v>12.575951512812251</v>
      </c>
      <c r="AT420" s="124">
        <f t="shared" si="263"/>
        <v>12.57358928150984</v>
      </c>
      <c r="AU420" s="124">
        <f t="shared" si="260"/>
        <v>12.570475361912649</v>
      </c>
    </row>
    <row r="421" spans="1:47" s="124" customFormat="1" ht="12.95" customHeight="1" x14ac:dyDescent="0.2">
      <c r="A421" s="112" t="s">
        <v>1327</v>
      </c>
      <c r="B421" s="113" t="s">
        <v>134</v>
      </c>
      <c r="C421" s="114">
        <v>58708.710200000001</v>
      </c>
      <c r="D421" s="114">
        <v>5.9999999999999995E-4</v>
      </c>
      <c r="E421" s="124">
        <f t="shared" si="240"/>
        <v>5525.0453542727064</v>
      </c>
      <c r="F421" s="124">
        <f t="shared" si="241"/>
        <v>5525</v>
      </c>
      <c r="G421" s="124">
        <f t="shared" si="242"/>
        <v>0.15047500000218861</v>
      </c>
      <c r="K421" s="124">
        <f t="shared" si="261"/>
        <v>0.15047500000218861</v>
      </c>
      <c r="O421" s="124">
        <f t="shared" ca="1" si="264"/>
        <v>0.1495018453446329</v>
      </c>
      <c r="P421" s="34">
        <f t="shared" si="243"/>
        <v>0.16943691463497676</v>
      </c>
      <c r="Q421" s="121">
        <f t="shared" si="244"/>
        <v>43690.210200000001</v>
      </c>
      <c r="R421" s="124">
        <f t="shared" si="245"/>
        <v>3.595542065411454E-4</v>
      </c>
      <c r="S421" s="125">
        <f t="shared" si="262"/>
        <v>1</v>
      </c>
      <c r="T421" s="124">
        <f t="shared" si="246"/>
        <v>3.595542065411454E-4</v>
      </c>
      <c r="Z421" s="124">
        <f t="shared" si="247"/>
        <v>5525</v>
      </c>
      <c r="AA421" s="124">
        <f t="shared" si="248"/>
        <v>0.19009758068721383</v>
      </c>
      <c r="AB421" s="124">
        <f t="shared" si="249"/>
        <v>0.12981433394995154</v>
      </c>
      <c r="AC421" s="124">
        <f t="shared" si="250"/>
        <v>-1.8961914632788152E-2</v>
      </c>
      <c r="AD421" s="124">
        <f t="shared" si="251"/>
        <v>-3.9622580685025222E-2</v>
      </c>
      <c r="AE421" s="124">
        <f t="shared" si="252"/>
        <v>1.5699489001413337E-3</v>
      </c>
      <c r="AF421" s="124">
        <f t="shared" si="253"/>
        <v>-1.8961914632788152E-2</v>
      </c>
      <c r="AG421" s="125"/>
      <c r="AH421" s="124">
        <f t="shared" si="254"/>
        <v>2.0660666052237067E-2</v>
      </c>
      <c r="AI421" s="124">
        <f t="shared" si="255"/>
        <v>1.7546250480954204</v>
      </c>
      <c r="AJ421" s="124">
        <f t="shared" si="256"/>
        <v>0.75874086230073901</v>
      </c>
      <c r="AK421" s="124">
        <f t="shared" si="257"/>
        <v>7.7715540819548262E-2</v>
      </c>
      <c r="AL421" s="124">
        <f t="shared" si="258"/>
        <v>0.10262384594933534</v>
      </c>
      <c r="AM421" s="124">
        <f t="shared" si="259"/>
        <v>5.1357003736627042E-2</v>
      </c>
      <c r="AN421" s="124">
        <f t="shared" ref="AN421:AT430" si="265">$AU421+$AB$7*SIN(AO421)</f>
        <v>12.604419830285444</v>
      </c>
      <c r="AO421" s="124">
        <f t="shared" si="265"/>
        <v>12.602931090358139</v>
      </c>
      <c r="AP421" s="124">
        <f t="shared" si="265"/>
        <v>12.600967406022342</v>
      </c>
      <c r="AQ421" s="124">
        <f t="shared" si="265"/>
        <v>12.598377461276863</v>
      </c>
      <c r="AR421" s="124">
        <f t="shared" si="265"/>
        <v>12.594961854024737</v>
      </c>
      <c r="AS421" s="124">
        <f t="shared" si="265"/>
        <v>12.590457870459661</v>
      </c>
      <c r="AT421" s="124">
        <f t="shared" si="265"/>
        <v>12.584519433884974</v>
      </c>
      <c r="AU421" s="124">
        <f t="shared" si="260"/>
        <v>12.576690636209827</v>
      </c>
    </row>
    <row r="422" spans="1:47" s="124" customFormat="1" ht="12.95" customHeight="1" x14ac:dyDescent="0.2">
      <c r="A422" s="112" t="s">
        <v>1327</v>
      </c>
      <c r="B422" s="113" t="s">
        <v>134</v>
      </c>
      <c r="C422" s="114">
        <v>58728.6178</v>
      </c>
      <c r="D422" s="114">
        <v>1E-4</v>
      </c>
      <c r="E422" s="124">
        <f t="shared" si="240"/>
        <v>5531.0456514603638</v>
      </c>
      <c r="F422" s="124">
        <f t="shared" si="241"/>
        <v>5531</v>
      </c>
      <c r="G422" s="124">
        <f t="shared" si="242"/>
        <v>0.15146100000129081</v>
      </c>
      <c r="K422" s="124">
        <f t="shared" si="261"/>
        <v>0.15146100000129081</v>
      </c>
      <c r="O422" s="124">
        <f t="shared" ca="1" si="264"/>
        <v>0.14986052080422796</v>
      </c>
      <c r="P422" s="34">
        <f t="shared" si="243"/>
        <v>0.16984518553539585</v>
      </c>
      <c r="Q422" s="121">
        <f t="shared" si="244"/>
        <v>43710.1178</v>
      </c>
      <c r="R422" s="124">
        <f t="shared" si="245"/>
        <v>3.3797827775239683E-4</v>
      </c>
      <c r="S422" s="125">
        <f t="shared" si="262"/>
        <v>1</v>
      </c>
      <c r="T422" s="124">
        <f t="shared" si="246"/>
        <v>3.3797827775239683E-4</v>
      </c>
      <c r="Z422" s="124">
        <f t="shared" si="247"/>
        <v>5531</v>
      </c>
      <c r="AA422" s="124">
        <f t="shared" si="248"/>
        <v>0.19079944037178498</v>
      </c>
      <c r="AB422" s="124">
        <f t="shared" si="249"/>
        <v>0.13050674516490168</v>
      </c>
      <c r="AC422" s="124">
        <f t="shared" si="250"/>
        <v>-1.8384185534105035E-2</v>
      </c>
      <c r="AD422" s="124">
        <f t="shared" si="251"/>
        <v>-3.9338440370494165E-2</v>
      </c>
      <c r="AE422" s="124">
        <f t="shared" si="252"/>
        <v>1.5475128907829251E-3</v>
      </c>
      <c r="AF422" s="124">
        <f t="shared" si="253"/>
        <v>-1.8384185534105035E-2</v>
      </c>
      <c r="AG422" s="125"/>
      <c r="AH422" s="124">
        <f t="shared" si="254"/>
        <v>2.0954254836389137E-2</v>
      </c>
      <c r="AI422" s="124">
        <f t="shared" si="255"/>
        <v>1.7484203438091648</v>
      </c>
      <c r="AJ422" s="124">
        <f t="shared" si="256"/>
        <v>0.79734948204295342</v>
      </c>
      <c r="AK422" s="124">
        <f t="shared" si="257"/>
        <v>0.12395828923658936</v>
      </c>
      <c r="AL422" s="124">
        <f t="shared" si="258"/>
        <v>0.16413651430236245</v>
      </c>
      <c r="AM422" s="124">
        <f t="shared" si="259"/>
        <v>8.2253003565247049E-2</v>
      </c>
      <c r="AN422" s="124">
        <f t="shared" si="265"/>
        <v>12.627298459846898</v>
      </c>
      <c r="AO422" s="124">
        <f t="shared" si="265"/>
        <v>12.62492185445041</v>
      </c>
      <c r="AP422" s="124">
        <f t="shared" si="265"/>
        <v>12.62178394396539</v>
      </c>
      <c r="AQ422" s="124">
        <f t="shared" si="265"/>
        <v>12.617641688676031</v>
      </c>
      <c r="AR422" s="124">
        <f t="shared" si="265"/>
        <v>12.612174966280286</v>
      </c>
      <c r="AS422" s="124">
        <f t="shared" si="265"/>
        <v>12.604962354050588</v>
      </c>
      <c r="AT422" s="124">
        <f t="shared" si="265"/>
        <v>12.595449283837489</v>
      </c>
      <c r="AU422" s="124">
        <f t="shared" si="260"/>
        <v>12.582905910507005</v>
      </c>
    </row>
    <row r="423" spans="1:47" s="124" customFormat="1" ht="12.95" customHeight="1" x14ac:dyDescent="0.2">
      <c r="A423" s="112" t="s">
        <v>1327</v>
      </c>
      <c r="B423" s="113" t="s">
        <v>134</v>
      </c>
      <c r="C423" s="114">
        <v>58758.477800000001</v>
      </c>
      <c r="D423" s="114">
        <v>1E-4</v>
      </c>
      <c r="E423" s="124">
        <f t="shared" si="240"/>
        <v>5540.0456752715454</v>
      </c>
      <c r="F423" s="124">
        <f t="shared" si="241"/>
        <v>5540</v>
      </c>
      <c r="G423" s="124">
        <f t="shared" si="242"/>
        <v>0.15153999999893131</v>
      </c>
      <c r="K423" s="124">
        <f t="shared" si="261"/>
        <v>0.15153999999893131</v>
      </c>
      <c r="O423" s="124">
        <f t="shared" ca="1" si="264"/>
        <v>0.15039853399362052</v>
      </c>
      <c r="P423" s="34">
        <f t="shared" si="243"/>
        <v>0.17045846340568227</v>
      </c>
      <c r="Q423" s="121">
        <f t="shared" si="244"/>
        <v>43739.977800000001</v>
      </c>
      <c r="R423" s="124">
        <f t="shared" si="245"/>
        <v>3.5790825767257527E-4</v>
      </c>
      <c r="S423" s="125">
        <f t="shared" si="262"/>
        <v>1</v>
      </c>
      <c r="T423" s="124">
        <f t="shared" si="246"/>
        <v>3.5790825767257527E-4</v>
      </c>
      <c r="Z423" s="124">
        <f t="shared" si="247"/>
        <v>5540</v>
      </c>
      <c r="AA423" s="124">
        <f t="shared" si="248"/>
        <v>0.19183129289414177</v>
      </c>
      <c r="AB423" s="124">
        <f t="shared" si="249"/>
        <v>0.1301671705104718</v>
      </c>
      <c r="AC423" s="124">
        <f t="shared" si="250"/>
        <v>-1.8918463406750963E-2</v>
      </c>
      <c r="AD423" s="124">
        <f t="shared" si="251"/>
        <v>-4.0291292895210468E-2</v>
      </c>
      <c r="AE423" s="124">
        <f t="shared" si="252"/>
        <v>1.6233882831676375E-3</v>
      </c>
      <c r="AF423" s="124">
        <f t="shared" si="253"/>
        <v>-1.8918463406750963E-2</v>
      </c>
      <c r="AG423" s="125"/>
      <c r="AH423" s="124">
        <f t="shared" si="254"/>
        <v>2.1372829488459498E-2</v>
      </c>
      <c r="AI423" s="124">
        <f t="shared" si="255"/>
        <v>1.7339690243341326</v>
      </c>
      <c r="AJ423" s="124">
        <f t="shared" si="256"/>
        <v>0.84914278654531261</v>
      </c>
      <c r="AK423" s="124">
        <f t="shared" si="257"/>
        <v>0.19180234569965951</v>
      </c>
      <c r="AL423" s="124">
        <f t="shared" si="258"/>
        <v>0.2556060686138425</v>
      </c>
      <c r="AM423" s="124">
        <f t="shared" si="259"/>
        <v>0.12850343926526314</v>
      </c>
      <c r="AN423" s="124">
        <f t="shared" si="265"/>
        <v>12.661515486990211</v>
      </c>
      <c r="AO423" s="124">
        <f t="shared" si="265"/>
        <v>12.657831024530772</v>
      </c>
      <c r="AP423" s="124">
        <f t="shared" si="265"/>
        <v>12.652954891231859</v>
      </c>
      <c r="AQ423" s="124">
        <f t="shared" si="265"/>
        <v>12.646504815466368</v>
      </c>
      <c r="AR423" s="124">
        <f t="shared" si="265"/>
        <v>12.637977837317734</v>
      </c>
      <c r="AS423" s="124">
        <f t="shared" si="265"/>
        <v>12.626713098053759</v>
      </c>
      <c r="AT423" s="124">
        <f t="shared" si="265"/>
        <v>12.611843093337452</v>
      </c>
      <c r="AU423" s="124">
        <f t="shared" si="260"/>
        <v>12.592228821952773</v>
      </c>
    </row>
    <row r="424" spans="1:47" s="124" customFormat="1" ht="12.95" customHeight="1" x14ac:dyDescent="0.2">
      <c r="A424" s="112" t="s">
        <v>1327</v>
      </c>
      <c r="B424" s="113" t="s">
        <v>134</v>
      </c>
      <c r="C424" s="114">
        <v>58811.562700000002</v>
      </c>
      <c r="D424" s="114">
        <v>1E-4</v>
      </c>
      <c r="E424" s="124">
        <f t="shared" si="240"/>
        <v>5556.0458549103332</v>
      </c>
      <c r="F424" s="124">
        <f t="shared" si="241"/>
        <v>5556</v>
      </c>
      <c r="G424" s="124">
        <f t="shared" si="242"/>
        <v>0.15213600000424776</v>
      </c>
      <c r="K424" s="124">
        <f t="shared" si="261"/>
        <v>0.15213600000424776</v>
      </c>
      <c r="O424" s="124">
        <f t="shared" ca="1" si="264"/>
        <v>0.15135500188587403</v>
      </c>
      <c r="P424" s="34">
        <f t="shared" si="243"/>
        <v>0.17155131745554811</v>
      </c>
      <c r="Q424" s="121">
        <f t="shared" si="244"/>
        <v>43793.062700000002</v>
      </c>
      <c r="R424" s="124">
        <f t="shared" si="245"/>
        <v>3.7695455173476777E-4</v>
      </c>
      <c r="S424" s="125">
        <f t="shared" si="262"/>
        <v>1</v>
      </c>
      <c r="T424" s="124">
        <f t="shared" si="246"/>
        <v>3.7695455173476777E-4</v>
      </c>
      <c r="Z424" s="124">
        <f t="shared" si="247"/>
        <v>5556</v>
      </c>
      <c r="AA424" s="124">
        <f t="shared" si="248"/>
        <v>0.19360118791277675</v>
      </c>
      <c r="AB424" s="124">
        <f t="shared" si="249"/>
        <v>0.13008612954701912</v>
      </c>
      <c r="AC424" s="124">
        <f t="shared" si="250"/>
        <v>-1.9415317451300346E-2</v>
      </c>
      <c r="AD424" s="124">
        <f t="shared" si="251"/>
        <v>-4.1465187908528989E-2</v>
      </c>
      <c r="AE424" s="124">
        <f t="shared" si="252"/>
        <v>1.7193618082896186E-3</v>
      </c>
      <c r="AF424" s="124">
        <f t="shared" si="253"/>
        <v>-1.9415317451300346E-2</v>
      </c>
      <c r="AG424" s="125"/>
      <c r="AH424" s="124">
        <f t="shared" si="254"/>
        <v>2.2049870457228646E-2</v>
      </c>
      <c r="AI424" s="124">
        <f t="shared" si="255"/>
        <v>1.6943658173329941</v>
      </c>
      <c r="AJ424" s="124">
        <f t="shared" si="256"/>
        <v>0.92202693353306098</v>
      </c>
      <c r="AK424" s="124">
        <f t="shared" si="257"/>
        <v>0.30554014501759558</v>
      </c>
      <c r="AL424" s="124">
        <f t="shared" si="258"/>
        <v>0.41453002288412505</v>
      </c>
      <c r="AM424" s="124">
        <f t="shared" si="259"/>
        <v>0.21028486478917408</v>
      </c>
      <c r="AN424" s="124">
        <f t="shared" si="265"/>
        <v>12.721870509801862</v>
      </c>
      <c r="AO424" s="124">
        <f t="shared" si="265"/>
        <v>12.715972574383063</v>
      </c>
      <c r="AP424" s="124">
        <f t="shared" si="265"/>
        <v>12.708114731136355</v>
      </c>
      <c r="AQ424" s="124">
        <f t="shared" si="265"/>
        <v>12.697659281267384</v>
      </c>
      <c r="AR424" s="124">
        <f t="shared" si="265"/>
        <v>12.683769668425292</v>
      </c>
      <c r="AS424" s="124">
        <f t="shared" si="265"/>
        <v>12.665352585655967</v>
      </c>
      <c r="AT424" s="124">
        <f t="shared" si="265"/>
        <v>12.640983040859874</v>
      </c>
      <c r="AU424" s="124">
        <f t="shared" si="260"/>
        <v>12.60880288674525</v>
      </c>
    </row>
    <row r="425" spans="1:47" s="124" customFormat="1" ht="12.95" customHeight="1" x14ac:dyDescent="0.2">
      <c r="A425" s="115" t="s">
        <v>1328</v>
      </c>
      <c r="B425" s="32" t="s">
        <v>134</v>
      </c>
      <c r="C425" s="33">
        <v>59073.671399999999</v>
      </c>
      <c r="D425" s="33">
        <v>1E-4</v>
      </c>
      <c r="E425" s="124">
        <f t="shared" si="240"/>
        <v>5635.0473465753639</v>
      </c>
      <c r="F425" s="124">
        <f t="shared" si="241"/>
        <v>5635</v>
      </c>
      <c r="G425" s="124">
        <f t="shared" si="242"/>
        <v>0.15708499999891501</v>
      </c>
      <c r="K425" s="124">
        <f t="shared" si="261"/>
        <v>0.15708499999891501</v>
      </c>
      <c r="O425" s="124">
        <f t="shared" ca="1" si="264"/>
        <v>0.15607756210387574</v>
      </c>
      <c r="P425" s="34">
        <f t="shared" si="243"/>
        <v>0.17699573436403615</v>
      </c>
      <c r="Q425" s="121">
        <f t="shared" si="244"/>
        <v>44055.171399999999</v>
      </c>
      <c r="R425" s="124">
        <f t="shared" si="245"/>
        <v>3.9643734295841598E-4</v>
      </c>
      <c r="S425" s="125">
        <f t="shared" si="262"/>
        <v>1</v>
      </c>
      <c r="T425" s="124">
        <f t="shared" si="246"/>
        <v>3.9643734295841598E-4</v>
      </c>
      <c r="Z425" s="124">
        <f t="shared" si="247"/>
        <v>5635</v>
      </c>
      <c r="AA425" s="124">
        <f t="shared" si="248"/>
        <v>0.20110372478438462</v>
      </c>
      <c r="AB425" s="124">
        <f t="shared" si="249"/>
        <v>0.13297700957856654</v>
      </c>
      <c r="AC425" s="124">
        <f t="shared" si="250"/>
        <v>-1.9910734365121141E-2</v>
      </c>
      <c r="AD425" s="124">
        <f t="shared" si="251"/>
        <v>-4.4018724785469615E-2</v>
      </c>
      <c r="AE425" s="124">
        <f t="shared" si="252"/>
        <v>1.937648131738917E-3</v>
      </c>
      <c r="AF425" s="124">
        <f t="shared" si="253"/>
        <v>-1.9910734365121141E-2</v>
      </c>
      <c r="AG425" s="125"/>
      <c r="AH425" s="124">
        <f t="shared" si="254"/>
        <v>2.4107990420348481E-2</v>
      </c>
      <c r="AI425" s="124">
        <f t="shared" si="255"/>
        <v>1.3601339575561373</v>
      </c>
      <c r="AJ425" s="124">
        <f t="shared" si="256"/>
        <v>0.96532710324250637</v>
      </c>
      <c r="AK425" s="124">
        <f t="shared" si="257"/>
        <v>0.66768420762576419</v>
      </c>
      <c r="AL425" s="124">
        <f t="shared" si="258"/>
        <v>1.0761450112188511</v>
      </c>
      <c r="AM425" s="124">
        <f t="shared" si="259"/>
        <v>0.59681256993709686</v>
      </c>
      <c r="AN425" s="124">
        <f t="shared" si="265"/>
        <v>13.001586315640743</v>
      </c>
      <c r="AO425" s="124">
        <f t="shared" si="265"/>
        <v>12.98870372266642</v>
      </c>
      <c r="AP425" s="124">
        <f t="shared" si="265"/>
        <v>12.970162376036606</v>
      </c>
      <c r="AQ425" s="124">
        <f t="shared" si="265"/>
        <v>12.943730039248575</v>
      </c>
      <c r="AR425" s="124">
        <f t="shared" si="265"/>
        <v>12.906515990174624</v>
      </c>
      <c r="AS425" s="124">
        <f t="shared" si="265"/>
        <v>12.854927398139463</v>
      </c>
      <c r="AT425" s="124">
        <f t="shared" si="265"/>
        <v>12.784665649489764</v>
      </c>
      <c r="AU425" s="124">
        <f t="shared" si="260"/>
        <v>12.690637331658102</v>
      </c>
    </row>
    <row r="426" spans="1:47" s="124" customFormat="1" ht="12.95" customHeight="1" x14ac:dyDescent="0.2">
      <c r="A426" s="115" t="s">
        <v>1328</v>
      </c>
      <c r="B426" s="32" t="s">
        <v>134</v>
      </c>
      <c r="C426" s="33">
        <v>59083.625099999997</v>
      </c>
      <c r="D426" s="33">
        <v>5.9999999999999995E-4</v>
      </c>
      <c r="E426" s="124">
        <f t="shared" si="240"/>
        <v>5638.0474650284568</v>
      </c>
      <c r="F426" s="124">
        <f t="shared" si="241"/>
        <v>5638</v>
      </c>
      <c r="G426" s="124">
        <f t="shared" si="242"/>
        <v>0.15747800000099232</v>
      </c>
      <c r="K426" s="124">
        <f t="shared" si="261"/>
        <v>0.15747800000099232</v>
      </c>
      <c r="O426" s="124">
        <f t="shared" ca="1" si="264"/>
        <v>0.15625689983367325</v>
      </c>
      <c r="P426" s="34">
        <f t="shared" si="243"/>
        <v>0.17720407247570685</v>
      </c>
      <c r="Q426" s="121">
        <f t="shared" si="244"/>
        <v>44065.125099999997</v>
      </c>
      <c r="R426" s="124">
        <f t="shared" si="245"/>
        <v>3.8911793527769017E-4</v>
      </c>
      <c r="S426" s="125">
        <f t="shared" si="262"/>
        <v>1</v>
      </c>
      <c r="T426" s="124">
        <f t="shared" si="246"/>
        <v>3.8911793527769017E-4</v>
      </c>
      <c r="Z426" s="124">
        <f t="shared" si="247"/>
        <v>5638</v>
      </c>
      <c r="AA426" s="124">
        <f t="shared" si="248"/>
        <v>0.20135071158878382</v>
      </c>
      <c r="AB426" s="124">
        <f t="shared" si="249"/>
        <v>0.13333136088791536</v>
      </c>
      <c r="AC426" s="124">
        <f t="shared" si="250"/>
        <v>-1.9726072474714529E-2</v>
      </c>
      <c r="AD426" s="124">
        <f t="shared" si="251"/>
        <v>-4.3872711587791491E-2</v>
      </c>
      <c r="AE426" s="124">
        <f t="shared" si="252"/>
        <v>1.9248148220655337E-3</v>
      </c>
      <c r="AF426" s="124">
        <f t="shared" si="253"/>
        <v>-1.9726072474714529E-2</v>
      </c>
      <c r="AG426" s="125"/>
      <c r="AH426" s="124">
        <f t="shared" si="254"/>
        <v>2.4146639113076948E-2</v>
      </c>
      <c r="AI426" s="124">
        <f t="shared" si="255"/>
        <v>1.3464654683996344</v>
      </c>
      <c r="AJ426" s="124">
        <f t="shared" si="256"/>
        <v>0.95981225161207107</v>
      </c>
      <c r="AK426" s="124">
        <f t="shared" si="257"/>
        <v>0.67487802431588484</v>
      </c>
      <c r="AL426" s="124">
        <f t="shared" si="258"/>
        <v>1.0965061037794317</v>
      </c>
      <c r="AM426" s="124">
        <f t="shared" si="259"/>
        <v>0.61070416010928974</v>
      </c>
      <c r="AN426" s="124">
        <f t="shared" si="265"/>
        <v>13.011389030989157</v>
      </c>
      <c r="AO426" s="124">
        <f t="shared" si="265"/>
        <v>12.998400521438443</v>
      </c>
      <c r="AP426" s="124">
        <f t="shared" si="265"/>
        <v>12.979627036497366</v>
      </c>
      <c r="AQ426" s="124">
        <f t="shared" si="265"/>
        <v>12.952760299383636</v>
      </c>
      <c r="AR426" s="124">
        <f t="shared" si="265"/>
        <v>12.914809882612602</v>
      </c>
      <c r="AS426" s="124">
        <f t="shared" si="265"/>
        <v>12.862066329867647</v>
      </c>
      <c r="AT426" s="124">
        <f t="shared" si="265"/>
        <v>12.790112153855107</v>
      </c>
      <c r="AU426" s="124">
        <f t="shared" si="260"/>
        <v>12.693744968806692</v>
      </c>
    </row>
    <row r="427" spans="1:47" s="124" customFormat="1" ht="12.95" customHeight="1" x14ac:dyDescent="0.2">
      <c r="A427" s="115" t="s">
        <v>1328</v>
      </c>
      <c r="B427" s="32" t="s">
        <v>134</v>
      </c>
      <c r="C427" s="33">
        <v>59133.392399999997</v>
      </c>
      <c r="D427" s="33">
        <v>1E-4</v>
      </c>
      <c r="E427" s="124">
        <f t="shared" si="240"/>
        <v>5653.0476956050879</v>
      </c>
      <c r="F427" s="124">
        <f t="shared" si="241"/>
        <v>5653</v>
      </c>
      <c r="G427" s="124">
        <f t="shared" si="242"/>
        <v>0.1582429999980377</v>
      </c>
      <c r="K427" s="124">
        <f t="shared" si="261"/>
        <v>0.1582429999980377</v>
      </c>
      <c r="O427" s="124">
        <f t="shared" ca="1" si="264"/>
        <v>0.15715358848266092</v>
      </c>
      <c r="P427" s="34">
        <f t="shared" si="243"/>
        <v>0.17824750607337625</v>
      </c>
      <c r="Q427" s="121">
        <f t="shared" si="244"/>
        <v>44114.892399999997</v>
      </c>
      <c r="R427" s="124">
        <f t="shared" si="245"/>
        <v>4.0018026331825683E-4</v>
      </c>
      <c r="S427" s="125">
        <f t="shared" si="262"/>
        <v>1</v>
      </c>
      <c r="T427" s="124">
        <f t="shared" si="246"/>
        <v>4.0018026331825683E-4</v>
      </c>
      <c r="Z427" s="124">
        <f t="shared" si="247"/>
        <v>5653</v>
      </c>
      <c r="AA427" s="124">
        <f t="shared" si="248"/>
        <v>0.20254974163692094</v>
      </c>
      <c r="AB427" s="124">
        <f t="shared" si="249"/>
        <v>0.13394076443449301</v>
      </c>
      <c r="AC427" s="124">
        <f t="shared" si="250"/>
        <v>-2.0004506075338546E-2</v>
      </c>
      <c r="AD427" s="124">
        <f t="shared" si="251"/>
        <v>-4.4306741638883235E-2</v>
      </c>
      <c r="AE427" s="124">
        <f t="shared" si="252"/>
        <v>1.9630873546547492E-3</v>
      </c>
      <c r="AF427" s="124">
        <f t="shared" si="253"/>
        <v>-2.0004506075338546E-2</v>
      </c>
      <c r="AG427" s="125"/>
      <c r="AH427" s="124">
        <f t="shared" si="254"/>
        <v>2.4302235563544699E-2</v>
      </c>
      <c r="AI427" s="124">
        <f t="shared" si="255"/>
        <v>1.2797117682863026</v>
      </c>
      <c r="AJ427" s="124">
        <f t="shared" si="256"/>
        <v>0.9282449442034979</v>
      </c>
      <c r="AK427" s="124">
        <f t="shared" si="257"/>
        <v>0.70516664355316749</v>
      </c>
      <c r="AL427" s="124">
        <f t="shared" si="258"/>
        <v>1.1931721217906102</v>
      </c>
      <c r="AM427" s="124">
        <f t="shared" si="259"/>
        <v>0.67913665728188011</v>
      </c>
      <c r="AN427" s="124">
        <f t="shared" si="265"/>
        <v>13.059354886516447</v>
      </c>
      <c r="AO427" s="124">
        <f t="shared" si="265"/>
        <v>13.046011790850542</v>
      </c>
      <c r="AP427" s="124">
        <f t="shared" si="265"/>
        <v>13.026285839863734</v>
      </c>
      <c r="AQ427" s="124">
        <f t="shared" si="265"/>
        <v>12.997469722488464</v>
      </c>
      <c r="AR427" s="124">
        <f t="shared" si="265"/>
        <v>12.956042046864631</v>
      </c>
      <c r="AS427" s="124">
        <f t="shared" si="265"/>
        <v>12.897673114791164</v>
      </c>
      <c r="AT427" s="124">
        <f t="shared" si="265"/>
        <v>12.817330264405348</v>
      </c>
      <c r="AU427" s="124">
        <f t="shared" si="260"/>
        <v>12.709283154549638</v>
      </c>
    </row>
    <row r="428" spans="1:47" s="124" customFormat="1" ht="12.95" customHeight="1" x14ac:dyDescent="0.2">
      <c r="A428" s="115" t="s">
        <v>1329</v>
      </c>
      <c r="B428" s="32" t="s">
        <v>134</v>
      </c>
      <c r="C428" s="33">
        <v>59398.8171</v>
      </c>
      <c r="D428" s="33">
        <v>1E-4</v>
      </c>
      <c r="E428" s="124">
        <f t="shared" si="240"/>
        <v>5733.0486540804986</v>
      </c>
      <c r="F428" s="124">
        <f t="shared" si="241"/>
        <v>5733</v>
      </c>
      <c r="G428" s="124">
        <f t="shared" si="242"/>
        <v>0.16142299999773968</v>
      </c>
      <c r="K428" s="124">
        <f t="shared" si="261"/>
        <v>0.16142299999773968</v>
      </c>
      <c r="O428" s="124">
        <f t="shared" ca="1" si="264"/>
        <v>0.16193592794392847</v>
      </c>
      <c r="P428" s="34">
        <f t="shared" si="243"/>
        <v>0.18386154858983281</v>
      </c>
      <c r="Q428" s="121">
        <f t="shared" si="244"/>
        <v>44380.3171</v>
      </c>
      <c r="R428" s="124">
        <f t="shared" si="245"/>
        <v>5.0348846291972443E-4</v>
      </c>
      <c r="S428" s="125">
        <f t="shared" si="262"/>
        <v>1</v>
      </c>
      <c r="T428" s="124">
        <f t="shared" si="246"/>
        <v>5.0348846291972443E-4</v>
      </c>
      <c r="Z428" s="124">
        <f t="shared" si="247"/>
        <v>5733</v>
      </c>
      <c r="AA428" s="124">
        <f t="shared" si="248"/>
        <v>0.20814282252733196</v>
      </c>
      <c r="AB428" s="124">
        <f t="shared" si="249"/>
        <v>0.13714172606024053</v>
      </c>
      <c r="AC428" s="124">
        <f t="shared" si="250"/>
        <v>-2.2438548592093127E-2</v>
      </c>
      <c r="AD428" s="124">
        <f t="shared" si="251"/>
        <v>-4.6719822529592281E-2</v>
      </c>
      <c r="AE428" s="124">
        <f t="shared" si="252"/>
        <v>2.1827418171965983E-3</v>
      </c>
      <c r="AF428" s="124">
        <f t="shared" si="253"/>
        <v>-2.2438548592093127E-2</v>
      </c>
      <c r="AG428" s="125"/>
      <c r="AH428" s="124">
        <f t="shared" si="254"/>
        <v>2.4281273937499161E-2</v>
      </c>
      <c r="AI428" s="124">
        <f t="shared" si="255"/>
        <v>0.98934023693846918</v>
      </c>
      <c r="AJ428" s="124">
        <f t="shared" si="256"/>
        <v>0.71595439049617116</v>
      </c>
      <c r="AK428" s="124">
        <f t="shared" si="257"/>
        <v>0.75854138842212315</v>
      </c>
      <c r="AL428" s="124">
        <f t="shared" si="258"/>
        <v>1.5848483766751096</v>
      </c>
      <c r="AM428" s="124">
        <f t="shared" si="259"/>
        <v>1.0141517130362803</v>
      </c>
      <c r="AN428" s="124">
        <f t="shared" si="265"/>
        <v>13.285184815275214</v>
      </c>
      <c r="AO428" s="124">
        <f t="shared" si="265"/>
        <v>13.273834937668379</v>
      </c>
      <c r="AP428" s="124">
        <f t="shared" si="265"/>
        <v>13.254311082814828</v>
      </c>
      <c r="AQ428" s="124">
        <f t="shared" si="265"/>
        <v>13.221436242093672</v>
      </c>
      <c r="AR428" s="124">
        <f t="shared" si="265"/>
        <v>13.167865978669809</v>
      </c>
      <c r="AS428" s="124">
        <f t="shared" si="265"/>
        <v>13.08450500424561</v>
      </c>
      <c r="AT428" s="124">
        <f t="shared" si="265"/>
        <v>12.961984470160333</v>
      </c>
      <c r="AU428" s="124">
        <f t="shared" si="260"/>
        <v>12.792153478512022</v>
      </c>
    </row>
    <row r="429" spans="1:47" s="124" customFormat="1" ht="12.95" customHeight="1" x14ac:dyDescent="0.2">
      <c r="A429" s="116" t="s">
        <v>1330</v>
      </c>
      <c r="B429" s="117" t="s">
        <v>134</v>
      </c>
      <c r="C429" s="163">
        <v>59428.676700000004</v>
      </c>
      <c r="D429" s="116">
        <v>1E-4</v>
      </c>
      <c r="E429" s="124">
        <f t="shared" si="240"/>
        <v>5742.048557328736</v>
      </c>
      <c r="F429" s="124">
        <f t="shared" si="241"/>
        <v>5742</v>
      </c>
      <c r="G429" s="124">
        <f t="shared" si="242"/>
        <v>0.16110200000548502</v>
      </c>
      <c r="K429" s="124">
        <f t="shared" si="261"/>
        <v>0.16110200000548502</v>
      </c>
      <c r="O429" s="124">
        <f t="shared" ca="1" si="264"/>
        <v>0.16247394113332103</v>
      </c>
      <c r="P429" s="34">
        <f t="shared" si="243"/>
        <v>0.1844982993895708</v>
      </c>
      <c r="Q429" s="121">
        <f t="shared" si="244"/>
        <v>44410.176700000004</v>
      </c>
      <c r="R429" s="124">
        <f t="shared" si="245"/>
        <v>5.4738682486977228E-4</v>
      </c>
      <c r="S429" s="125">
        <f t="shared" si="262"/>
        <v>1</v>
      </c>
      <c r="T429" s="124">
        <f t="shared" si="246"/>
        <v>5.4738682486977228E-4</v>
      </c>
      <c r="Z429" s="124">
        <f t="shared" si="247"/>
        <v>5742</v>
      </c>
      <c r="AA429" s="124">
        <f t="shared" si="248"/>
        <v>0.2087097998919927</v>
      </c>
      <c r="AB429" s="124">
        <f t="shared" si="249"/>
        <v>0.13689049950306312</v>
      </c>
      <c r="AC429" s="124">
        <f t="shared" si="250"/>
        <v>-2.3396299384085772E-2</v>
      </c>
      <c r="AD429" s="124">
        <f t="shared" si="251"/>
        <v>-4.7607799886507679E-2</v>
      </c>
      <c r="AE429" s="124">
        <f t="shared" si="252"/>
        <v>2.2665026100337606E-3</v>
      </c>
      <c r="AF429" s="124">
        <f t="shared" si="253"/>
        <v>-2.3396299384085772E-2</v>
      </c>
      <c r="AG429" s="125"/>
      <c r="AH429" s="124">
        <f t="shared" si="254"/>
        <v>2.4211500502421907E-2</v>
      </c>
      <c r="AI429" s="124">
        <f t="shared" si="255"/>
        <v>0.96391224777035578</v>
      </c>
      <c r="AJ429" s="124">
        <f t="shared" si="256"/>
        <v>0.69214286080115373</v>
      </c>
      <c r="AK429" s="124">
        <f t="shared" si="257"/>
        <v>0.75775744314186855</v>
      </c>
      <c r="AL429" s="124">
        <f t="shared" si="258"/>
        <v>1.6183847817373422</v>
      </c>
      <c r="AM429" s="124">
        <f t="shared" si="259"/>
        <v>1.0487578114050176</v>
      </c>
      <c r="AN429" s="124">
        <f t="shared" si="265"/>
        <v>13.307559305864707</v>
      </c>
      <c r="AO429" s="124">
        <f t="shared" si="265"/>
        <v>13.296697479922255</v>
      </c>
      <c r="AP429" s="124">
        <f t="shared" si="265"/>
        <v>13.277639112060619</v>
      </c>
      <c r="AQ429" s="124">
        <f t="shared" si="265"/>
        <v>13.244930638795656</v>
      </c>
      <c r="AR429" s="124">
        <f t="shared" si="265"/>
        <v>13.190704219867598</v>
      </c>
      <c r="AS429" s="124">
        <f t="shared" si="265"/>
        <v>13.105135262065657</v>
      </c>
      <c r="AT429" s="124">
        <f t="shared" si="265"/>
        <v>12.978192907281494</v>
      </c>
      <c r="AU429" s="124">
        <f t="shared" si="260"/>
        <v>12.80147638995779</v>
      </c>
    </row>
    <row r="430" spans="1:47" s="124" customFormat="1" ht="12.95" customHeight="1" x14ac:dyDescent="0.2">
      <c r="A430" s="116" t="s">
        <v>1330</v>
      </c>
      <c r="B430" s="117" t="s">
        <v>134</v>
      </c>
      <c r="C430" s="163">
        <v>59468.49</v>
      </c>
      <c r="D430" s="116">
        <v>1E-4</v>
      </c>
      <c r="E430" s="124">
        <f t="shared" si="240"/>
        <v>5754.0485790300645</v>
      </c>
      <c r="F430" s="124">
        <f t="shared" si="241"/>
        <v>5754</v>
      </c>
      <c r="G430" s="124">
        <f t="shared" si="242"/>
        <v>0.16117400000075577</v>
      </c>
      <c r="K430" s="124">
        <f t="shared" si="261"/>
        <v>0.16117400000075577</v>
      </c>
      <c r="O430" s="124">
        <f t="shared" ca="1" si="264"/>
        <v>0.16319129205251115</v>
      </c>
      <c r="P430" s="34">
        <f t="shared" si="243"/>
        <v>0.18534892729258273</v>
      </c>
      <c r="Q430" s="121">
        <f t="shared" si="244"/>
        <v>44449.99</v>
      </c>
      <c r="R430" s="124">
        <f t="shared" si="245"/>
        <v>5.8442710956512021E-4</v>
      </c>
      <c r="S430" s="125">
        <f t="shared" si="262"/>
        <v>1</v>
      </c>
      <c r="T430" s="124">
        <f t="shared" si="246"/>
        <v>5.8442710956512021E-4</v>
      </c>
      <c r="Z430" s="124">
        <f t="shared" si="247"/>
        <v>5754</v>
      </c>
      <c r="AA430" s="124">
        <f t="shared" si="248"/>
        <v>0.20945211997007734</v>
      </c>
      <c r="AB430" s="124">
        <f t="shared" si="249"/>
        <v>0.13707080732326116</v>
      </c>
      <c r="AC430" s="124">
        <f t="shared" si="250"/>
        <v>-2.4174927291826964E-2</v>
      </c>
      <c r="AD430" s="124">
        <f t="shared" si="251"/>
        <v>-4.8278119969321576E-2</v>
      </c>
      <c r="AE430" s="124">
        <f t="shared" si="252"/>
        <v>2.3307768677722066E-3</v>
      </c>
      <c r="AF430" s="124">
        <f t="shared" si="253"/>
        <v>-2.4174927291826964E-2</v>
      </c>
      <c r="AG430" s="125"/>
      <c r="AH430" s="124">
        <f t="shared" si="254"/>
        <v>2.4103192677494608E-2</v>
      </c>
      <c r="AI430" s="124">
        <f t="shared" si="255"/>
        <v>0.93202611083364739</v>
      </c>
      <c r="AJ430" s="124">
        <f t="shared" si="256"/>
        <v>0.66112666216942406</v>
      </c>
      <c r="AK430" s="124">
        <f t="shared" si="257"/>
        <v>0.75556483433884791</v>
      </c>
      <c r="AL430" s="124">
        <f t="shared" si="258"/>
        <v>1.6605191241386079</v>
      </c>
      <c r="AM430" s="124">
        <f t="shared" si="259"/>
        <v>1.0940029723661489</v>
      </c>
      <c r="AN430" s="124">
        <f t="shared" si="265"/>
        <v>13.336521136695831</v>
      </c>
      <c r="AO430" s="124">
        <f t="shared" si="265"/>
        <v>13.326347282860823</v>
      </c>
      <c r="AP430" s="124">
        <f t="shared" si="265"/>
        <v>13.308004340208628</v>
      </c>
      <c r="AQ430" s="124">
        <f t="shared" si="265"/>
        <v>13.275685419694264</v>
      </c>
      <c r="AR430" s="124">
        <f t="shared" si="265"/>
        <v>13.220806191316639</v>
      </c>
      <c r="AS430" s="124">
        <f t="shared" si="265"/>
        <v>13.132501149536868</v>
      </c>
      <c r="AT430" s="124">
        <f t="shared" si="265"/>
        <v>12.99978016097201</v>
      </c>
      <c r="AU430" s="124">
        <f t="shared" si="260"/>
        <v>12.813906938552147</v>
      </c>
    </row>
    <row r="431" spans="1:47" s="124" customFormat="1" ht="12.95" customHeight="1" x14ac:dyDescent="0.2">
      <c r="A431" s="118" t="s">
        <v>1332</v>
      </c>
      <c r="B431" s="117" t="s">
        <v>134</v>
      </c>
      <c r="C431" s="163">
        <v>59478.443680000026</v>
      </c>
      <c r="D431" s="163">
        <v>7.2999999999999996E-4</v>
      </c>
      <c r="E431" s="124">
        <f t="shared" si="240"/>
        <v>5757.0486914550183</v>
      </c>
      <c r="F431" s="124">
        <f t="shared" si="241"/>
        <v>5757</v>
      </c>
      <c r="G431" s="124">
        <f t="shared" si="242"/>
        <v>0.1615470000251662</v>
      </c>
      <c r="K431" s="124">
        <f t="shared" si="261"/>
        <v>0.1615470000251662</v>
      </c>
      <c r="O431" s="124">
        <f t="shared" ca="1" si="264"/>
        <v>0.16337062978230871</v>
      </c>
      <c r="P431" s="34">
        <f t="shared" si="243"/>
        <v>0.18556187477488834</v>
      </c>
      <c r="Q431" s="121">
        <f t="shared" si="244"/>
        <v>44459.943680000026</v>
      </c>
      <c r="R431" s="124">
        <f t="shared" si="245"/>
        <v>5.7671420924484192E-4</v>
      </c>
      <c r="S431" s="125">
        <f t="shared" si="262"/>
        <v>1</v>
      </c>
      <c r="T431" s="124">
        <f t="shared" si="246"/>
        <v>5.7671420924484192E-4</v>
      </c>
      <c r="Z431" s="124">
        <f t="shared" si="247"/>
        <v>5757</v>
      </c>
      <c r="AA431" s="124">
        <f t="shared" si="248"/>
        <v>0.20963547128791882</v>
      </c>
      <c r="AB431" s="124">
        <f t="shared" si="249"/>
        <v>0.13747340351213572</v>
      </c>
      <c r="AC431" s="124">
        <f t="shared" si="250"/>
        <v>-2.4014874749722137E-2</v>
      </c>
      <c r="AD431" s="124">
        <f t="shared" si="251"/>
        <v>-4.8088471262752619E-2</v>
      </c>
      <c r="AE431" s="124">
        <f t="shared" si="252"/>
        <v>2.3125010683885845E-3</v>
      </c>
      <c r="AF431" s="124">
        <f t="shared" si="253"/>
        <v>-2.4014874749722137E-2</v>
      </c>
      <c r="AG431" s="125"/>
      <c r="AH431" s="124">
        <f t="shared" si="254"/>
        <v>2.4073596513030475E-2</v>
      </c>
      <c r="AI431" s="124">
        <f t="shared" si="255"/>
        <v>0.92439854306796609</v>
      </c>
      <c r="AJ431" s="124">
        <f t="shared" si="256"/>
        <v>0.65351534046916537</v>
      </c>
      <c r="AK431" s="124">
        <f t="shared" si="257"/>
        <v>0.75483977651395928</v>
      </c>
      <c r="AL431" s="124">
        <f t="shared" si="258"/>
        <v>1.6706190706969917</v>
      </c>
      <c r="AM431" s="124">
        <f t="shared" si="259"/>
        <v>1.1051586950019325</v>
      </c>
      <c r="AN431" s="124">
        <f t="shared" ref="AN431:AT435" si="266">$AU431+$AB$7*SIN(AO431)</f>
        <v>13.343610610497539</v>
      </c>
      <c r="AO431" s="124">
        <f t="shared" si="266"/>
        <v>13.33361365995777</v>
      </c>
      <c r="AP431" s="124">
        <f t="shared" si="266"/>
        <v>13.315464482417497</v>
      </c>
      <c r="AQ431" s="124">
        <f t="shared" si="266"/>
        <v>13.283271289928734</v>
      </c>
      <c r="AR431" s="124">
        <f t="shared" si="266"/>
        <v>13.228268030605124</v>
      </c>
      <c r="AS431" s="124">
        <f t="shared" si="266"/>
        <v>13.139316650627512</v>
      </c>
      <c r="AT431" s="124">
        <f t="shared" si="266"/>
        <v>13.005172541990492</v>
      </c>
      <c r="AU431" s="124">
        <f t="shared" si="260"/>
        <v>12.817014575700735</v>
      </c>
    </row>
    <row r="432" spans="1:47" s="124" customFormat="1" ht="12.95" customHeight="1" x14ac:dyDescent="0.2">
      <c r="A432" s="116" t="s">
        <v>1330</v>
      </c>
      <c r="B432" s="117" t="s">
        <v>134</v>
      </c>
      <c r="C432" s="163">
        <v>59488.3969</v>
      </c>
      <c r="D432" s="116">
        <v>1E-4</v>
      </c>
      <c r="E432" s="124">
        <f t="shared" si="240"/>
        <v>5760.0486652325708</v>
      </c>
      <c r="F432" s="124">
        <f t="shared" si="241"/>
        <v>5760</v>
      </c>
      <c r="G432" s="124">
        <f t="shared" si="242"/>
        <v>0.16145999999571359</v>
      </c>
      <c r="K432" s="124">
        <f t="shared" si="261"/>
        <v>0.16145999999571359</v>
      </c>
      <c r="O432" s="124">
        <f t="shared" ca="1" si="264"/>
        <v>0.16354996751210621</v>
      </c>
      <c r="P432" s="34">
        <f t="shared" si="243"/>
        <v>0.18577493845981502</v>
      </c>
      <c r="Q432" s="121">
        <f t="shared" si="244"/>
        <v>44469.8969</v>
      </c>
      <c r="R432" s="124">
        <f t="shared" si="245"/>
        <v>5.912162325130393E-4</v>
      </c>
      <c r="S432" s="125">
        <f t="shared" si="262"/>
        <v>1</v>
      </c>
      <c r="T432" s="124">
        <f t="shared" si="246"/>
        <v>5.912162325130393E-4</v>
      </c>
      <c r="Z432" s="124">
        <f t="shared" si="247"/>
        <v>5760</v>
      </c>
      <c r="AA432" s="124">
        <f t="shared" si="248"/>
        <v>0.20981799021895714</v>
      </c>
      <c r="AB432" s="124">
        <f t="shared" si="249"/>
        <v>0.13741694823657147</v>
      </c>
      <c r="AC432" s="124">
        <f t="shared" si="250"/>
        <v>-2.4314938464101432E-2</v>
      </c>
      <c r="AD432" s="124">
        <f t="shared" si="251"/>
        <v>-4.8357990223243552E-2</v>
      </c>
      <c r="AE432" s="124">
        <f t="shared" si="252"/>
        <v>2.3384952184313189E-3</v>
      </c>
      <c r="AF432" s="124">
        <f t="shared" si="253"/>
        <v>-2.4314938464101432E-2</v>
      </c>
      <c r="AG432" s="125"/>
      <c r="AH432" s="124">
        <f t="shared" si="254"/>
        <v>2.404305175914213E-2</v>
      </c>
      <c r="AI432" s="124">
        <f t="shared" si="255"/>
        <v>0.91690358878531775</v>
      </c>
      <c r="AJ432" s="124">
        <f t="shared" si="256"/>
        <v>0.6459638096798751</v>
      </c>
      <c r="AK432" s="124">
        <f t="shared" si="257"/>
        <v>0.75405149356070544</v>
      </c>
      <c r="AL432" s="124">
        <f t="shared" si="258"/>
        <v>1.6805533751643638</v>
      </c>
      <c r="AM432" s="124">
        <f t="shared" si="259"/>
        <v>1.1162536031269108</v>
      </c>
      <c r="AN432" s="124">
        <f t="shared" si="266"/>
        <v>13.350641085051018</v>
      </c>
      <c r="AO432" s="124">
        <f t="shared" si="266"/>
        <v>13.340822507969802</v>
      </c>
      <c r="AP432" s="124">
        <f t="shared" si="266"/>
        <v>13.322872459667606</v>
      </c>
      <c r="AQ432" s="124">
        <f t="shared" si="266"/>
        <v>13.290815826076217</v>
      </c>
      <c r="AR432" s="124">
        <f t="shared" si="266"/>
        <v>13.235704028973943</v>
      </c>
      <c r="AS432" s="124">
        <f t="shared" si="266"/>
        <v>13.146121535192247</v>
      </c>
      <c r="AT432" s="124">
        <f t="shared" si="266"/>
        <v>13.010563105892071</v>
      </c>
      <c r="AU432" s="124">
        <f t="shared" si="260"/>
        <v>12.820122212849327</v>
      </c>
    </row>
    <row r="433" spans="1:47" s="124" customFormat="1" ht="12.95" customHeight="1" x14ac:dyDescent="0.2">
      <c r="A433" s="116" t="s">
        <v>1330</v>
      </c>
      <c r="B433" s="117" t="s">
        <v>134</v>
      </c>
      <c r="C433" s="163">
        <v>59511.619599999998</v>
      </c>
      <c r="D433" s="116">
        <v>5.9999999999999995E-4</v>
      </c>
      <c r="E433" s="124">
        <f t="shared" si="240"/>
        <v>5767.0481579639809</v>
      </c>
      <c r="F433" s="124">
        <f t="shared" si="241"/>
        <v>5767</v>
      </c>
      <c r="G433" s="124">
        <f t="shared" si="242"/>
        <v>0.15977700000075856</v>
      </c>
      <c r="K433" s="124">
        <f t="shared" si="261"/>
        <v>0.15977700000075856</v>
      </c>
      <c r="O433" s="124">
        <f t="shared" ca="1" si="264"/>
        <v>0.16396842221496716</v>
      </c>
      <c r="P433" s="34">
        <f t="shared" si="243"/>
        <v>0.18627253895705903</v>
      </c>
      <c r="Q433" s="121">
        <f t="shared" si="244"/>
        <v>44493.119599999998</v>
      </c>
      <c r="R433" s="124">
        <f t="shared" si="245"/>
        <v>7.0201358458483575E-4</v>
      </c>
      <c r="S433" s="125">
        <f t="shared" si="262"/>
        <v>1</v>
      </c>
      <c r="T433" s="124">
        <f t="shared" si="246"/>
        <v>7.0201358458483575E-4</v>
      </c>
      <c r="Z433" s="124">
        <f t="shared" si="247"/>
        <v>5767</v>
      </c>
      <c r="AA433" s="124">
        <f t="shared" si="248"/>
        <v>0.21024078759289089</v>
      </c>
      <c r="AB433" s="124">
        <f t="shared" si="249"/>
        <v>0.13580875136492671</v>
      </c>
      <c r="AC433" s="124">
        <f t="shared" si="250"/>
        <v>-2.6495538956300468E-2</v>
      </c>
      <c r="AD433" s="124">
        <f t="shared" si="251"/>
        <v>-5.0463787592132325E-2</v>
      </c>
      <c r="AE433" s="124">
        <f t="shared" si="252"/>
        <v>2.5465938581438483E-3</v>
      </c>
      <c r="AF433" s="124">
        <f t="shared" si="253"/>
        <v>-2.6495538956300468E-2</v>
      </c>
      <c r="AG433" s="125"/>
      <c r="AH433" s="124">
        <f t="shared" si="254"/>
        <v>2.3968248635831857E-2</v>
      </c>
      <c r="AI433" s="124">
        <f t="shared" si="255"/>
        <v>0.89991710819520088</v>
      </c>
      <c r="AJ433" s="124">
        <f t="shared" si="256"/>
        <v>0.62858172461827888</v>
      </c>
      <c r="AK433" s="124">
        <f t="shared" si="257"/>
        <v>0.75198542756218301</v>
      </c>
      <c r="AL433" s="124">
        <f t="shared" si="258"/>
        <v>1.7031102728070482</v>
      </c>
      <c r="AM433" s="124">
        <f t="shared" si="259"/>
        <v>1.1419093319457652</v>
      </c>
      <c r="AN433" s="124">
        <f t="shared" si="266"/>
        <v>13.366820072430237</v>
      </c>
      <c r="AO433" s="124">
        <f t="shared" si="266"/>
        <v>13.357422107845528</v>
      </c>
      <c r="AP433" s="124">
        <f t="shared" si="266"/>
        <v>13.339955895257958</v>
      </c>
      <c r="AQ433" s="124">
        <f t="shared" si="266"/>
        <v>13.308258553557859</v>
      </c>
      <c r="AR433" s="124">
        <f t="shared" si="266"/>
        <v>13.252953183945726</v>
      </c>
      <c r="AS433" s="124">
        <f t="shared" si="266"/>
        <v>13.161957679319254</v>
      </c>
      <c r="AT433" s="124">
        <f t="shared" si="266"/>
        <v>13.023133897951569</v>
      </c>
      <c r="AU433" s="124">
        <f t="shared" si="260"/>
        <v>12.827373366196035</v>
      </c>
    </row>
    <row r="434" spans="1:47" s="124" customFormat="1" ht="12.95" customHeight="1" x14ac:dyDescent="0.2">
      <c r="A434" s="118" t="s">
        <v>1331</v>
      </c>
      <c r="B434" s="117" t="s">
        <v>134</v>
      </c>
      <c r="C434" s="163">
        <v>59753.820800000001</v>
      </c>
      <c r="D434" s="116">
        <v>1E-4</v>
      </c>
      <c r="E434" s="124">
        <f t="shared" si="240"/>
        <v>5840.0493825820913</v>
      </c>
      <c r="F434" s="124">
        <f t="shared" si="241"/>
        <v>5840</v>
      </c>
      <c r="G434" s="124">
        <f t="shared" si="242"/>
        <v>0.16384000000107335</v>
      </c>
      <c r="K434" s="124">
        <f t="shared" si="261"/>
        <v>0.16384000000107335</v>
      </c>
      <c r="O434" s="124">
        <f t="shared" ca="1" si="264"/>
        <v>0.16833230697337376</v>
      </c>
      <c r="P434" s="34">
        <f t="shared" si="243"/>
        <v>0.19149950258028978</v>
      </c>
      <c r="Q434" s="121">
        <f t="shared" si="244"/>
        <v>44735.320800000001</v>
      </c>
      <c r="R434" s="124">
        <f t="shared" si="245"/>
        <v>7.6504808292968021E-4</v>
      </c>
      <c r="S434" s="125">
        <f t="shared" si="262"/>
        <v>1</v>
      </c>
      <c r="T434" s="124">
        <f t="shared" si="246"/>
        <v>7.6504808292968021E-4</v>
      </c>
      <c r="Z434" s="124">
        <f t="shared" si="247"/>
        <v>5840</v>
      </c>
      <c r="AA434" s="124">
        <f t="shared" si="248"/>
        <v>0.21446146438287869</v>
      </c>
      <c r="AB434" s="124">
        <f t="shared" si="249"/>
        <v>0.14087803819848443</v>
      </c>
      <c r="AC434" s="124">
        <f t="shared" si="250"/>
        <v>-2.7659502579216427E-2</v>
      </c>
      <c r="AD434" s="124">
        <f t="shared" si="251"/>
        <v>-5.0621464381805342E-2</v>
      </c>
      <c r="AE434" s="124">
        <f t="shared" si="252"/>
        <v>2.5625326561583869E-3</v>
      </c>
      <c r="AF434" s="124">
        <f t="shared" si="253"/>
        <v>-2.7659502579216427E-2</v>
      </c>
      <c r="AG434" s="125"/>
      <c r="AH434" s="124">
        <f t="shared" si="254"/>
        <v>2.2961961802588905E-2</v>
      </c>
      <c r="AI434" s="124">
        <f t="shared" si="255"/>
        <v>0.75766710509761148</v>
      </c>
      <c r="AJ434" s="124">
        <f t="shared" si="256"/>
        <v>0.46789110385204086</v>
      </c>
      <c r="AK434" s="124">
        <f t="shared" si="257"/>
        <v>0.71886955461065272</v>
      </c>
      <c r="AL434" s="124">
        <f t="shared" si="258"/>
        <v>1.8959355002064535</v>
      </c>
      <c r="AM434" s="124">
        <f t="shared" si="259"/>
        <v>1.3923933402078725</v>
      </c>
      <c r="AN434" s="124">
        <f t="shared" si="266"/>
        <v>13.518877751606043</v>
      </c>
      <c r="AO434" s="124">
        <f t="shared" si="266"/>
        <v>13.513690153078096</v>
      </c>
      <c r="AP434" s="124">
        <f t="shared" si="266"/>
        <v>13.502071649170023</v>
      </c>
      <c r="AQ434" s="124">
        <f t="shared" si="266"/>
        <v>13.476690093296051</v>
      </c>
      <c r="AR434" s="124">
        <f t="shared" si="266"/>
        <v>13.42392101219326</v>
      </c>
      <c r="AS434" s="124">
        <f t="shared" si="266"/>
        <v>13.323286137305624</v>
      </c>
      <c r="AT434" s="124">
        <f t="shared" si="266"/>
        <v>13.153563872956701</v>
      </c>
      <c r="AU434" s="124">
        <f t="shared" si="260"/>
        <v>12.902992536811709</v>
      </c>
    </row>
    <row r="435" spans="1:47" s="124" customFormat="1" ht="12.95" customHeight="1" x14ac:dyDescent="0.2">
      <c r="A435" s="118" t="s">
        <v>1331</v>
      </c>
      <c r="B435" s="117" t="s">
        <v>134</v>
      </c>
      <c r="C435" s="163">
        <v>59763.772499999999</v>
      </c>
      <c r="D435" s="116">
        <v>5.9999999999999995E-4</v>
      </c>
      <c r="E435" s="124">
        <f t="shared" si="240"/>
        <v>5843.0488982204606</v>
      </c>
      <c r="F435" s="124">
        <f t="shared" si="241"/>
        <v>5843</v>
      </c>
      <c r="G435" s="124">
        <f t="shared" si="242"/>
        <v>0.16223300000274321</v>
      </c>
      <c r="K435" s="124">
        <f t="shared" si="261"/>
        <v>0.16223300000274321</v>
      </c>
      <c r="O435" s="124">
        <f t="shared" ca="1" si="264"/>
        <v>0.16851164470317131</v>
      </c>
      <c r="P435" s="34">
        <f t="shared" si="243"/>
        <v>0.19171578120439872</v>
      </c>
      <c r="Q435" s="121">
        <f t="shared" si="244"/>
        <v>44745.272499999999</v>
      </c>
      <c r="R435" s="124">
        <f t="shared" si="245"/>
        <v>8.6923438738469158E-4</v>
      </c>
      <c r="S435" s="125">
        <f t="shared" si="262"/>
        <v>1</v>
      </c>
      <c r="T435" s="124">
        <f t="shared" si="246"/>
        <v>8.6923438738469158E-4</v>
      </c>
      <c r="Z435" s="124">
        <f t="shared" si="247"/>
        <v>5843</v>
      </c>
      <c r="AA435" s="124">
        <f t="shared" si="248"/>
        <v>0.21462970648677671</v>
      </c>
      <c r="AB435" s="124">
        <f t="shared" si="249"/>
        <v>0.13931907472036523</v>
      </c>
      <c r="AC435" s="124">
        <f t="shared" si="250"/>
        <v>-2.9482781201655511E-2</v>
      </c>
      <c r="AD435" s="124">
        <f t="shared" si="251"/>
        <v>-5.2396706484033495E-2</v>
      </c>
      <c r="AE435" s="124">
        <f t="shared" si="252"/>
        <v>2.7454148503739577E-3</v>
      </c>
      <c r="AF435" s="124">
        <f t="shared" si="253"/>
        <v>-2.9482781201655511E-2</v>
      </c>
      <c r="AG435" s="125"/>
      <c r="AH435" s="124">
        <f t="shared" si="254"/>
        <v>2.2913925282377984E-2</v>
      </c>
      <c r="AI435" s="124">
        <f t="shared" si="255"/>
        <v>0.75293923869437585</v>
      </c>
      <c r="AJ435" s="124">
        <f t="shared" si="256"/>
        <v>0.46206201347958542</v>
      </c>
      <c r="AK435" s="124">
        <f t="shared" si="257"/>
        <v>0.7172584253398322</v>
      </c>
      <c r="AL435" s="124">
        <f t="shared" si="258"/>
        <v>1.9025196617705262</v>
      </c>
      <c r="AM435" s="124">
        <f t="shared" si="259"/>
        <v>1.4021125597023485</v>
      </c>
      <c r="AN435" s="124">
        <f t="shared" si="266"/>
        <v>13.524557389203332</v>
      </c>
      <c r="AO435" s="124">
        <f t="shared" si="266"/>
        <v>13.519520651467243</v>
      </c>
      <c r="AP435" s="124">
        <f t="shared" si="266"/>
        <v>13.50814682677836</v>
      </c>
      <c r="AQ435" s="124">
        <f t="shared" si="266"/>
        <v>13.483092759296648</v>
      </c>
      <c r="AR435" s="124">
        <f t="shared" si="266"/>
        <v>13.430585158706025</v>
      </c>
      <c r="AS435" s="124">
        <f t="shared" si="266"/>
        <v>13.329754951657</v>
      </c>
      <c r="AT435" s="124">
        <f t="shared" si="266"/>
        <v>13.158895487775148</v>
      </c>
      <c r="AU435" s="124">
        <f t="shared" si="260"/>
        <v>12.906100173960297</v>
      </c>
    </row>
    <row r="436" spans="1:47" s="124" customFormat="1" ht="12.95" customHeight="1" x14ac:dyDescent="0.2">
      <c r="A436" s="119" t="s">
        <v>1333</v>
      </c>
      <c r="B436" s="120" t="s">
        <v>134</v>
      </c>
      <c r="C436" s="163">
        <v>59813.541899999997</v>
      </c>
      <c r="D436" s="116">
        <v>1E-4</v>
      </c>
      <c r="E436" s="124">
        <f t="shared" ref="E436" si="267">+(C436-C$7)/C$8</f>
        <v>5858.0497617525498</v>
      </c>
      <c r="F436" s="124">
        <f t="shared" ref="F436" si="268">ROUND(2*E436,0)/2</f>
        <v>5858</v>
      </c>
      <c r="G436" s="124">
        <f t="shared" ref="G436" si="269">+C436-(C$7+F436*C$8)</f>
        <v>0.16509799999766983</v>
      </c>
      <c r="K436" s="124">
        <f t="shared" ref="K436" si="270">+G436</f>
        <v>0.16509799999766983</v>
      </c>
      <c r="O436" s="124">
        <f t="shared" ref="O436" ca="1" si="271">+C$11+C$12*F436</f>
        <v>0.16940833335215894</v>
      </c>
      <c r="P436" s="34">
        <f t="shared" ref="P436" si="272">+D$11+D$12*F436+D$13*F436^2</f>
        <v>0.19279891736425919</v>
      </c>
      <c r="Q436" s="121">
        <f t="shared" ref="Q436" si="273">+C436-15018.5</f>
        <v>44795.041899999997</v>
      </c>
      <c r="R436" s="124">
        <f t="shared" ref="R436" si="274">+(P436-G436)^2</f>
        <v>7.673408229506121E-4</v>
      </c>
      <c r="S436" s="125">
        <f t="shared" si="262"/>
        <v>1</v>
      </c>
      <c r="T436" s="124">
        <f t="shared" ref="T436" si="275">+S436*R436</f>
        <v>7.673408229506121E-4</v>
      </c>
      <c r="Z436" s="124">
        <f t="shared" ref="Z436" si="276">F436</f>
        <v>5858</v>
      </c>
      <c r="AA436" s="124">
        <f t="shared" ref="AA436" si="277">AB$3+AB$4*Z436+AB$5*Z436^2+AH436</f>
        <v>0.21546687922765639</v>
      </c>
      <c r="AB436" s="124">
        <f t="shared" ref="AB436" si="278">IF(S436&lt;&gt;0,G436-AH436, -9999)</f>
        <v>0.14243003813427263</v>
      </c>
      <c r="AC436" s="124">
        <f t="shared" ref="AC436" si="279">+G436-P436</f>
        <v>-2.7700917366589362E-2</v>
      </c>
      <c r="AD436" s="124">
        <f t="shared" ref="AD436" si="280">IF(S436&lt;&gt;0,G436-AA436, -9999)</f>
        <v>-5.0368879229986563E-2</v>
      </c>
      <c r="AE436" s="124">
        <f t="shared" ref="AE436" si="281">+(G436-AA436)^2*S436</f>
        <v>2.5370239948849719E-3</v>
      </c>
      <c r="AF436" s="124">
        <f t="shared" ref="AF436" si="282">IF(S436&lt;&gt;0,G436-P436, -9999)</f>
        <v>-2.7700917366589362E-2</v>
      </c>
      <c r="AG436" s="125"/>
      <c r="AH436" s="124">
        <f t="shared" ref="AH436" si="283">$AB$6*($AB$11/AI436*AJ436+$AB$12)</f>
        <v>2.2667961863397215E-2</v>
      </c>
      <c r="AI436" s="124">
        <f t="shared" ref="AI436" si="284">1+$AB$7*COS(AL436)</f>
        <v>0.73035341584969915</v>
      </c>
      <c r="AJ436" s="124">
        <f t="shared" ref="AJ436" si="285">SIN(AL436+RADIANS($AB$9))</f>
        <v>0.43375116637821426</v>
      </c>
      <c r="AK436" s="124">
        <f t="shared" ref="AK436" si="286">$AB$7*SIN(AL436)</f>
        <v>0.7090764332242081</v>
      </c>
      <c r="AL436" s="124">
        <f t="shared" ref="AL436" si="287">2*ATAN(AM436)</f>
        <v>1.9341867492672153</v>
      </c>
      <c r="AM436" s="124">
        <f t="shared" ref="AM436" si="288">SQRT((1+$AB$7)/(1-$AB$7))*TAN(AN436/2)</f>
        <v>1.4501439074634295</v>
      </c>
      <c r="AN436" s="124">
        <f t="shared" ref="AN436" si="289">$AU436+$AB$7*SIN(AO436)</f>
        <v>13.552379944488024</v>
      </c>
      <c r="AO436" s="124">
        <f t="shared" ref="AO436" si="290">$AU436+$AB$7*SIN(AP436)</f>
        <v>13.54805946943476</v>
      </c>
      <c r="AP436" s="124">
        <f t="shared" ref="AP436" si="291">$AU436+$AB$7*SIN(AQ436)</f>
        <v>13.537886529418838</v>
      </c>
      <c r="AQ436" s="124">
        <f t="shared" ref="AQ436" si="292">$AU436+$AB$7*SIN(AR436)</f>
        <v>13.514510067458657</v>
      </c>
      <c r="AR436" s="124">
        <f t="shared" ref="AR436" si="293">$AU436+$AB$7*SIN(AS436)</f>
        <v>13.463464673303195</v>
      </c>
      <c r="AS436" s="124">
        <f t="shared" ref="AS436" si="294">$AU436+$AB$7*SIN(AT436)</f>
        <v>13.361893593648073</v>
      </c>
      <c r="AT436" s="124">
        <f t="shared" ref="AT436" si="295">$AU436+$AB$7*SIN(AU436)</f>
        <v>13.185516512954784</v>
      </c>
      <c r="AU436" s="124">
        <f t="shared" ref="AU436" si="296">RADIANS($AB$9)+$AB$18*(F436-AB$15)</f>
        <v>12.921638359703245</v>
      </c>
    </row>
    <row r="437" spans="1:47" s="124" customFormat="1" ht="12.95" customHeight="1" x14ac:dyDescent="0.2">
      <c r="A437" s="122" t="s">
        <v>1339</v>
      </c>
      <c r="B437" s="123" t="s">
        <v>134</v>
      </c>
      <c r="C437" s="116">
        <v>60118.783600000002</v>
      </c>
      <c r="D437" s="116">
        <v>2.0000000000000001E-4</v>
      </c>
      <c r="E437" s="124">
        <f t="shared" ref="E437" si="297">+(C437-C$7)/C$8</f>
        <v>5950.0518571365283</v>
      </c>
      <c r="F437" s="124">
        <f t="shared" ref="F437" si="298">ROUND(2*E437,0)/2</f>
        <v>5950</v>
      </c>
      <c r="G437" s="124">
        <f t="shared" ref="G437" si="299">+C437-(C$7+F437*C$8)</f>
        <v>0.1720500000010361</v>
      </c>
      <c r="K437" s="124">
        <f t="shared" ref="K437" si="300">+G437</f>
        <v>0.1720500000010361</v>
      </c>
      <c r="O437" s="124">
        <f t="shared" ref="O437" ca="1" si="301">+C$11+C$12*F437</f>
        <v>0.1749080237326166</v>
      </c>
      <c r="P437" s="34">
        <f t="shared" ref="P437" si="302">+D$11+D$12*F437+D$13*F437^2</f>
        <v>0.19950570240038068</v>
      </c>
      <c r="Q437" s="121">
        <f t="shared" ref="Q437" si="303">+C437-15018.5</f>
        <v>45100.283600000002</v>
      </c>
      <c r="R437" s="124">
        <f t="shared" ref="R437" si="304">+(P437-G437)^2</f>
        <v>7.5381559424137596E-4</v>
      </c>
      <c r="S437" s="125">
        <f t="shared" si="262"/>
        <v>1</v>
      </c>
      <c r="T437" s="124">
        <f t="shared" ref="T437" si="305">+S437*R437</f>
        <v>7.5381559424137596E-4</v>
      </c>
      <c r="Z437" s="124">
        <f t="shared" ref="Z437" si="306">F437</f>
        <v>5950</v>
      </c>
      <c r="AA437" s="124">
        <f t="shared" ref="AA437" si="307">AB$3+AB$4*Z437+AB$5*Z437^2+AH437</f>
        <v>0.22051115619952535</v>
      </c>
      <c r="AB437" s="124">
        <f t="shared" ref="AB437" si="308">IF(S437&lt;&gt;0,G437-AH437, -9999)</f>
        <v>0.15104454620189142</v>
      </c>
      <c r="AC437" s="124">
        <f t="shared" ref="AC437" si="309">+G437-P437</f>
        <v>-2.7455702399344584E-2</v>
      </c>
      <c r="AD437" s="124">
        <f t="shared" ref="AD437" si="310">IF(S437&lt;&gt;0,G437-AA437, -9999)</f>
        <v>-4.8461156198489258E-2</v>
      </c>
      <c r="AE437" s="124">
        <f t="shared" ref="AE437" si="311">+(G437-AA437)^2*S437</f>
        <v>2.3484836600943739E-3</v>
      </c>
      <c r="AF437" s="124">
        <f t="shared" ref="AF437" si="312">IF(S437&lt;&gt;0,G437-P437, -9999)</f>
        <v>-2.7455702399344584E-2</v>
      </c>
      <c r="AG437" s="125"/>
      <c r="AH437" s="124">
        <f t="shared" ref="AH437" si="313">$AB$6*($AB$11/AI437*AJ437+$AB$12)</f>
        <v>2.1005453799144685E-2</v>
      </c>
      <c r="AI437" s="124">
        <f t="shared" ref="AI437" si="314">1+$AB$7*COS(AL437)</f>
        <v>0.62185048306078516</v>
      </c>
      <c r="AJ437" s="124">
        <f t="shared" ref="AJ437" si="315">SIN(AL437+RADIANS($AB$9))</f>
        <v>0.28614973472176497</v>
      </c>
      <c r="AK437" s="124">
        <f t="shared" ref="AK437" si="316">$AB$7*SIN(AL437)</f>
        <v>0.6576485469736314</v>
      </c>
      <c r="AL437" s="124">
        <f t="shared" ref="AL437" si="317">2*ATAN(AM437)</f>
        <v>2.0926324377802872</v>
      </c>
      <c r="AM437" s="124">
        <f t="shared" ref="AM437" si="318">SQRT((1+$AB$7)/(1-$AB$7))*TAN(AN437/2)</f>
        <v>1.728530850689278</v>
      </c>
      <c r="AN437" s="124">
        <f t="shared" ref="AN437" si="319">$AU437+$AB$7*SIN(AO437)</f>
        <v>13.705552404261331</v>
      </c>
      <c r="AO437" s="124">
        <f t="shared" ref="AO437" si="320">$AU437+$AB$7*SIN(AP437)</f>
        <v>13.704194549870325</v>
      </c>
      <c r="AP437" s="124">
        <f t="shared" ref="AP437" si="321">$AU437+$AB$7*SIN(AQ437)</f>
        <v>13.699947995248086</v>
      </c>
      <c r="AQ437" s="124">
        <f t="shared" ref="AQ437" si="322">$AU437+$AB$7*SIN(AR437)</f>
        <v>13.686909190986592</v>
      </c>
      <c r="AR437" s="124">
        <f t="shared" ref="AR437" si="323">$AU437+$AB$7*SIN(AS437)</f>
        <v>13.648900405015116</v>
      </c>
      <c r="AS437" s="124">
        <f t="shared" ref="AS437" si="324">$AU437+$AB$7*SIN(AT437)</f>
        <v>13.550959199907719</v>
      </c>
      <c r="AT437" s="124">
        <f t="shared" ref="AT437" si="325">$AU437+$AB$7*SIN(AU437)</f>
        <v>13.347299536049142</v>
      </c>
      <c r="AU437" s="124">
        <f t="shared" ref="AU437" si="326">RADIANS($AB$9)+$AB$18*(F437-AB$15)</f>
        <v>13.016939232259984</v>
      </c>
    </row>
    <row r="438" spans="1:47" s="124" customFormat="1" ht="12.95" customHeight="1" x14ac:dyDescent="0.2">
      <c r="A438" s="119" t="s">
        <v>1341</v>
      </c>
      <c r="B438" s="164" t="s">
        <v>134</v>
      </c>
      <c r="C438" s="165">
        <v>60178.5049</v>
      </c>
      <c r="D438" s="165">
        <v>1E-4</v>
      </c>
      <c r="E438" s="124">
        <f t="shared" ref="E438:E439" si="327">+(C438-C$7)/C$8</f>
        <v>5968.0522965884602</v>
      </c>
      <c r="F438" s="124">
        <f t="shared" ref="F438:F439" si="328">ROUND(2*E438,0)/2</f>
        <v>5968</v>
      </c>
      <c r="G438" s="124">
        <f t="shared" ref="G438:G439" si="329">+C438-(C$7+F438*C$8)</f>
        <v>0.17350799999985611</v>
      </c>
      <c r="K438" s="124">
        <f t="shared" ref="K438:K439" si="330">+G438</f>
        <v>0.17350799999985611</v>
      </c>
      <c r="O438" s="124">
        <f t="shared" ref="O438:O439" ca="1" si="331">+C$11+C$12*F438</f>
        <v>0.17598405011140178</v>
      </c>
      <c r="P438" s="34">
        <f t="shared" ref="P438:P439" si="332">+D$11+D$12*F438+D$13*F438^2</f>
        <v>0.20083068176098048</v>
      </c>
      <c r="Q438" s="121">
        <f t="shared" ref="Q438:Q439" si="333">+C438-15018.5</f>
        <v>45160.0049</v>
      </c>
      <c r="R438" s="124">
        <f t="shared" ref="R438:R439" si="334">+(P438-G438)^2</f>
        <v>7.465289386196785E-4</v>
      </c>
      <c r="S438" s="125">
        <f t="shared" si="262"/>
        <v>1</v>
      </c>
      <c r="T438" s="124">
        <f t="shared" ref="T438:T439" si="335">+S438*R438</f>
        <v>7.465289386196785E-4</v>
      </c>
      <c r="Z438" s="124">
        <f t="shared" ref="Z438:Z439" si="336">F438</f>
        <v>5968</v>
      </c>
      <c r="AA438" s="124">
        <f t="shared" ref="AA438:AA439" si="337">AB$3+AB$4*Z438+AB$5*Z438^2+AH438</f>
        <v>0.22148921345771325</v>
      </c>
      <c r="AB438" s="124">
        <f t="shared" ref="AB438:AB439" si="338">IF(S438&lt;&gt;0,G438-AH438, -9999)</f>
        <v>0.15284946830312335</v>
      </c>
      <c r="AC438" s="124">
        <f t="shared" ref="AC438:AC439" si="339">+G438-P438</f>
        <v>-2.7322681761124373E-2</v>
      </c>
      <c r="AD438" s="124">
        <f t="shared" ref="AD438:AD439" si="340">IF(S438&lt;&gt;0,G438-AA438, -9999)</f>
        <v>-4.7981213457857136E-2</v>
      </c>
      <c r="AE438" s="124">
        <f t="shared" ref="AE438:AE439" si="341">+(G438-AA438)^2*S438</f>
        <v>2.3021968448884507E-3</v>
      </c>
      <c r="AF438" s="124">
        <f t="shared" ref="AF438:AF439" si="342">IF(S438&lt;&gt;0,G438-P438, -9999)</f>
        <v>-2.7322681761124373E-2</v>
      </c>
      <c r="AG438" s="125"/>
      <c r="AH438" s="124">
        <f t="shared" ref="AH438:AH439" si="343">$AB$6*($AB$11/AI438*AJ438+$AB$12)</f>
        <v>2.0658531696732773E-2</v>
      </c>
      <c r="AI438" s="124">
        <f t="shared" ref="AI438:AI439" si="344">1+$AB$7*COS(AL438)</f>
        <v>0.60518187069293439</v>
      </c>
      <c r="AJ438" s="124">
        <f t="shared" ref="AJ438:AJ439" si="345">SIN(AL438+RADIANS($AB$9))</f>
        <v>0.26159087569756373</v>
      </c>
      <c r="AK438" s="124">
        <f t="shared" ref="AK438:AK439" si="346">$AB$7*SIN(AL438)</f>
        <v>0.64777875333199952</v>
      </c>
      <c r="AL438" s="124">
        <f t="shared" ref="AL438:AL439" si="347">2*ATAN(AM438)</f>
        <v>2.1181684543327206</v>
      </c>
      <c r="AM438" s="124">
        <f t="shared" ref="AM438:AM439" si="348">SQRT((1+$AB$7)/(1-$AB$7))*TAN(AN438/2)</f>
        <v>1.7805993308514569</v>
      </c>
      <c r="AN438" s="124">
        <f t="shared" ref="AN438:AN439" si="349">$AU438+$AB$7*SIN(AO438)</f>
        <v>13.732673563415418</v>
      </c>
      <c r="AO438" s="124">
        <f t="shared" ref="AO438:AO439" si="350">$AU438+$AB$7*SIN(AP438)</f>
        <v>13.731640220806202</v>
      </c>
      <c r="AP438" s="124">
        <f t="shared" ref="AP438:AP439" si="351">$AU438+$AB$7*SIN(AQ438)</f>
        <v>13.728201182863627</v>
      </c>
      <c r="AQ438" s="124">
        <f t="shared" ref="AQ438:AQ439" si="352">$AU438+$AB$7*SIN(AR438)</f>
        <v>13.716947127718544</v>
      </c>
      <c r="AR438" s="124">
        <f t="shared" ref="AR438:AR439" si="353">$AU438+$AB$7*SIN(AS438)</f>
        <v>13.681946907711087</v>
      </c>
      <c r="AS438" s="124">
        <f t="shared" ref="AS438:AS439" si="354">$AU438+$AB$7*SIN(AT438)</f>
        <v>13.586216566683239</v>
      </c>
      <c r="AT438" s="124">
        <f t="shared" ref="AT438:AT439" si="355">$AU438+$AB$7*SIN(AU438)</f>
        <v>13.378620541298279</v>
      </c>
      <c r="AU438" s="124">
        <f t="shared" ref="AU438:AU439" si="356">RADIANS($AB$9)+$AB$18*(F438-AB$15)</f>
        <v>13.03558505515152</v>
      </c>
    </row>
    <row r="439" spans="1:47" s="124" customFormat="1" ht="12.95" customHeight="1" x14ac:dyDescent="0.2">
      <c r="A439" s="119" t="s">
        <v>1341</v>
      </c>
      <c r="B439" s="164" t="s">
        <v>134</v>
      </c>
      <c r="C439" s="165">
        <v>60221.638200000001</v>
      </c>
      <c r="D439" s="165">
        <v>2.9999999999999997E-4</v>
      </c>
      <c r="E439" s="124">
        <f t="shared" si="327"/>
        <v>5981.0529907296141</v>
      </c>
      <c r="F439" s="124">
        <f t="shared" si="328"/>
        <v>5981</v>
      </c>
      <c r="G439" s="124">
        <f t="shared" si="329"/>
        <v>0.17581100000097649</v>
      </c>
      <c r="K439" s="124">
        <f t="shared" si="330"/>
        <v>0.17581100000097649</v>
      </c>
      <c r="O439" s="124">
        <f t="shared" ca="1" si="331"/>
        <v>0.17676118027385779</v>
      </c>
      <c r="P439" s="34">
        <f t="shared" si="332"/>
        <v>0.20179021294676266</v>
      </c>
      <c r="Q439" s="121">
        <f t="shared" si="333"/>
        <v>45203.138200000001</v>
      </c>
      <c r="R439" s="124">
        <f t="shared" si="334"/>
        <v>6.7491950528250394E-4</v>
      </c>
      <c r="S439" s="125">
        <f t="shared" si="262"/>
        <v>1</v>
      </c>
      <c r="T439" s="124">
        <f t="shared" si="335"/>
        <v>6.7491950528250394E-4</v>
      </c>
      <c r="Z439" s="124">
        <f t="shared" si="336"/>
        <v>5981</v>
      </c>
      <c r="AA439" s="124">
        <f t="shared" si="337"/>
        <v>0.22219509295790155</v>
      </c>
      <c r="AB439" s="124">
        <f t="shared" si="338"/>
        <v>0.15540611998983761</v>
      </c>
      <c r="AC439" s="124">
        <f t="shared" si="339"/>
        <v>-2.5979212945786173E-2</v>
      </c>
      <c r="AD439" s="124">
        <f t="shared" si="340"/>
        <v>-4.6384092956925055E-2</v>
      </c>
      <c r="AE439" s="124">
        <f t="shared" si="341"/>
        <v>2.1514840794366647E-3</v>
      </c>
      <c r="AF439" s="124">
        <f t="shared" si="342"/>
        <v>-2.5979212945786173E-2</v>
      </c>
      <c r="AG439" s="125"/>
      <c r="AH439" s="124">
        <f t="shared" si="343"/>
        <v>2.0404880011138885E-2</v>
      </c>
      <c r="AI439" s="124">
        <f t="shared" si="344"/>
        <v>0.59385055668972531</v>
      </c>
      <c r="AJ439" s="124">
        <f t="shared" si="345"/>
        <v>0.24457597880052709</v>
      </c>
      <c r="AK439" s="124">
        <f t="shared" si="346"/>
        <v>0.64073496720301149</v>
      </c>
      <c r="AL439" s="124">
        <f t="shared" si="347"/>
        <v>2.1357561939578567</v>
      </c>
      <c r="AM439" s="124">
        <f t="shared" si="348"/>
        <v>1.8178588470213959</v>
      </c>
      <c r="AN439" s="124">
        <f t="shared" si="349"/>
        <v>13.751788331423203</v>
      </c>
      <c r="AO439" s="124">
        <f t="shared" si="350"/>
        <v>13.750948942439475</v>
      </c>
      <c r="AP439" s="124">
        <f t="shared" si="351"/>
        <v>13.748022094583821</v>
      </c>
      <c r="AQ439" s="124">
        <f t="shared" si="352"/>
        <v>13.737975861477866</v>
      </c>
      <c r="AR439" s="124">
        <f t="shared" si="353"/>
        <v>13.705173322161457</v>
      </c>
      <c r="AS439" s="124">
        <f t="shared" si="354"/>
        <v>13.611307582407086</v>
      </c>
      <c r="AT439" s="124">
        <f t="shared" si="355"/>
        <v>13.401167350934305</v>
      </c>
      <c r="AU439" s="124">
        <f t="shared" si="356"/>
        <v>13.049051482795408</v>
      </c>
    </row>
    <row r="440" spans="1:47" s="124" customFormat="1" ht="12.95" customHeight="1" x14ac:dyDescent="0.2">
      <c r="B440" s="125"/>
      <c r="C440" s="153"/>
      <c r="D440" s="153"/>
      <c r="S440" s="125"/>
      <c r="AG440" s="125"/>
    </row>
    <row r="441" spans="1:47" s="124" customFormat="1" ht="12.95" customHeight="1" x14ac:dyDescent="0.2">
      <c r="B441" s="125"/>
      <c r="C441" s="153"/>
      <c r="D441" s="153"/>
      <c r="S441" s="125"/>
      <c r="AG441" s="125"/>
    </row>
    <row r="442" spans="1:47" s="124" customFormat="1" ht="12.95" customHeight="1" x14ac:dyDescent="0.2">
      <c r="B442" s="125"/>
      <c r="C442" s="153"/>
      <c r="D442" s="153"/>
      <c r="S442" s="125"/>
      <c r="AG442" s="125"/>
    </row>
    <row r="443" spans="1:47" s="124" customFormat="1" ht="12.95" customHeight="1" x14ac:dyDescent="0.2">
      <c r="B443" s="125"/>
      <c r="C443" s="153"/>
      <c r="D443" s="153"/>
      <c r="S443" s="125"/>
      <c r="AG443" s="125"/>
    </row>
    <row r="444" spans="1:47" s="124" customFormat="1" ht="12.95" customHeight="1" x14ac:dyDescent="0.2">
      <c r="B444" s="125"/>
      <c r="C444" s="153"/>
      <c r="D444" s="153"/>
      <c r="S444" s="125"/>
      <c r="AG444" s="125"/>
    </row>
    <row r="445" spans="1:47" s="124" customFormat="1" ht="12.95" customHeight="1" x14ac:dyDescent="0.2">
      <c r="B445" s="125"/>
      <c r="C445" s="153"/>
      <c r="D445" s="153"/>
      <c r="S445" s="125"/>
      <c r="AG445" s="125"/>
    </row>
    <row r="446" spans="1:47" s="124" customFormat="1" ht="12.95" customHeight="1" x14ac:dyDescent="0.2">
      <c r="B446" s="125"/>
      <c r="C446" s="153"/>
      <c r="D446" s="153"/>
      <c r="S446" s="125"/>
      <c r="AG446" s="125"/>
    </row>
    <row r="447" spans="1:47" s="124" customFormat="1" ht="12.95" customHeight="1" x14ac:dyDescent="0.2">
      <c r="B447" s="125"/>
      <c r="C447" s="153"/>
      <c r="D447" s="153"/>
      <c r="S447" s="125"/>
      <c r="AG447" s="125"/>
    </row>
    <row r="448" spans="1:47" s="124" customFormat="1" ht="12.95" customHeight="1" x14ac:dyDescent="0.2">
      <c r="B448" s="125"/>
      <c r="C448" s="153"/>
      <c r="D448" s="153"/>
      <c r="S448" s="125"/>
      <c r="AG448" s="125"/>
    </row>
    <row r="449" spans="2:33" s="124" customFormat="1" ht="12.95" customHeight="1" x14ac:dyDescent="0.2">
      <c r="B449" s="125"/>
      <c r="C449" s="153"/>
      <c r="D449" s="153"/>
      <c r="S449" s="125"/>
      <c r="AG449" s="125"/>
    </row>
    <row r="450" spans="2:33" s="124" customFormat="1" ht="12.95" customHeight="1" x14ac:dyDescent="0.2">
      <c r="B450" s="125"/>
      <c r="C450" s="153"/>
      <c r="D450" s="153"/>
      <c r="S450" s="125"/>
      <c r="AG450" s="125"/>
    </row>
    <row r="451" spans="2:33" s="124" customFormat="1" ht="12.95" customHeight="1" x14ac:dyDescent="0.2">
      <c r="B451" s="125"/>
      <c r="C451" s="153"/>
      <c r="D451" s="153"/>
      <c r="S451" s="125"/>
      <c r="AG451" s="125"/>
    </row>
    <row r="452" spans="2:33" s="124" customFormat="1" ht="12.95" customHeight="1" x14ac:dyDescent="0.2">
      <c r="B452" s="125"/>
      <c r="C452" s="153"/>
      <c r="D452" s="153"/>
      <c r="S452" s="125"/>
      <c r="AG452" s="125"/>
    </row>
    <row r="453" spans="2:33" s="124" customFormat="1" ht="12.95" customHeight="1" x14ac:dyDescent="0.2">
      <c r="B453" s="125"/>
      <c r="C453" s="153"/>
      <c r="D453" s="153"/>
      <c r="S453" s="125"/>
      <c r="AG453" s="125"/>
    </row>
    <row r="454" spans="2:33" s="124" customFormat="1" ht="12.95" customHeight="1" x14ac:dyDescent="0.2">
      <c r="B454" s="125"/>
      <c r="C454" s="153"/>
      <c r="D454" s="153"/>
      <c r="S454" s="125"/>
      <c r="AG454" s="125"/>
    </row>
    <row r="455" spans="2:33" s="124" customFormat="1" ht="12.95" customHeight="1" x14ac:dyDescent="0.2">
      <c r="B455" s="125"/>
      <c r="C455" s="153"/>
      <c r="D455" s="153"/>
      <c r="S455" s="125"/>
      <c r="AG455" s="125"/>
    </row>
    <row r="456" spans="2:33" s="124" customFormat="1" ht="12.95" customHeight="1" x14ac:dyDescent="0.2">
      <c r="B456" s="125"/>
      <c r="C456" s="153"/>
      <c r="D456" s="153"/>
      <c r="S456" s="125"/>
      <c r="AG456" s="125"/>
    </row>
    <row r="457" spans="2:33" s="124" customFormat="1" ht="12.95" customHeight="1" x14ac:dyDescent="0.2">
      <c r="B457" s="125"/>
      <c r="C457" s="153"/>
      <c r="D457" s="153"/>
      <c r="S457" s="125"/>
      <c r="AG457" s="125"/>
    </row>
    <row r="458" spans="2:33" s="124" customFormat="1" ht="12.95" customHeight="1" x14ac:dyDescent="0.2">
      <c r="B458" s="125"/>
      <c r="C458" s="153"/>
      <c r="D458" s="153"/>
      <c r="S458" s="125"/>
      <c r="AG458" s="125"/>
    </row>
    <row r="459" spans="2:33" s="124" customFormat="1" ht="12.95" customHeight="1" x14ac:dyDescent="0.2">
      <c r="B459" s="125"/>
      <c r="C459" s="153"/>
      <c r="D459" s="153"/>
      <c r="S459" s="125"/>
      <c r="AG459" s="125"/>
    </row>
    <row r="460" spans="2:33" s="124" customFormat="1" ht="12.95" customHeight="1" x14ac:dyDescent="0.2">
      <c r="B460" s="125"/>
      <c r="C460" s="153"/>
      <c r="D460" s="153"/>
      <c r="S460" s="125"/>
      <c r="AG460" s="125"/>
    </row>
    <row r="461" spans="2:33" s="124" customFormat="1" ht="12.95" customHeight="1" x14ac:dyDescent="0.2">
      <c r="B461" s="125"/>
      <c r="C461" s="153"/>
      <c r="D461" s="153"/>
      <c r="S461" s="125"/>
      <c r="AG461" s="125"/>
    </row>
    <row r="462" spans="2:33" s="124" customFormat="1" ht="12.95" customHeight="1" x14ac:dyDescent="0.2">
      <c r="B462" s="125"/>
      <c r="C462" s="153"/>
      <c r="D462" s="153"/>
      <c r="S462" s="125"/>
      <c r="AG462" s="125"/>
    </row>
    <row r="463" spans="2:33" s="124" customFormat="1" ht="12.95" customHeight="1" x14ac:dyDescent="0.2">
      <c r="B463" s="125"/>
      <c r="C463" s="153"/>
      <c r="D463" s="153"/>
      <c r="S463" s="125"/>
      <c r="AG463" s="125"/>
    </row>
    <row r="464" spans="2:33" s="124" customFormat="1" ht="12.95" customHeight="1" x14ac:dyDescent="0.2">
      <c r="B464" s="125"/>
      <c r="C464" s="153"/>
      <c r="D464" s="153"/>
      <c r="S464" s="125"/>
      <c r="AG464" s="125"/>
    </row>
    <row r="465" spans="2:33" s="124" customFormat="1" ht="12.95" customHeight="1" x14ac:dyDescent="0.2">
      <c r="B465" s="125"/>
      <c r="C465" s="153"/>
      <c r="D465" s="153"/>
      <c r="S465" s="125"/>
      <c r="AG465" s="125"/>
    </row>
    <row r="466" spans="2:33" s="124" customFormat="1" ht="12.95" customHeight="1" x14ac:dyDescent="0.2">
      <c r="B466" s="125"/>
      <c r="C466" s="153"/>
      <c r="D466" s="153"/>
      <c r="S466" s="125"/>
      <c r="AG466" s="125"/>
    </row>
    <row r="467" spans="2:33" s="124" customFormat="1" ht="12.95" customHeight="1" x14ac:dyDescent="0.2">
      <c r="B467" s="125"/>
      <c r="C467" s="153"/>
      <c r="D467" s="153"/>
      <c r="S467" s="125"/>
      <c r="AG467" s="125"/>
    </row>
    <row r="468" spans="2:33" s="124" customFormat="1" ht="12.95" customHeight="1" x14ac:dyDescent="0.2">
      <c r="B468" s="125"/>
      <c r="C468" s="153"/>
      <c r="D468" s="153"/>
      <c r="S468" s="125"/>
      <c r="AG468" s="125"/>
    </row>
    <row r="469" spans="2:33" s="124" customFormat="1" ht="12.95" customHeight="1" x14ac:dyDescent="0.2">
      <c r="B469" s="125"/>
      <c r="C469" s="153"/>
      <c r="D469" s="153"/>
      <c r="S469" s="125"/>
      <c r="AG469" s="125"/>
    </row>
    <row r="470" spans="2:33" s="124" customFormat="1" ht="12.95" customHeight="1" x14ac:dyDescent="0.2">
      <c r="B470" s="125"/>
      <c r="C470" s="153"/>
      <c r="D470" s="153"/>
      <c r="S470" s="125"/>
      <c r="AG470" s="125"/>
    </row>
    <row r="471" spans="2:33" s="124" customFormat="1" ht="12.95" customHeight="1" x14ac:dyDescent="0.2">
      <c r="B471" s="125"/>
      <c r="C471" s="153"/>
      <c r="D471" s="153"/>
      <c r="S471" s="125"/>
      <c r="AG471" s="125"/>
    </row>
    <row r="472" spans="2:33" s="124" customFormat="1" ht="12.95" customHeight="1" x14ac:dyDescent="0.2">
      <c r="B472" s="125"/>
      <c r="C472" s="153"/>
      <c r="D472" s="153"/>
      <c r="S472" s="125"/>
      <c r="AG472" s="125"/>
    </row>
    <row r="473" spans="2:33" s="124" customFormat="1" ht="12.95" customHeight="1" x14ac:dyDescent="0.2">
      <c r="B473" s="125"/>
      <c r="C473" s="153"/>
      <c r="D473" s="153"/>
      <c r="S473" s="125"/>
      <c r="AG473" s="125"/>
    </row>
    <row r="474" spans="2:33" s="124" customFormat="1" ht="12.95" customHeight="1" x14ac:dyDescent="0.2">
      <c r="B474" s="125"/>
      <c r="C474" s="153"/>
      <c r="D474" s="153"/>
      <c r="S474" s="125"/>
      <c r="AG474" s="125"/>
    </row>
    <row r="475" spans="2:33" s="124" customFormat="1" ht="12.95" customHeight="1" x14ac:dyDescent="0.2">
      <c r="B475" s="125"/>
      <c r="C475" s="153"/>
      <c r="D475" s="153"/>
      <c r="S475" s="125"/>
      <c r="AG475" s="125"/>
    </row>
    <row r="476" spans="2:33" s="124" customFormat="1" ht="12.95" customHeight="1" x14ac:dyDescent="0.2">
      <c r="B476" s="125"/>
      <c r="C476" s="153"/>
      <c r="D476" s="153"/>
      <c r="S476" s="125"/>
      <c r="AG476" s="125"/>
    </row>
    <row r="477" spans="2:33" s="124" customFormat="1" ht="12.95" customHeight="1" x14ac:dyDescent="0.2">
      <c r="B477" s="125"/>
      <c r="C477" s="153"/>
      <c r="D477" s="153"/>
      <c r="S477" s="125"/>
      <c r="AG477" s="125"/>
    </row>
    <row r="478" spans="2:33" s="124" customFormat="1" ht="12.95" customHeight="1" x14ac:dyDescent="0.2">
      <c r="B478" s="125"/>
      <c r="C478" s="153"/>
      <c r="D478" s="153"/>
      <c r="S478" s="125"/>
      <c r="AG478" s="125"/>
    </row>
    <row r="479" spans="2:33" s="124" customFormat="1" ht="12.95" customHeight="1" x14ac:dyDescent="0.2">
      <c r="B479" s="125"/>
      <c r="C479" s="153"/>
      <c r="D479" s="153"/>
      <c r="S479" s="125"/>
      <c r="AG479" s="125"/>
    </row>
    <row r="480" spans="2:33" s="124" customFormat="1" ht="12.95" customHeight="1" x14ac:dyDescent="0.2">
      <c r="B480" s="125"/>
      <c r="C480" s="153"/>
      <c r="D480" s="153"/>
      <c r="S480" s="125"/>
      <c r="AG480" s="125"/>
    </row>
    <row r="481" spans="2:33" s="124" customFormat="1" ht="12.95" customHeight="1" x14ac:dyDescent="0.2">
      <c r="B481" s="125"/>
      <c r="C481" s="153"/>
      <c r="D481" s="153"/>
      <c r="S481" s="125"/>
      <c r="AG481" s="125"/>
    </row>
    <row r="482" spans="2:33" s="124" customFormat="1" ht="12.95" customHeight="1" x14ac:dyDescent="0.2">
      <c r="B482" s="125"/>
      <c r="C482" s="153"/>
      <c r="D482" s="153"/>
      <c r="S482" s="125"/>
      <c r="AG482" s="125"/>
    </row>
    <row r="483" spans="2:33" s="124" customFormat="1" ht="12.95" customHeight="1" x14ac:dyDescent="0.2">
      <c r="B483" s="125"/>
      <c r="C483" s="153"/>
      <c r="D483" s="153"/>
      <c r="S483" s="125"/>
      <c r="AG483" s="125"/>
    </row>
    <row r="484" spans="2:33" s="124" customFormat="1" ht="12.95" customHeight="1" x14ac:dyDescent="0.2">
      <c r="B484" s="125"/>
      <c r="C484" s="153"/>
      <c r="D484" s="153"/>
      <c r="S484" s="125"/>
      <c r="AG484" s="125"/>
    </row>
    <row r="485" spans="2:33" s="124" customFormat="1" ht="12.95" customHeight="1" x14ac:dyDescent="0.2">
      <c r="B485" s="125"/>
      <c r="C485" s="153"/>
      <c r="D485" s="153"/>
      <c r="S485" s="125"/>
      <c r="AG485" s="125"/>
    </row>
    <row r="486" spans="2:33" s="124" customFormat="1" ht="12.95" customHeight="1" x14ac:dyDescent="0.2">
      <c r="B486" s="125"/>
      <c r="C486" s="153"/>
      <c r="D486" s="153"/>
      <c r="S486" s="125"/>
      <c r="AG486" s="125"/>
    </row>
    <row r="487" spans="2:33" s="124" customFormat="1" ht="12.95" customHeight="1" x14ac:dyDescent="0.2">
      <c r="B487" s="125"/>
      <c r="C487" s="153"/>
      <c r="D487" s="153"/>
      <c r="S487" s="125"/>
      <c r="AG487" s="125"/>
    </row>
    <row r="488" spans="2:33" s="124" customFormat="1" ht="12.95" customHeight="1" x14ac:dyDescent="0.2">
      <c r="B488" s="125"/>
      <c r="C488" s="153"/>
      <c r="D488" s="153"/>
      <c r="S488" s="125"/>
      <c r="AG488" s="125"/>
    </row>
    <row r="489" spans="2:33" s="124" customFormat="1" ht="12.95" customHeight="1" x14ac:dyDescent="0.2">
      <c r="B489" s="125"/>
      <c r="C489" s="153"/>
      <c r="D489" s="153"/>
      <c r="S489" s="125"/>
      <c r="AG489" s="125"/>
    </row>
    <row r="490" spans="2:33" s="124" customFormat="1" ht="12.95" customHeight="1" x14ac:dyDescent="0.2">
      <c r="B490" s="125"/>
      <c r="C490" s="153"/>
      <c r="D490" s="153"/>
      <c r="S490" s="125"/>
      <c r="AG490" s="125"/>
    </row>
    <row r="491" spans="2:33" s="124" customFormat="1" ht="12.95" customHeight="1" x14ac:dyDescent="0.2">
      <c r="B491" s="125"/>
      <c r="C491" s="153"/>
      <c r="D491" s="153"/>
      <c r="S491" s="125"/>
      <c r="AG491" s="125"/>
    </row>
    <row r="492" spans="2:33" s="124" customFormat="1" ht="12.95" customHeight="1" x14ac:dyDescent="0.2">
      <c r="B492" s="125"/>
      <c r="C492" s="153"/>
      <c r="D492" s="153"/>
      <c r="S492" s="125"/>
      <c r="AG492" s="125"/>
    </row>
    <row r="493" spans="2:33" s="124" customFormat="1" ht="12.95" customHeight="1" x14ac:dyDescent="0.2">
      <c r="B493" s="125"/>
      <c r="C493" s="153"/>
      <c r="D493" s="153"/>
      <c r="S493" s="125"/>
      <c r="AG493" s="125"/>
    </row>
    <row r="494" spans="2:33" s="124" customFormat="1" ht="12.95" customHeight="1" x14ac:dyDescent="0.2">
      <c r="B494" s="125"/>
      <c r="C494" s="153"/>
      <c r="D494" s="153"/>
      <c r="S494" s="125"/>
      <c r="AG494" s="125"/>
    </row>
    <row r="495" spans="2:33" s="124" customFormat="1" ht="12.95" customHeight="1" x14ac:dyDescent="0.2">
      <c r="B495" s="125"/>
      <c r="C495" s="153"/>
      <c r="D495" s="153"/>
      <c r="S495" s="125"/>
      <c r="AG495" s="125"/>
    </row>
    <row r="496" spans="2:33" s="124" customFormat="1" ht="12.95" customHeight="1" x14ac:dyDescent="0.2">
      <c r="B496" s="125"/>
      <c r="C496" s="153"/>
      <c r="D496" s="153"/>
      <c r="S496" s="125"/>
      <c r="AG496" s="125"/>
    </row>
    <row r="497" spans="2:33" s="124" customFormat="1" ht="12.95" customHeight="1" x14ac:dyDescent="0.2">
      <c r="B497" s="125"/>
      <c r="C497" s="153"/>
      <c r="D497" s="153"/>
      <c r="S497" s="125"/>
      <c r="AG497" s="125"/>
    </row>
    <row r="498" spans="2:33" s="124" customFormat="1" ht="12.95" customHeight="1" x14ac:dyDescent="0.2">
      <c r="B498" s="125"/>
      <c r="C498" s="153"/>
      <c r="D498" s="153"/>
      <c r="S498" s="125"/>
      <c r="AG498" s="125"/>
    </row>
    <row r="499" spans="2:33" s="124" customFormat="1" ht="12.95" customHeight="1" x14ac:dyDescent="0.2">
      <c r="B499" s="125"/>
      <c r="C499" s="153"/>
      <c r="D499" s="153"/>
      <c r="S499" s="125"/>
      <c r="AG499" s="125"/>
    </row>
    <row r="500" spans="2:33" s="124" customFormat="1" ht="12.95" customHeight="1" x14ac:dyDescent="0.2">
      <c r="B500" s="125"/>
      <c r="C500" s="153"/>
      <c r="D500" s="153"/>
      <c r="S500" s="125"/>
      <c r="AG500" s="125"/>
    </row>
    <row r="501" spans="2:33" s="124" customFormat="1" ht="12.95" customHeight="1" x14ac:dyDescent="0.2">
      <c r="B501" s="125"/>
      <c r="C501" s="153"/>
      <c r="D501" s="153"/>
      <c r="S501" s="125"/>
      <c r="AG501" s="125"/>
    </row>
    <row r="502" spans="2:33" s="124" customFormat="1" ht="12.95" customHeight="1" x14ac:dyDescent="0.2">
      <c r="B502" s="125"/>
      <c r="C502" s="153"/>
      <c r="D502" s="153"/>
      <c r="S502" s="125"/>
      <c r="AG502" s="125"/>
    </row>
    <row r="503" spans="2:33" s="124" customFormat="1" ht="12.95" customHeight="1" x14ac:dyDescent="0.2">
      <c r="B503" s="125"/>
      <c r="C503" s="153"/>
      <c r="D503" s="153"/>
      <c r="S503" s="125"/>
      <c r="AG503" s="125"/>
    </row>
    <row r="504" spans="2:33" s="124" customFormat="1" ht="12.95" customHeight="1" x14ac:dyDescent="0.2">
      <c r="B504" s="125"/>
      <c r="C504" s="153"/>
      <c r="D504" s="153"/>
      <c r="S504" s="125"/>
      <c r="AG504" s="125"/>
    </row>
    <row r="505" spans="2:33" s="124" customFormat="1" ht="12.95" customHeight="1" x14ac:dyDescent="0.2">
      <c r="B505" s="125"/>
      <c r="C505" s="153"/>
      <c r="D505" s="153"/>
      <c r="S505" s="125"/>
      <c r="AG505" s="125"/>
    </row>
    <row r="506" spans="2:33" s="124" customFormat="1" ht="12.95" customHeight="1" x14ac:dyDescent="0.2">
      <c r="B506" s="125"/>
      <c r="C506" s="153"/>
      <c r="D506" s="153"/>
      <c r="S506" s="125"/>
      <c r="AG506" s="125"/>
    </row>
    <row r="507" spans="2:33" s="124" customFormat="1" ht="12.95" customHeight="1" x14ac:dyDescent="0.2">
      <c r="B507" s="125"/>
      <c r="C507" s="153"/>
      <c r="D507" s="153"/>
      <c r="S507" s="125"/>
      <c r="AG507" s="125"/>
    </row>
    <row r="508" spans="2:33" s="124" customFormat="1" ht="12.95" customHeight="1" x14ac:dyDescent="0.2">
      <c r="B508" s="125"/>
      <c r="C508" s="153"/>
      <c r="D508" s="153"/>
      <c r="S508" s="125"/>
      <c r="AG508" s="125"/>
    </row>
    <row r="509" spans="2:33" s="124" customFormat="1" ht="12.95" customHeight="1" x14ac:dyDescent="0.2">
      <c r="B509" s="125"/>
      <c r="C509" s="153"/>
      <c r="D509" s="153"/>
      <c r="S509" s="125"/>
      <c r="AG509" s="125"/>
    </row>
    <row r="510" spans="2:33" s="124" customFormat="1" ht="12.95" customHeight="1" x14ac:dyDescent="0.2">
      <c r="B510" s="125"/>
      <c r="C510" s="153"/>
      <c r="D510" s="153"/>
      <c r="S510" s="125"/>
      <c r="AG510" s="125"/>
    </row>
    <row r="511" spans="2:33" s="124" customFormat="1" ht="12.95" customHeight="1" x14ac:dyDescent="0.2">
      <c r="B511" s="125"/>
      <c r="C511" s="153"/>
      <c r="D511" s="153"/>
      <c r="S511" s="125"/>
      <c r="AG511" s="125"/>
    </row>
    <row r="512" spans="2:33" s="124" customFormat="1" ht="12.95" customHeight="1" x14ac:dyDescent="0.2">
      <c r="B512" s="125"/>
      <c r="C512" s="153"/>
      <c r="D512" s="153"/>
      <c r="S512" s="125"/>
      <c r="AG512" s="125"/>
    </row>
    <row r="513" spans="2:33" s="124" customFormat="1" ht="12.95" customHeight="1" x14ac:dyDescent="0.2">
      <c r="B513" s="125"/>
      <c r="C513" s="153"/>
      <c r="D513" s="153"/>
      <c r="S513" s="125"/>
      <c r="AG513" s="125"/>
    </row>
    <row r="514" spans="2:33" s="124" customFormat="1" ht="12.95" customHeight="1" x14ac:dyDescent="0.2">
      <c r="B514" s="125"/>
      <c r="C514" s="153"/>
      <c r="D514" s="153"/>
      <c r="S514" s="125"/>
      <c r="AG514" s="125"/>
    </row>
    <row r="515" spans="2:33" s="124" customFormat="1" ht="12.95" customHeight="1" x14ac:dyDescent="0.2">
      <c r="B515" s="125"/>
      <c r="C515" s="153"/>
      <c r="D515" s="153"/>
      <c r="S515" s="125"/>
      <c r="AG515" s="125"/>
    </row>
    <row r="516" spans="2:33" s="124" customFormat="1" ht="12.95" customHeight="1" x14ac:dyDescent="0.2">
      <c r="B516" s="125"/>
      <c r="C516" s="153"/>
      <c r="D516" s="153"/>
      <c r="S516" s="125"/>
      <c r="AG516" s="125"/>
    </row>
    <row r="517" spans="2:33" s="124" customFormat="1" ht="12.95" customHeight="1" x14ac:dyDescent="0.2">
      <c r="B517" s="125"/>
      <c r="C517" s="153"/>
      <c r="D517" s="153"/>
      <c r="S517" s="125"/>
      <c r="AG517" s="125"/>
    </row>
    <row r="518" spans="2:33" s="124" customFormat="1" ht="12.95" customHeight="1" x14ac:dyDescent="0.2">
      <c r="B518" s="125"/>
      <c r="C518" s="153"/>
      <c r="D518" s="153"/>
      <c r="S518" s="125"/>
      <c r="AG518" s="125"/>
    </row>
    <row r="519" spans="2:33" s="124" customFormat="1" ht="12.95" customHeight="1" x14ac:dyDescent="0.2">
      <c r="B519" s="125"/>
      <c r="C519" s="153"/>
      <c r="D519" s="153"/>
      <c r="S519" s="125"/>
      <c r="AG519" s="125"/>
    </row>
    <row r="520" spans="2:33" s="124" customFormat="1" ht="12.95" customHeight="1" x14ac:dyDescent="0.2">
      <c r="B520" s="125"/>
      <c r="C520" s="153"/>
      <c r="D520" s="153"/>
      <c r="S520" s="125"/>
      <c r="AG520" s="125"/>
    </row>
    <row r="521" spans="2:33" s="124" customFormat="1" ht="12.95" customHeight="1" x14ac:dyDescent="0.2">
      <c r="B521" s="125"/>
      <c r="C521" s="153"/>
      <c r="D521" s="153"/>
      <c r="S521" s="125"/>
      <c r="AG521" s="125"/>
    </row>
    <row r="522" spans="2:33" s="124" customFormat="1" ht="12.95" customHeight="1" x14ac:dyDescent="0.2">
      <c r="B522" s="125"/>
      <c r="C522" s="153"/>
      <c r="D522" s="153"/>
      <c r="S522" s="125"/>
      <c r="AG522" s="125"/>
    </row>
    <row r="523" spans="2:33" s="124" customFormat="1" ht="12.95" customHeight="1" x14ac:dyDescent="0.2">
      <c r="B523" s="125"/>
      <c r="C523" s="153"/>
      <c r="D523" s="153"/>
      <c r="S523" s="125"/>
      <c r="AG523" s="125"/>
    </row>
    <row r="524" spans="2:33" s="124" customFormat="1" ht="12.95" customHeight="1" x14ac:dyDescent="0.2">
      <c r="B524" s="125"/>
      <c r="C524" s="153"/>
      <c r="D524" s="153"/>
      <c r="S524" s="125"/>
      <c r="AG524" s="125"/>
    </row>
    <row r="525" spans="2:33" s="124" customFormat="1" ht="12.95" customHeight="1" x14ac:dyDescent="0.2">
      <c r="B525" s="125"/>
      <c r="C525" s="153"/>
      <c r="D525" s="153"/>
      <c r="S525" s="125"/>
      <c r="AG525" s="125"/>
    </row>
    <row r="526" spans="2:33" s="124" customFormat="1" ht="12.95" customHeight="1" x14ac:dyDescent="0.2">
      <c r="B526" s="125"/>
      <c r="C526" s="153"/>
      <c r="D526" s="153"/>
      <c r="S526" s="125"/>
      <c r="AG526" s="125"/>
    </row>
    <row r="527" spans="2:33" s="124" customFormat="1" ht="12.95" customHeight="1" x14ac:dyDescent="0.2">
      <c r="B527" s="125"/>
      <c r="C527" s="153"/>
      <c r="D527" s="153"/>
      <c r="S527" s="125"/>
      <c r="AG527" s="125"/>
    </row>
    <row r="528" spans="2:33" s="124" customFormat="1" ht="12.95" customHeight="1" x14ac:dyDescent="0.2">
      <c r="B528" s="125"/>
      <c r="C528" s="153"/>
      <c r="D528" s="153"/>
      <c r="S528" s="125"/>
      <c r="AG528" s="125"/>
    </row>
    <row r="529" spans="2:33" s="124" customFormat="1" ht="12.95" customHeight="1" x14ac:dyDescent="0.2">
      <c r="B529" s="125"/>
      <c r="C529" s="153"/>
      <c r="D529" s="153"/>
      <c r="S529" s="125"/>
      <c r="AG529" s="125"/>
    </row>
    <row r="530" spans="2:33" s="124" customFormat="1" ht="12.95" customHeight="1" x14ac:dyDescent="0.2">
      <c r="B530" s="125"/>
      <c r="C530" s="153"/>
      <c r="D530" s="153"/>
      <c r="S530" s="125"/>
      <c r="AG530" s="125"/>
    </row>
    <row r="531" spans="2:33" s="124" customFormat="1" ht="12.95" customHeight="1" x14ac:dyDescent="0.2">
      <c r="B531" s="125"/>
      <c r="C531" s="153"/>
      <c r="D531" s="153"/>
      <c r="S531" s="125"/>
      <c r="AG531" s="125"/>
    </row>
    <row r="532" spans="2:33" s="124" customFormat="1" ht="12.95" customHeight="1" x14ac:dyDescent="0.2">
      <c r="B532" s="125"/>
      <c r="C532" s="153"/>
      <c r="D532" s="153"/>
      <c r="S532" s="125"/>
      <c r="AG532" s="125"/>
    </row>
    <row r="533" spans="2:33" s="124" customFormat="1" ht="12.95" customHeight="1" x14ac:dyDescent="0.2">
      <c r="B533" s="125"/>
      <c r="C533" s="153"/>
      <c r="D533" s="153"/>
      <c r="S533" s="125"/>
      <c r="AG533" s="125"/>
    </row>
    <row r="534" spans="2:33" s="124" customFormat="1" ht="12.95" customHeight="1" x14ac:dyDescent="0.2">
      <c r="B534" s="125"/>
      <c r="C534" s="153"/>
      <c r="D534" s="153"/>
      <c r="S534" s="125"/>
      <c r="AG534" s="125"/>
    </row>
    <row r="535" spans="2:33" s="124" customFormat="1" ht="12.95" customHeight="1" x14ac:dyDescent="0.2">
      <c r="B535" s="125"/>
      <c r="C535" s="153"/>
      <c r="D535" s="153"/>
      <c r="S535" s="125"/>
      <c r="AG535" s="125"/>
    </row>
    <row r="536" spans="2:33" s="124" customFormat="1" ht="12.95" customHeight="1" x14ac:dyDescent="0.2">
      <c r="B536" s="125"/>
      <c r="C536" s="153"/>
      <c r="D536" s="153"/>
      <c r="S536" s="125"/>
      <c r="AG536" s="125"/>
    </row>
    <row r="537" spans="2:33" s="124" customFormat="1" ht="12.95" customHeight="1" x14ac:dyDescent="0.2">
      <c r="B537" s="125"/>
      <c r="C537" s="153"/>
      <c r="D537" s="153"/>
      <c r="S537" s="125"/>
      <c r="AG537" s="125"/>
    </row>
    <row r="538" spans="2:33" s="124" customFormat="1" ht="12.95" customHeight="1" x14ac:dyDescent="0.2">
      <c r="B538" s="125"/>
      <c r="C538" s="153"/>
      <c r="D538" s="153"/>
      <c r="S538" s="125"/>
      <c r="AG538" s="125"/>
    </row>
    <row r="539" spans="2:33" s="124" customFormat="1" ht="12.95" customHeight="1" x14ac:dyDescent="0.2">
      <c r="B539" s="125"/>
      <c r="C539" s="153"/>
      <c r="D539" s="153"/>
      <c r="S539" s="125"/>
      <c r="AG539" s="125"/>
    </row>
    <row r="540" spans="2:33" s="124" customFormat="1" ht="12.95" customHeight="1" x14ac:dyDescent="0.2">
      <c r="B540" s="125"/>
      <c r="C540" s="153"/>
      <c r="D540" s="153"/>
      <c r="S540" s="125"/>
      <c r="AG540" s="125"/>
    </row>
    <row r="541" spans="2:33" s="124" customFormat="1" ht="12.95" customHeight="1" x14ac:dyDescent="0.2">
      <c r="B541" s="125"/>
      <c r="C541" s="153"/>
      <c r="D541" s="153"/>
      <c r="S541" s="125"/>
      <c r="AG541" s="125"/>
    </row>
    <row r="542" spans="2:33" s="124" customFormat="1" ht="12.95" customHeight="1" x14ac:dyDescent="0.2">
      <c r="B542" s="125"/>
      <c r="C542" s="153"/>
      <c r="D542" s="153"/>
      <c r="S542" s="125"/>
      <c r="AG542" s="125"/>
    </row>
    <row r="543" spans="2:33" s="124" customFormat="1" ht="12.95" customHeight="1" x14ac:dyDescent="0.2">
      <c r="B543" s="125"/>
      <c r="C543" s="153"/>
      <c r="D543" s="153"/>
      <c r="S543" s="125"/>
      <c r="AG543" s="125"/>
    </row>
    <row r="544" spans="2:33" s="124" customFormat="1" ht="12.95" customHeight="1" x14ac:dyDescent="0.2">
      <c r="B544" s="125"/>
      <c r="C544" s="153"/>
      <c r="D544" s="153"/>
      <c r="S544" s="125"/>
      <c r="AG544" s="125"/>
    </row>
    <row r="545" spans="2:33" s="124" customFormat="1" ht="12.95" customHeight="1" x14ac:dyDescent="0.2">
      <c r="B545" s="125"/>
      <c r="C545" s="153"/>
      <c r="D545" s="153"/>
      <c r="S545" s="125"/>
      <c r="AG545" s="125"/>
    </row>
    <row r="546" spans="2:33" s="124" customFormat="1" ht="12.95" customHeight="1" x14ac:dyDescent="0.2">
      <c r="B546" s="125"/>
      <c r="C546" s="153"/>
      <c r="D546" s="153"/>
      <c r="S546" s="125"/>
      <c r="AG546" s="125"/>
    </row>
    <row r="547" spans="2:33" s="124" customFormat="1" ht="12.95" customHeight="1" x14ac:dyDescent="0.2">
      <c r="B547" s="125"/>
      <c r="C547" s="153"/>
      <c r="D547" s="153"/>
      <c r="S547" s="125"/>
      <c r="AG547" s="125"/>
    </row>
    <row r="548" spans="2:33" s="124" customFormat="1" ht="12.95" customHeight="1" x14ac:dyDescent="0.2">
      <c r="B548" s="125"/>
      <c r="C548" s="153"/>
      <c r="D548" s="153"/>
      <c r="S548" s="125"/>
      <c r="AG548" s="125"/>
    </row>
    <row r="549" spans="2:33" s="124" customFormat="1" ht="12.95" customHeight="1" x14ac:dyDescent="0.2">
      <c r="B549" s="125"/>
      <c r="C549" s="153"/>
      <c r="D549" s="153"/>
      <c r="S549" s="125"/>
      <c r="AG549" s="125"/>
    </row>
    <row r="550" spans="2:33" s="124" customFormat="1" ht="12.95" customHeight="1" x14ac:dyDescent="0.2">
      <c r="B550" s="125"/>
      <c r="C550" s="153"/>
      <c r="D550" s="153"/>
      <c r="S550" s="125"/>
      <c r="AG550" s="125"/>
    </row>
    <row r="551" spans="2:33" s="124" customFormat="1" ht="12.95" customHeight="1" x14ac:dyDescent="0.2">
      <c r="B551" s="125"/>
      <c r="C551" s="153"/>
      <c r="D551" s="153"/>
      <c r="S551" s="125"/>
      <c r="AG551" s="125"/>
    </row>
    <row r="552" spans="2:33" s="124" customFormat="1" ht="12.95" customHeight="1" x14ac:dyDescent="0.2">
      <c r="B552" s="125"/>
      <c r="C552" s="153"/>
      <c r="D552" s="153"/>
      <c r="S552" s="125"/>
      <c r="AG552" s="125"/>
    </row>
    <row r="553" spans="2:33" s="124" customFormat="1" ht="12.95" customHeight="1" x14ac:dyDescent="0.2">
      <c r="B553" s="125"/>
      <c r="C553" s="153"/>
      <c r="D553" s="153"/>
      <c r="S553" s="125"/>
      <c r="AG553" s="125"/>
    </row>
    <row r="554" spans="2:33" s="124" customFormat="1" ht="12.95" customHeight="1" x14ac:dyDescent="0.2">
      <c r="B554" s="125"/>
      <c r="C554" s="153"/>
      <c r="D554" s="153"/>
      <c r="S554" s="125"/>
      <c r="AG554" s="125"/>
    </row>
    <row r="555" spans="2:33" s="124" customFormat="1" ht="12.95" customHeight="1" x14ac:dyDescent="0.2">
      <c r="B555" s="125"/>
      <c r="C555" s="153"/>
      <c r="D555" s="153"/>
      <c r="S555" s="125"/>
      <c r="AG555" s="125"/>
    </row>
    <row r="556" spans="2:33" s="124" customFormat="1" ht="12.95" customHeight="1" x14ac:dyDescent="0.2">
      <c r="B556" s="125"/>
      <c r="C556" s="153"/>
      <c r="D556" s="153"/>
      <c r="S556" s="125"/>
      <c r="AG556" s="125"/>
    </row>
    <row r="557" spans="2:33" s="124" customFormat="1" ht="12.95" customHeight="1" x14ac:dyDescent="0.2">
      <c r="B557" s="125"/>
      <c r="C557" s="153"/>
      <c r="D557" s="153"/>
      <c r="S557" s="125"/>
      <c r="AG557" s="125"/>
    </row>
    <row r="558" spans="2:33" s="124" customFormat="1" ht="12.95" customHeight="1" x14ac:dyDescent="0.2">
      <c r="B558" s="125"/>
      <c r="C558" s="153"/>
      <c r="D558" s="153"/>
      <c r="S558" s="125"/>
      <c r="AG558" s="125"/>
    </row>
    <row r="559" spans="2:33" s="124" customFormat="1" ht="12.95" customHeight="1" x14ac:dyDescent="0.2">
      <c r="B559" s="125"/>
      <c r="C559" s="153"/>
      <c r="D559" s="153"/>
      <c r="S559" s="125"/>
      <c r="AG559" s="125"/>
    </row>
    <row r="560" spans="2:33" s="124" customFormat="1" ht="12.95" customHeight="1" x14ac:dyDescent="0.2">
      <c r="B560" s="125"/>
      <c r="C560" s="153"/>
      <c r="D560" s="153"/>
      <c r="S560" s="125"/>
      <c r="AG560" s="125"/>
    </row>
    <row r="561" spans="2:47" s="124" customFormat="1" ht="12.95" customHeight="1" x14ac:dyDescent="0.2">
      <c r="B561" s="125"/>
      <c r="C561" s="153"/>
      <c r="D561" s="153"/>
      <c r="S561" s="125"/>
      <c r="AG561" s="125"/>
    </row>
    <row r="562" spans="2:47" s="124" customFormat="1" ht="12.95" customHeight="1" x14ac:dyDescent="0.2">
      <c r="B562" s="125"/>
      <c r="C562" s="153"/>
      <c r="D562" s="153"/>
      <c r="S562" s="125"/>
      <c r="AG562" s="125"/>
    </row>
    <row r="563" spans="2:47" s="124" customFormat="1" ht="12.95" customHeight="1" x14ac:dyDescent="0.2">
      <c r="B563" s="125"/>
      <c r="C563" s="153"/>
      <c r="D563" s="153"/>
      <c r="S563" s="125"/>
      <c r="AG563" s="125"/>
    </row>
    <row r="564" spans="2:47" s="124" customFormat="1" ht="12.95" customHeight="1" x14ac:dyDescent="0.2">
      <c r="B564" s="125"/>
      <c r="C564" s="153"/>
      <c r="D564" s="153"/>
      <c r="S564" s="125"/>
      <c r="AG564" s="125"/>
    </row>
    <row r="565" spans="2:47" s="124" customFormat="1" ht="12.95" customHeight="1" x14ac:dyDescent="0.2">
      <c r="B565" s="125"/>
      <c r="C565" s="153"/>
      <c r="D565" s="153"/>
      <c r="S565" s="125"/>
      <c r="AG565" s="125"/>
    </row>
    <row r="566" spans="2:47" s="124" customFormat="1" ht="12.95" customHeight="1" x14ac:dyDescent="0.2">
      <c r="B566" s="125"/>
      <c r="C566" s="153"/>
      <c r="D566" s="153"/>
      <c r="S566" s="125"/>
      <c r="AG566" s="125"/>
    </row>
    <row r="567" spans="2:47" s="124" customFormat="1" ht="12.95" customHeight="1" x14ac:dyDescent="0.2">
      <c r="B567" s="125"/>
      <c r="C567" s="153"/>
      <c r="D567" s="153"/>
      <c r="S567" s="125"/>
      <c r="AG567" s="125"/>
    </row>
    <row r="568" spans="2:47" s="124" customFormat="1" ht="12.95" customHeight="1" x14ac:dyDescent="0.2">
      <c r="B568" s="125"/>
      <c r="C568" s="153"/>
      <c r="D568" s="153"/>
      <c r="S568" s="125"/>
      <c r="AG568" s="125"/>
    </row>
    <row r="569" spans="2:47" s="124" customFormat="1" ht="12.95" customHeight="1" x14ac:dyDescent="0.2">
      <c r="B569" s="125"/>
      <c r="C569" s="153"/>
      <c r="D569" s="153"/>
      <c r="S569" s="125"/>
      <c r="AG569" s="125"/>
    </row>
    <row r="570" spans="2:47" s="124" customFormat="1" ht="12.95" customHeight="1" x14ac:dyDescent="0.2">
      <c r="B570" s="125"/>
      <c r="C570" s="153"/>
      <c r="D570" s="153"/>
      <c r="S570" s="125"/>
      <c r="AG570" s="125"/>
    </row>
    <row r="571" spans="2:47" s="124" customFormat="1" ht="12.95" customHeight="1" x14ac:dyDescent="0.2">
      <c r="B571" s="125"/>
      <c r="C571" s="153"/>
      <c r="D571" s="153"/>
      <c r="S571" s="125"/>
      <c r="AG571" s="125"/>
    </row>
    <row r="572" spans="2:47" s="124" customFormat="1" ht="12.95" customHeight="1" x14ac:dyDescent="0.2">
      <c r="B572" s="125"/>
      <c r="C572" s="153"/>
      <c r="D572" s="153"/>
      <c r="S572" s="125"/>
      <c r="AG572" s="125"/>
    </row>
    <row r="573" spans="2:47" s="124" customFormat="1" ht="12.95" customHeight="1" x14ac:dyDescent="0.2">
      <c r="B573" s="125"/>
      <c r="C573" s="153"/>
      <c r="D573" s="153"/>
      <c r="S573" s="125"/>
      <c r="AG573" s="125"/>
    </row>
    <row r="574" spans="2:47" s="124" customFormat="1" ht="12.95" customHeight="1" x14ac:dyDescent="0.2">
      <c r="B574" s="125"/>
      <c r="C574" s="153"/>
      <c r="D574" s="153"/>
      <c r="S574" s="125"/>
      <c r="AG574" s="125"/>
    </row>
    <row r="575" spans="2:47" s="124" customFormat="1" ht="12.95" customHeight="1" x14ac:dyDescent="0.2">
      <c r="B575" s="125"/>
      <c r="C575" s="153"/>
      <c r="D575" s="153"/>
      <c r="S575" s="125"/>
      <c r="AG575" s="125"/>
    </row>
    <row r="576" spans="2:47" x14ac:dyDescent="0.2">
      <c r="C576" s="10"/>
      <c r="D576" s="10"/>
      <c r="AA576" s="51"/>
      <c r="AB576" s="51"/>
      <c r="AC576" s="51"/>
      <c r="AD576" s="51"/>
      <c r="AE576" s="51"/>
      <c r="AG576" s="72"/>
      <c r="AN576" s="51"/>
      <c r="AO576" s="51"/>
      <c r="AP576" s="51"/>
      <c r="AQ576" s="51"/>
      <c r="AR576" s="51"/>
      <c r="AS576" s="51"/>
      <c r="AT576" s="51"/>
      <c r="AU576" s="51"/>
    </row>
    <row r="577" spans="3:50" x14ac:dyDescent="0.2">
      <c r="C577" s="10"/>
      <c r="D577" s="10"/>
      <c r="AA577" s="51"/>
      <c r="AB577" s="51"/>
      <c r="AC577" s="51"/>
      <c r="AD577" s="51"/>
      <c r="AE577" s="51"/>
      <c r="AG577" s="72"/>
      <c r="AN577" s="51"/>
      <c r="AO577" s="51"/>
      <c r="AP577" s="51"/>
      <c r="AQ577" s="51"/>
      <c r="AR577" s="51"/>
      <c r="AS577" s="51"/>
      <c r="AT577" s="51"/>
      <c r="AU577" s="51"/>
    </row>
    <row r="578" spans="3:50" x14ac:dyDescent="0.2">
      <c r="C578" s="10"/>
      <c r="D578" s="10"/>
      <c r="AA578" s="51"/>
      <c r="AB578" s="51"/>
      <c r="AC578" s="51"/>
      <c r="AD578" s="51"/>
      <c r="AE578" s="51"/>
      <c r="AG578" s="72"/>
      <c r="AN578" s="51"/>
      <c r="AO578" s="51"/>
      <c r="AP578" s="51"/>
      <c r="AQ578" s="51"/>
      <c r="AR578" s="51"/>
      <c r="AS578" s="51"/>
      <c r="AT578" s="51"/>
      <c r="AU578" s="51"/>
    </row>
    <row r="579" spans="3:50" x14ac:dyDescent="0.2">
      <c r="C579" s="10"/>
      <c r="D579" s="10"/>
      <c r="AA579" s="51"/>
      <c r="AB579" s="51"/>
      <c r="AC579" s="51"/>
      <c r="AD579" s="51"/>
      <c r="AE579" s="51"/>
      <c r="AG579" s="72"/>
      <c r="AN579" s="51"/>
      <c r="AO579" s="51"/>
      <c r="AP579" s="51"/>
      <c r="AQ579" s="51"/>
      <c r="AR579" s="51"/>
      <c r="AS579" s="51"/>
      <c r="AT579" s="51"/>
      <c r="AU579" s="51"/>
    </row>
    <row r="580" spans="3:50" x14ac:dyDescent="0.2">
      <c r="C580" s="10"/>
      <c r="D580" s="10"/>
      <c r="AA580" s="51"/>
      <c r="AB580" s="51"/>
      <c r="AC580" s="51"/>
      <c r="AD580" s="51"/>
      <c r="AE580" s="51"/>
      <c r="AG580" s="72"/>
      <c r="AN580" s="51"/>
      <c r="AO580" s="51"/>
      <c r="AP580" s="51"/>
      <c r="AQ580" s="51"/>
      <c r="AR580" s="51"/>
      <c r="AS580" s="51"/>
      <c r="AT580" s="51"/>
      <c r="AU580" s="51"/>
    </row>
    <row r="581" spans="3:50" x14ac:dyDescent="0.2">
      <c r="C581" s="10"/>
      <c r="D581" s="10"/>
      <c r="AA581" s="51"/>
      <c r="AB581" s="51"/>
      <c r="AC581" s="51"/>
      <c r="AD581" s="51"/>
      <c r="AE581" s="51"/>
      <c r="AG581" s="72"/>
      <c r="AN581" s="51"/>
      <c r="AO581" s="51"/>
      <c r="AP581" s="51"/>
      <c r="AQ581" s="51"/>
      <c r="AR581" s="51"/>
      <c r="AS581" s="51"/>
      <c r="AT581" s="51"/>
      <c r="AU581" s="51"/>
    </row>
    <row r="582" spans="3:50" x14ac:dyDescent="0.2">
      <c r="C582" s="10"/>
      <c r="D582" s="10"/>
      <c r="AA582" s="51"/>
      <c r="AB582" s="51"/>
      <c r="AC582" s="51"/>
      <c r="AD582" s="51"/>
      <c r="AE582" s="51"/>
      <c r="AG582" s="72"/>
      <c r="AN582" s="51"/>
      <c r="AO582" s="51"/>
      <c r="AP582" s="51"/>
      <c r="AQ582" s="51"/>
      <c r="AR582" s="51"/>
      <c r="AS582" s="51"/>
      <c r="AT582" s="51"/>
      <c r="AU582" s="51"/>
    </row>
    <row r="583" spans="3:50" x14ac:dyDescent="0.2">
      <c r="C583" s="10"/>
      <c r="D583" s="10"/>
      <c r="AA583" s="51"/>
      <c r="AB583" s="51"/>
      <c r="AC583" s="51"/>
      <c r="AD583" s="51"/>
      <c r="AE583" s="51"/>
      <c r="AG583" s="72"/>
      <c r="AN583" s="51"/>
      <c r="AO583" s="51"/>
      <c r="AP583" s="51"/>
      <c r="AQ583" s="51"/>
      <c r="AR583" s="51"/>
      <c r="AS583" s="51"/>
      <c r="AT583" s="51"/>
      <c r="AU583" s="51"/>
      <c r="AV583" s="51"/>
    </row>
    <row r="584" spans="3:50" x14ac:dyDescent="0.2">
      <c r="C584" s="10"/>
      <c r="D584" s="10"/>
      <c r="AA584" s="51"/>
      <c r="AB584" s="51"/>
      <c r="AC584" s="51"/>
      <c r="AD584" s="51"/>
      <c r="AE584" s="51"/>
      <c r="AG584" s="72"/>
      <c r="AN584" s="51"/>
      <c r="AO584" s="51"/>
      <c r="AP584" s="51"/>
      <c r="AQ584" s="51"/>
      <c r="AR584" s="51"/>
      <c r="AS584" s="51"/>
      <c r="AT584" s="51"/>
      <c r="AU584" s="51"/>
      <c r="AV584" s="51"/>
    </row>
    <row r="585" spans="3:50" x14ac:dyDescent="0.2">
      <c r="C585" s="10"/>
      <c r="D585" s="10"/>
      <c r="AA585" s="51"/>
      <c r="AB585" s="51"/>
      <c r="AC585" s="51"/>
      <c r="AD585" s="51"/>
      <c r="AE585" s="51"/>
      <c r="AG585" s="72"/>
      <c r="AN585" s="51"/>
      <c r="AO585" s="51"/>
      <c r="AP585" s="51"/>
      <c r="AQ585" s="51"/>
      <c r="AR585" s="51"/>
      <c r="AS585" s="51"/>
      <c r="AT585" s="51"/>
      <c r="AU585" s="51"/>
      <c r="AV585" s="51"/>
      <c r="AX585" s="51"/>
    </row>
    <row r="586" spans="3:50" x14ac:dyDescent="0.2">
      <c r="C586" s="10"/>
      <c r="D586" s="10"/>
      <c r="AA586" s="51"/>
      <c r="AB586" s="51"/>
      <c r="AC586" s="51"/>
      <c r="AD586" s="51"/>
      <c r="AE586" s="51"/>
      <c r="AG586" s="72"/>
      <c r="AN586" s="51"/>
      <c r="AO586" s="51"/>
      <c r="AP586" s="51"/>
      <c r="AQ586" s="51"/>
      <c r="AR586" s="51"/>
      <c r="AS586" s="51"/>
      <c r="AT586" s="51"/>
      <c r="AU586" s="51"/>
      <c r="AV586" s="51"/>
    </row>
    <row r="587" spans="3:50" x14ac:dyDescent="0.2">
      <c r="C587" s="10"/>
      <c r="D587" s="10"/>
      <c r="AA587" s="51"/>
      <c r="AB587" s="51"/>
      <c r="AC587" s="51"/>
      <c r="AD587" s="51"/>
      <c r="AE587" s="51"/>
      <c r="AG587" s="72"/>
      <c r="AN587" s="51"/>
      <c r="AO587" s="51"/>
      <c r="AP587" s="51"/>
      <c r="AQ587" s="51"/>
      <c r="AR587" s="51"/>
      <c r="AS587" s="51"/>
      <c r="AT587" s="51"/>
      <c r="AU587" s="51"/>
    </row>
    <row r="588" spans="3:50" x14ac:dyDescent="0.2">
      <c r="C588" s="10"/>
      <c r="D588" s="10"/>
      <c r="AA588" s="51"/>
      <c r="AB588" s="51"/>
      <c r="AC588" s="51"/>
      <c r="AD588" s="51"/>
      <c r="AE588" s="51"/>
      <c r="AG588" s="72"/>
      <c r="AN588" s="51"/>
      <c r="AO588" s="51"/>
      <c r="AP588" s="51"/>
      <c r="AQ588" s="51"/>
      <c r="AR588" s="51"/>
      <c r="AS588" s="51"/>
      <c r="AT588" s="51"/>
      <c r="AU588" s="51"/>
    </row>
    <row r="589" spans="3:50" x14ac:dyDescent="0.2">
      <c r="C589" s="10"/>
      <c r="D589" s="10"/>
      <c r="AA589" s="51"/>
      <c r="AB589" s="51"/>
      <c r="AC589" s="51"/>
      <c r="AD589" s="51"/>
      <c r="AE589" s="51"/>
      <c r="AG589" s="72"/>
      <c r="AN589" s="51"/>
      <c r="AO589" s="51"/>
      <c r="AP589" s="51"/>
      <c r="AQ589" s="51"/>
      <c r="AR589" s="51"/>
      <c r="AS589" s="51"/>
      <c r="AT589" s="51"/>
      <c r="AU589" s="51"/>
    </row>
    <row r="590" spans="3:50" x14ac:dyDescent="0.2">
      <c r="C590" s="10"/>
      <c r="D590" s="10"/>
      <c r="AA590" s="51"/>
      <c r="AB590" s="51"/>
      <c r="AC590" s="51"/>
      <c r="AD590" s="51"/>
      <c r="AE590" s="51"/>
      <c r="AG590" s="72"/>
      <c r="AN590" s="51"/>
      <c r="AO590" s="51"/>
      <c r="AP590" s="51"/>
      <c r="AQ590" s="51"/>
      <c r="AR590" s="51"/>
      <c r="AS590" s="51"/>
      <c r="AT590" s="51"/>
      <c r="AU590" s="51"/>
    </row>
    <row r="591" spans="3:50" x14ac:dyDescent="0.2">
      <c r="C591" s="10"/>
      <c r="D591" s="10"/>
      <c r="AA591" s="51"/>
      <c r="AB591" s="51"/>
      <c r="AC591" s="51"/>
      <c r="AD591" s="51"/>
      <c r="AE591" s="51"/>
      <c r="AG591" s="72"/>
      <c r="AN591" s="51"/>
      <c r="AO591" s="51"/>
      <c r="AP591" s="51"/>
      <c r="AQ591" s="51"/>
      <c r="AR591" s="51"/>
      <c r="AS591" s="51"/>
      <c r="AT591" s="51"/>
      <c r="AU591" s="51"/>
    </row>
    <row r="592" spans="3:50" x14ac:dyDescent="0.2">
      <c r="C592" s="10"/>
      <c r="D592" s="10"/>
      <c r="AA592" s="51"/>
      <c r="AB592" s="51"/>
      <c r="AC592" s="51"/>
      <c r="AD592" s="51"/>
      <c r="AE592" s="51"/>
      <c r="AG592" s="72"/>
      <c r="AN592" s="51"/>
      <c r="AO592" s="51"/>
      <c r="AP592" s="51"/>
      <c r="AQ592" s="51"/>
      <c r="AR592" s="51"/>
      <c r="AS592" s="51"/>
      <c r="AT592" s="51"/>
      <c r="AU592" s="51"/>
    </row>
    <row r="593" spans="3:64" x14ac:dyDescent="0.2">
      <c r="C593" s="10"/>
      <c r="D593" s="10"/>
      <c r="AA593" s="51"/>
      <c r="AB593" s="51"/>
      <c r="AC593" s="51"/>
      <c r="AD593" s="51"/>
      <c r="AE593" s="51"/>
      <c r="AG593" s="72"/>
      <c r="AN593" s="51"/>
      <c r="AO593" s="51"/>
      <c r="AP593" s="51"/>
      <c r="AQ593" s="51"/>
      <c r="AR593" s="51"/>
      <c r="AS593" s="51"/>
      <c r="AT593" s="51"/>
      <c r="AU593" s="51"/>
    </row>
    <row r="594" spans="3:64" x14ac:dyDescent="0.2">
      <c r="C594" s="10"/>
      <c r="D594" s="10"/>
      <c r="AA594" s="51"/>
      <c r="AB594" s="51"/>
      <c r="AC594" s="51"/>
      <c r="AD594" s="51"/>
      <c r="AE594" s="51"/>
      <c r="AG594" s="72"/>
      <c r="AN594" s="51"/>
      <c r="AO594" s="51"/>
      <c r="AP594" s="51"/>
      <c r="AQ594" s="51"/>
      <c r="AR594" s="51"/>
      <c r="AS594" s="51"/>
      <c r="AT594" s="51"/>
      <c r="AU594" s="51"/>
    </row>
    <row r="595" spans="3:64" x14ac:dyDescent="0.2">
      <c r="C595" s="10"/>
      <c r="D595" s="10"/>
      <c r="AA595" s="51"/>
      <c r="AB595" s="51"/>
      <c r="AC595" s="51"/>
      <c r="AD595" s="51"/>
      <c r="AE595" s="51"/>
      <c r="AG595" s="72"/>
      <c r="AN595" s="51"/>
      <c r="AO595" s="51"/>
      <c r="AP595" s="51"/>
      <c r="AQ595" s="51"/>
      <c r="AR595" s="51"/>
      <c r="AS595" s="51"/>
      <c r="AT595" s="51"/>
      <c r="AU595" s="51"/>
    </row>
    <row r="596" spans="3:64" x14ac:dyDescent="0.2">
      <c r="C596" s="10"/>
      <c r="D596" s="10"/>
      <c r="AA596" s="51"/>
      <c r="AB596" s="51"/>
      <c r="AC596" s="51"/>
      <c r="AD596" s="51"/>
      <c r="AE596" s="51"/>
      <c r="AG596" s="72"/>
      <c r="AN596" s="51"/>
      <c r="AO596" s="51"/>
      <c r="AP596" s="51"/>
      <c r="AQ596" s="51"/>
      <c r="AR596" s="51"/>
      <c r="AS596" s="51"/>
      <c r="AT596" s="51"/>
      <c r="AU596" s="51"/>
    </row>
    <row r="597" spans="3:64" x14ac:dyDescent="0.2">
      <c r="C597" s="10"/>
      <c r="D597" s="10"/>
      <c r="AA597" s="51"/>
      <c r="AB597" s="51"/>
      <c r="AC597" s="51"/>
      <c r="AD597" s="51"/>
      <c r="AE597" s="51"/>
      <c r="AG597" s="72"/>
      <c r="AN597" s="51"/>
      <c r="AO597" s="51"/>
      <c r="AP597" s="51"/>
      <c r="AQ597" s="51"/>
      <c r="AR597" s="51"/>
      <c r="AS597" s="51"/>
      <c r="AT597" s="51"/>
      <c r="AU597" s="51"/>
      <c r="AV597" s="51"/>
      <c r="AW597" s="51"/>
      <c r="AX597" s="51"/>
      <c r="AY597" s="51"/>
      <c r="AZ597" s="51"/>
      <c r="BA597" s="51"/>
      <c r="BB597" s="51"/>
      <c r="BC597" s="51"/>
      <c r="BD597" s="51"/>
      <c r="BE597" s="51"/>
      <c r="BF597" s="51"/>
      <c r="BG597" s="51"/>
      <c r="BH597" s="51"/>
      <c r="BI597" s="51"/>
      <c r="BJ597" s="51"/>
      <c r="BK597" s="51"/>
      <c r="BL597" s="51"/>
    </row>
    <row r="598" spans="3:64" x14ac:dyDescent="0.2">
      <c r="C598" s="10"/>
      <c r="D598" s="10"/>
      <c r="AA598" s="51"/>
      <c r="AB598" s="51"/>
      <c r="AC598" s="51"/>
      <c r="AD598" s="51"/>
      <c r="AE598" s="51"/>
      <c r="AG598" s="72"/>
      <c r="AN598" s="51"/>
      <c r="AO598" s="51"/>
      <c r="AP598" s="51"/>
      <c r="AQ598" s="51"/>
      <c r="AR598" s="51"/>
      <c r="AS598" s="51"/>
      <c r="AT598" s="51"/>
      <c r="AU598" s="51"/>
    </row>
    <row r="599" spans="3:64" x14ac:dyDescent="0.2">
      <c r="C599" s="10"/>
      <c r="D599" s="10"/>
      <c r="AA599" s="51"/>
      <c r="AB599" s="51"/>
      <c r="AC599" s="51"/>
      <c r="AD599" s="51"/>
      <c r="AE599" s="51"/>
      <c r="AG599" s="72"/>
      <c r="AN599" s="51"/>
      <c r="AO599" s="51"/>
      <c r="AP599" s="51"/>
      <c r="AQ599" s="51"/>
      <c r="AR599" s="51"/>
      <c r="AS599" s="51"/>
      <c r="AT599" s="51"/>
      <c r="AU599" s="51"/>
    </row>
    <row r="600" spans="3:64" x14ac:dyDescent="0.2">
      <c r="C600" s="10"/>
      <c r="D600" s="10"/>
      <c r="AA600" s="51"/>
      <c r="AB600" s="51"/>
      <c r="AC600" s="51"/>
      <c r="AD600" s="51"/>
      <c r="AE600" s="51"/>
      <c r="AG600" s="72"/>
      <c r="AN600" s="51"/>
      <c r="AO600" s="51"/>
      <c r="AP600" s="51"/>
      <c r="AQ600" s="51"/>
      <c r="AR600" s="51"/>
      <c r="AS600" s="51"/>
      <c r="AT600" s="51"/>
      <c r="AU600" s="51"/>
    </row>
    <row r="601" spans="3:64" x14ac:dyDescent="0.2">
      <c r="C601" s="10"/>
      <c r="D601" s="10"/>
      <c r="AA601" s="51"/>
      <c r="AB601" s="51"/>
      <c r="AC601" s="51"/>
      <c r="AD601" s="51"/>
      <c r="AE601" s="51"/>
      <c r="AG601" s="72"/>
      <c r="AN601" s="51"/>
      <c r="AO601" s="51"/>
      <c r="AP601" s="51"/>
      <c r="AQ601" s="51"/>
      <c r="AR601" s="51"/>
      <c r="AS601" s="51"/>
      <c r="AT601" s="51"/>
      <c r="AU601" s="51"/>
    </row>
    <row r="602" spans="3:64" x14ac:dyDescent="0.2">
      <c r="C602" s="10"/>
      <c r="D602" s="10"/>
      <c r="AA602" s="51"/>
      <c r="AB602" s="51"/>
      <c r="AC602" s="51"/>
      <c r="AD602" s="51"/>
      <c r="AE602" s="51"/>
      <c r="AG602" s="72"/>
      <c r="AN602" s="51"/>
      <c r="AO602" s="51"/>
      <c r="AP602" s="51"/>
      <c r="AQ602" s="51"/>
      <c r="AR602" s="51"/>
      <c r="AS602" s="51"/>
      <c r="AT602" s="51"/>
      <c r="AU602" s="51"/>
    </row>
    <row r="603" spans="3:64" x14ac:dyDescent="0.2">
      <c r="C603" s="10"/>
      <c r="D603" s="10"/>
      <c r="AA603" s="51"/>
      <c r="AB603" s="51"/>
      <c r="AC603" s="51"/>
      <c r="AD603" s="51"/>
      <c r="AE603" s="51"/>
      <c r="AG603" s="72"/>
      <c r="AN603" s="51"/>
      <c r="AO603" s="51"/>
      <c r="AP603" s="51"/>
      <c r="AQ603" s="51"/>
      <c r="AR603" s="51"/>
      <c r="AS603" s="51"/>
      <c r="AT603" s="51"/>
      <c r="AU603" s="51"/>
    </row>
    <row r="604" spans="3:64" x14ac:dyDescent="0.2">
      <c r="C604" s="10"/>
      <c r="D604" s="10"/>
      <c r="AA604" s="51"/>
      <c r="AB604" s="51"/>
      <c r="AC604" s="51"/>
      <c r="AD604" s="51"/>
      <c r="AE604" s="51"/>
      <c r="AG604" s="72"/>
      <c r="AN604" s="51"/>
      <c r="AO604" s="51"/>
      <c r="AP604" s="51"/>
      <c r="AQ604" s="51"/>
      <c r="AR604" s="51"/>
      <c r="AS604" s="51"/>
      <c r="AT604" s="51"/>
      <c r="AU604" s="51"/>
    </row>
    <row r="605" spans="3:64" x14ac:dyDescent="0.2">
      <c r="C605" s="10"/>
      <c r="D605" s="10"/>
      <c r="AA605" s="51"/>
      <c r="AB605" s="51"/>
      <c r="AC605" s="51"/>
      <c r="AD605" s="51"/>
      <c r="AE605" s="51"/>
      <c r="AG605" s="72"/>
      <c r="AN605" s="51"/>
      <c r="AO605" s="51"/>
      <c r="AP605" s="51"/>
      <c r="AQ605" s="51"/>
      <c r="AR605" s="51"/>
      <c r="AS605" s="51"/>
      <c r="AT605" s="51"/>
      <c r="AU605" s="51"/>
    </row>
    <row r="606" spans="3:64" x14ac:dyDescent="0.2">
      <c r="C606" s="10"/>
      <c r="D606" s="10"/>
      <c r="AA606" s="51"/>
      <c r="AB606" s="51"/>
      <c r="AC606" s="51"/>
      <c r="AD606" s="51"/>
      <c r="AE606" s="51"/>
      <c r="AG606" s="72"/>
      <c r="AN606" s="51"/>
      <c r="AO606" s="51"/>
      <c r="AP606" s="51"/>
      <c r="AQ606" s="51"/>
      <c r="AR606" s="51"/>
      <c r="AS606" s="51"/>
      <c r="AT606" s="51"/>
      <c r="AU606" s="51"/>
      <c r="AV606" s="51"/>
    </row>
    <row r="607" spans="3:64" x14ac:dyDescent="0.2">
      <c r="C607" s="10"/>
      <c r="D607" s="10"/>
      <c r="AA607" s="51"/>
      <c r="AB607" s="51"/>
      <c r="AC607" s="51"/>
      <c r="AD607" s="51"/>
      <c r="AE607" s="51"/>
      <c r="AG607" s="72"/>
      <c r="AN607" s="51"/>
      <c r="AO607" s="51"/>
      <c r="AP607" s="51"/>
      <c r="AQ607" s="51"/>
      <c r="AR607" s="51"/>
      <c r="AS607" s="51"/>
      <c r="AT607" s="51"/>
      <c r="AU607" s="51"/>
    </row>
    <row r="608" spans="3:64" x14ac:dyDescent="0.2">
      <c r="C608" s="10"/>
      <c r="D608" s="10"/>
      <c r="AA608" s="51"/>
      <c r="AB608" s="51"/>
      <c r="AC608" s="51"/>
      <c r="AD608" s="51"/>
      <c r="AE608" s="51"/>
      <c r="AG608" s="72"/>
      <c r="AN608" s="51"/>
      <c r="AO608" s="51"/>
      <c r="AP608" s="51"/>
      <c r="AQ608" s="51"/>
      <c r="AR608" s="51"/>
      <c r="AS608" s="51"/>
      <c r="AT608" s="51"/>
      <c r="AU608" s="51"/>
    </row>
    <row r="609" spans="3:64" x14ac:dyDescent="0.2">
      <c r="C609" s="10"/>
      <c r="D609" s="10"/>
      <c r="AA609" s="51"/>
      <c r="AB609" s="51"/>
      <c r="AC609" s="51"/>
      <c r="AD609" s="51"/>
      <c r="AE609" s="51"/>
      <c r="AG609" s="72"/>
      <c r="AN609" s="51"/>
      <c r="AO609" s="51"/>
      <c r="AP609" s="51"/>
      <c r="AQ609" s="51"/>
      <c r="AR609" s="51"/>
      <c r="AS609" s="51"/>
      <c r="AT609" s="51"/>
      <c r="AU609" s="51"/>
    </row>
    <row r="610" spans="3:64" x14ac:dyDescent="0.2">
      <c r="C610" s="10"/>
      <c r="D610" s="10"/>
      <c r="AA610" s="51"/>
      <c r="AB610" s="51"/>
      <c r="AC610" s="51"/>
      <c r="AD610" s="51"/>
      <c r="AE610" s="51"/>
      <c r="AG610" s="72"/>
      <c r="AN610" s="51"/>
      <c r="AO610" s="51"/>
      <c r="AP610" s="51"/>
      <c r="AQ610" s="51"/>
      <c r="AR610" s="51"/>
      <c r="AS610" s="51"/>
      <c r="AT610" s="51"/>
      <c r="AU610" s="51"/>
      <c r="AV610" s="51"/>
      <c r="AW610" s="51"/>
      <c r="AX610" s="51"/>
      <c r="AY610" s="51"/>
      <c r="AZ610" s="51"/>
      <c r="BA610" s="51"/>
      <c r="BB610" s="51"/>
      <c r="BC610" s="51"/>
      <c r="BD610" s="51"/>
      <c r="BE610" s="51"/>
      <c r="BF610" s="51"/>
      <c r="BG610" s="51"/>
      <c r="BH610" s="51"/>
      <c r="BI610" s="51"/>
      <c r="BJ610" s="51"/>
      <c r="BK610" s="51"/>
      <c r="BL610" s="51"/>
    </row>
    <row r="611" spans="3:64" x14ac:dyDescent="0.2">
      <c r="C611" s="10"/>
      <c r="D611" s="10"/>
      <c r="AA611" s="51"/>
      <c r="AB611" s="51"/>
      <c r="AC611" s="51"/>
      <c r="AD611" s="51"/>
      <c r="AE611" s="51"/>
      <c r="AG611" s="72"/>
      <c r="AN611" s="51"/>
      <c r="AO611" s="51"/>
      <c r="AP611" s="51"/>
      <c r="AQ611" s="51"/>
      <c r="AR611" s="51"/>
      <c r="AS611" s="51"/>
      <c r="AT611" s="51"/>
      <c r="AU611" s="51"/>
    </row>
    <row r="612" spans="3:64" x14ac:dyDescent="0.2">
      <c r="C612" s="10"/>
      <c r="D612" s="10"/>
      <c r="AA612" s="51"/>
      <c r="AB612" s="51"/>
      <c r="AC612" s="51"/>
      <c r="AD612" s="51"/>
      <c r="AE612" s="51"/>
      <c r="AG612" s="72"/>
      <c r="AN612" s="51"/>
      <c r="AO612" s="51"/>
      <c r="AP612" s="51"/>
      <c r="AQ612" s="51"/>
      <c r="AR612" s="51"/>
      <c r="AS612" s="51"/>
      <c r="AT612" s="51"/>
      <c r="AU612" s="51"/>
    </row>
    <row r="613" spans="3:64" x14ac:dyDescent="0.2">
      <c r="C613" s="10"/>
      <c r="D613" s="10"/>
      <c r="AA613" s="51"/>
      <c r="AB613" s="51"/>
      <c r="AC613" s="51"/>
      <c r="AD613" s="51"/>
      <c r="AE613" s="51"/>
      <c r="AG613" s="72"/>
      <c r="AN613" s="51"/>
      <c r="AO613" s="51"/>
      <c r="AP613" s="51"/>
      <c r="AQ613" s="51"/>
      <c r="AR613" s="51"/>
      <c r="AS613" s="51"/>
      <c r="AT613" s="51"/>
      <c r="AU613" s="51"/>
    </row>
    <row r="614" spans="3:64" x14ac:dyDescent="0.2">
      <c r="C614" s="10"/>
      <c r="D614" s="10"/>
      <c r="AA614" s="51"/>
      <c r="AB614" s="51"/>
      <c r="AC614" s="51"/>
      <c r="AD614" s="51"/>
      <c r="AE614" s="51"/>
      <c r="AG614" s="72"/>
      <c r="AN614" s="51"/>
      <c r="AO614" s="51"/>
      <c r="AP614" s="51"/>
      <c r="AQ614" s="51"/>
      <c r="AR614" s="51"/>
      <c r="AS614" s="51"/>
      <c r="AT614" s="51"/>
      <c r="AU614" s="51"/>
    </row>
    <row r="615" spans="3:64" x14ac:dyDescent="0.2">
      <c r="C615" s="10"/>
      <c r="D615" s="10"/>
      <c r="AA615" s="51"/>
      <c r="AB615" s="51"/>
      <c r="AC615" s="51"/>
      <c r="AD615" s="51"/>
      <c r="AE615" s="51"/>
      <c r="AG615" s="72"/>
      <c r="AN615" s="51"/>
      <c r="AO615" s="51"/>
      <c r="AP615" s="51"/>
      <c r="AQ615" s="51"/>
      <c r="AR615" s="51"/>
      <c r="AS615" s="51"/>
      <c r="AT615" s="51"/>
      <c r="AU615" s="51"/>
    </row>
    <row r="616" spans="3:64" x14ac:dyDescent="0.2">
      <c r="C616" s="10"/>
      <c r="D616" s="10"/>
      <c r="AA616" s="51"/>
      <c r="AB616" s="51"/>
      <c r="AC616" s="51"/>
      <c r="AD616" s="51"/>
      <c r="AE616" s="51"/>
      <c r="AG616" s="72"/>
      <c r="AN616" s="51"/>
      <c r="AO616" s="51"/>
      <c r="AP616" s="51"/>
      <c r="AQ616" s="51"/>
      <c r="AR616" s="51"/>
      <c r="AS616" s="51"/>
      <c r="AT616" s="51"/>
      <c r="AU616" s="51"/>
    </row>
    <row r="617" spans="3:64" x14ac:dyDescent="0.2">
      <c r="C617" s="10"/>
      <c r="D617" s="10"/>
      <c r="AA617" s="51"/>
      <c r="AB617" s="51"/>
      <c r="AC617" s="51"/>
      <c r="AD617" s="51"/>
      <c r="AE617" s="51"/>
      <c r="AG617" s="72"/>
      <c r="AN617" s="51"/>
      <c r="AO617" s="51"/>
      <c r="AP617" s="51"/>
      <c r="AQ617" s="51"/>
      <c r="AR617" s="51"/>
      <c r="AS617" s="51"/>
      <c r="AT617" s="51"/>
      <c r="AU617" s="51"/>
    </row>
    <row r="618" spans="3:64" x14ac:dyDescent="0.2">
      <c r="C618" s="10"/>
      <c r="D618" s="10"/>
      <c r="AA618" s="51"/>
      <c r="AB618" s="51"/>
      <c r="AC618" s="51"/>
      <c r="AD618" s="51"/>
      <c r="AE618" s="51"/>
      <c r="AG618" s="72"/>
      <c r="AN618" s="51"/>
      <c r="AO618" s="51"/>
      <c r="AP618" s="51"/>
      <c r="AQ618" s="51"/>
      <c r="AR618" s="51"/>
      <c r="AS618" s="51"/>
      <c r="AT618" s="51"/>
      <c r="AU618" s="51"/>
      <c r="AV618" s="51"/>
      <c r="AW618" s="51"/>
      <c r="AX618" s="51"/>
      <c r="AY618" s="51"/>
      <c r="AZ618" s="51"/>
      <c r="BA618" s="51"/>
      <c r="BB618" s="51"/>
      <c r="BC618" s="51"/>
      <c r="BD618" s="51"/>
      <c r="BE618" s="51"/>
      <c r="BF618" s="51"/>
      <c r="BG618" s="51"/>
      <c r="BH618" s="51"/>
      <c r="BI618" s="51"/>
      <c r="BJ618" s="51"/>
      <c r="BK618" s="51"/>
      <c r="BL618" s="51"/>
    </row>
    <row r="619" spans="3:64" x14ac:dyDescent="0.2">
      <c r="C619" s="10"/>
      <c r="D619" s="10"/>
      <c r="AA619" s="51"/>
      <c r="AB619" s="51"/>
      <c r="AC619" s="51"/>
      <c r="AD619" s="51"/>
      <c r="AE619" s="51"/>
      <c r="AG619" s="72"/>
      <c r="AN619" s="51"/>
      <c r="AO619" s="51"/>
      <c r="AP619" s="51"/>
      <c r="AQ619" s="51"/>
      <c r="AR619" s="51"/>
      <c r="AS619" s="51"/>
      <c r="AT619" s="51"/>
      <c r="AU619" s="51"/>
    </row>
    <row r="620" spans="3:64" x14ac:dyDescent="0.2">
      <c r="C620" s="10"/>
      <c r="D620" s="10"/>
      <c r="AA620" s="51"/>
      <c r="AB620" s="51"/>
      <c r="AC620" s="51"/>
      <c r="AD620" s="51"/>
      <c r="AE620" s="51"/>
      <c r="AG620" s="72"/>
      <c r="AN620" s="51"/>
      <c r="AO620" s="51"/>
      <c r="AP620" s="51"/>
      <c r="AQ620" s="51"/>
      <c r="AR620" s="51"/>
      <c r="AS620" s="51"/>
      <c r="AT620" s="51"/>
      <c r="AU620" s="51"/>
    </row>
    <row r="621" spans="3:64" x14ac:dyDescent="0.2">
      <c r="C621" s="10"/>
      <c r="D621" s="10"/>
      <c r="AA621" s="51"/>
      <c r="AB621" s="51"/>
      <c r="AC621" s="51"/>
      <c r="AD621" s="51"/>
      <c r="AE621" s="51"/>
      <c r="AG621" s="72"/>
      <c r="AN621" s="51"/>
      <c r="AO621" s="51"/>
      <c r="AP621" s="51"/>
      <c r="AQ621" s="51"/>
      <c r="AR621" s="51"/>
      <c r="AS621" s="51"/>
      <c r="AT621" s="51"/>
      <c r="AU621" s="51"/>
    </row>
    <row r="622" spans="3:64" x14ac:dyDescent="0.2">
      <c r="C622" s="10"/>
      <c r="D622" s="10"/>
      <c r="AA622" s="51"/>
      <c r="AB622" s="51"/>
      <c r="AC622" s="51"/>
      <c r="AD622" s="51"/>
      <c r="AE622" s="51"/>
      <c r="AG622" s="72"/>
      <c r="AN622" s="51"/>
      <c r="AO622" s="51"/>
      <c r="AP622" s="51"/>
      <c r="AQ622" s="51"/>
      <c r="AR622" s="51"/>
      <c r="AS622" s="51"/>
      <c r="AT622" s="51"/>
      <c r="AU622" s="51"/>
    </row>
    <row r="623" spans="3:64" x14ac:dyDescent="0.2">
      <c r="C623" s="10"/>
      <c r="D623" s="10"/>
      <c r="AA623" s="51"/>
      <c r="AB623" s="51"/>
      <c r="AC623" s="51"/>
      <c r="AD623" s="51"/>
      <c r="AE623" s="51"/>
      <c r="AG623" s="72"/>
      <c r="AN623" s="51"/>
      <c r="AO623" s="51"/>
      <c r="AP623" s="51"/>
      <c r="AQ623" s="51"/>
      <c r="AR623" s="51"/>
      <c r="AS623" s="51"/>
      <c r="AT623" s="51"/>
      <c r="AU623" s="51"/>
    </row>
    <row r="624" spans="3:64" x14ac:dyDescent="0.2">
      <c r="C624" s="10"/>
      <c r="D624" s="10"/>
      <c r="AA624" s="51"/>
      <c r="AB624" s="51"/>
      <c r="AC624" s="51"/>
      <c r="AD624" s="51"/>
      <c r="AE624" s="51"/>
      <c r="AG624" s="72"/>
      <c r="AN624" s="51"/>
      <c r="AO624" s="51"/>
      <c r="AP624" s="51"/>
      <c r="AQ624" s="51"/>
      <c r="AR624" s="51"/>
      <c r="AS624" s="51"/>
      <c r="AT624" s="51"/>
      <c r="AU624" s="51"/>
    </row>
    <row r="625" spans="3:48" x14ac:dyDescent="0.2">
      <c r="C625" s="10"/>
      <c r="D625" s="10"/>
      <c r="AA625" s="51"/>
      <c r="AB625" s="51"/>
      <c r="AC625" s="51"/>
      <c r="AD625" s="51"/>
      <c r="AE625" s="51"/>
      <c r="AG625" s="72"/>
      <c r="AN625" s="51"/>
      <c r="AO625" s="51"/>
      <c r="AP625" s="51"/>
      <c r="AQ625" s="51"/>
      <c r="AR625" s="51"/>
      <c r="AS625" s="51"/>
      <c r="AT625" s="51"/>
      <c r="AU625" s="51"/>
    </row>
    <row r="626" spans="3:48" x14ac:dyDescent="0.2">
      <c r="C626" s="10"/>
      <c r="D626" s="10"/>
      <c r="AA626" s="51"/>
      <c r="AB626" s="51"/>
      <c r="AC626" s="51"/>
      <c r="AD626" s="51"/>
      <c r="AE626" s="51"/>
      <c r="AG626" s="72"/>
      <c r="AN626" s="51"/>
      <c r="AO626" s="51"/>
      <c r="AP626" s="51"/>
      <c r="AQ626" s="51"/>
      <c r="AR626" s="51"/>
      <c r="AS626" s="51"/>
      <c r="AT626" s="51"/>
      <c r="AU626" s="51"/>
    </row>
    <row r="627" spans="3:48" x14ac:dyDescent="0.2">
      <c r="C627" s="10"/>
      <c r="D627" s="10"/>
      <c r="AA627" s="51"/>
      <c r="AB627" s="51"/>
      <c r="AC627" s="51"/>
      <c r="AD627" s="51"/>
      <c r="AE627" s="51"/>
      <c r="AG627" s="72"/>
      <c r="AN627" s="51"/>
      <c r="AO627" s="51"/>
      <c r="AP627" s="51"/>
      <c r="AQ627" s="51"/>
      <c r="AR627" s="51"/>
      <c r="AS627" s="51"/>
      <c r="AT627" s="51"/>
      <c r="AU627" s="51"/>
    </row>
    <row r="628" spans="3:48" x14ac:dyDescent="0.2">
      <c r="C628" s="10"/>
      <c r="D628" s="10"/>
      <c r="AA628" s="51"/>
      <c r="AB628" s="51"/>
      <c r="AC628" s="51"/>
      <c r="AD628" s="51"/>
      <c r="AE628" s="51"/>
      <c r="AG628" s="72"/>
      <c r="AN628" s="51"/>
      <c r="AO628" s="51"/>
      <c r="AP628" s="51"/>
      <c r="AQ628" s="51"/>
      <c r="AR628" s="51"/>
      <c r="AS628" s="51"/>
      <c r="AT628" s="51"/>
      <c r="AU628" s="51"/>
    </row>
    <row r="629" spans="3:48" x14ac:dyDescent="0.2">
      <c r="C629" s="10"/>
      <c r="D629" s="10"/>
      <c r="AA629" s="51"/>
      <c r="AB629" s="51"/>
      <c r="AC629" s="51"/>
      <c r="AD629" s="51"/>
      <c r="AE629" s="51"/>
      <c r="AG629" s="72"/>
      <c r="AN629" s="51"/>
      <c r="AO629" s="51"/>
      <c r="AP629" s="51"/>
      <c r="AQ629" s="51"/>
      <c r="AR629" s="51"/>
      <c r="AS629" s="51"/>
      <c r="AT629" s="51"/>
      <c r="AU629" s="51"/>
    </row>
    <row r="630" spans="3:48" x14ac:dyDescent="0.2">
      <c r="C630" s="10"/>
      <c r="D630" s="10"/>
      <c r="AA630" s="51"/>
      <c r="AB630" s="51"/>
      <c r="AC630" s="51"/>
      <c r="AD630" s="51"/>
      <c r="AE630" s="51"/>
      <c r="AG630" s="72"/>
      <c r="AN630" s="51"/>
      <c r="AO630" s="51"/>
      <c r="AP630" s="51"/>
      <c r="AQ630" s="51"/>
      <c r="AR630" s="51"/>
      <c r="AS630" s="51"/>
      <c r="AT630" s="51"/>
      <c r="AU630" s="51"/>
    </row>
    <row r="631" spans="3:48" x14ac:dyDescent="0.2">
      <c r="C631" s="10"/>
      <c r="D631" s="10"/>
      <c r="AA631" s="51"/>
      <c r="AB631" s="51"/>
      <c r="AC631" s="51"/>
      <c r="AD631" s="51"/>
      <c r="AE631" s="51"/>
      <c r="AG631" s="72"/>
      <c r="AN631" s="51"/>
      <c r="AO631" s="51"/>
      <c r="AP631" s="51"/>
      <c r="AQ631" s="51"/>
      <c r="AR631" s="51"/>
      <c r="AS631" s="51"/>
      <c r="AT631" s="51"/>
      <c r="AU631" s="51"/>
    </row>
    <row r="632" spans="3:48" x14ac:dyDescent="0.2">
      <c r="C632" s="10"/>
      <c r="D632" s="10"/>
      <c r="AA632" s="51"/>
      <c r="AB632" s="51"/>
      <c r="AC632" s="51"/>
      <c r="AD632" s="51"/>
      <c r="AE632" s="51"/>
      <c r="AG632" s="72"/>
      <c r="AN632" s="51"/>
      <c r="AO632" s="51"/>
      <c r="AP632" s="51"/>
      <c r="AQ632" s="51"/>
      <c r="AR632" s="51"/>
      <c r="AS632" s="51"/>
      <c r="AT632" s="51"/>
      <c r="AU632" s="51"/>
      <c r="AV632" s="51"/>
    </row>
    <row r="633" spans="3:48" x14ac:dyDescent="0.2">
      <c r="C633" s="10"/>
      <c r="D633" s="10"/>
      <c r="AA633" s="51"/>
      <c r="AB633" s="51"/>
      <c r="AC633" s="51"/>
      <c r="AD633" s="51"/>
      <c r="AE633" s="51"/>
      <c r="AG633" s="72"/>
      <c r="AN633" s="51"/>
      <c r="AO633" s="51"/>
      <c r="AP633" s="51"/>
      <c r="AQ633" s="51"/>
      <c r="AR633" s="51"/>
      <c r="AS633" s="51"/>
      <c r="AT633" s="51"/>
      <c r="AU633" s="51"/>
    </row>
    <row r="634" spans="3:48" x14ac:dyDescent="0.2">
      <c r="C634" s="10"/>
      <c r="D634" s="10"/>
      <c r="AA634" s="51"/>
      <c r="AB634" s="51"/>
      <c r="AC634" s="51"/>
      <c r="AD634" s="51"/>
      <c r="AE634" s="51"/>
      <c r="AG634" s="72"/>
      <c r="AN634" s="51"/>
      <c r="AO634" s="51"/>
      <c r="AP634" s="51"/>
      <c r="AQ634" s="51"/>
      <c r="AR634" s="51"/>
      <c r="AS634" s="51"/>
      <c r="AT634" s="51"/>
      <c r="AU634" s="51"/>
    </row>
    <row r="635" spans="3:48" x14ac:dyDescent="0.2">
      <c r="C635" s="10"/>
      <c r="D635" s="10"/>
      <c r="AA635" s="51"/>
      <c r="AB635" s="51"/>
      <c r="AC635" s="51"/>
      <c r="AD635" s="51"/>
      <c r="AE635" s="51"/>
      <c r="AG635" s="72"/>
      <c r="AN635" s="51"/>
      <c r="AO635" s="51"/>
      <c r="AP635" s="51"/>
      <c r="AQ635" s="51"/>
      <c r="AR635" s="51"/>
      <c r="AS635" s="51"/>
      <c r="AT635" s="51"/>
      <c r="AU635" s="51"/>
    </row>
    <row r="636" spans="3:48" x14ac:dyDescent="0.2">
      <c r="C636" s="10"/>
      <c r="D636" s="10"/>
      <c r="AA636" s="51"/>
      <c r="AB636" s="51"/>
      <c r="AC636" s="51"/>
      <c r="AD636" s="51"/>
      <c r="AE636" s="51"/>
      <c r="AG636" s="72"/>
      <c r="AN636" s="51"/>
      <c r="AO636" s="51"/>
      <c r="AP636" s="51"/>
      <c r="AQ636" s="51"/>
      <c r="AR636" s="51"/>
      <c r="AS636" s="51"/>
      <c r="AT636" s="51"/>
      <c r="AU636" s="51"/>
    </row>
    <row r="637" spans="3:48" x14ac:dyDescent="0.2">
      <c r="C637" s="10"/>
      <c r="D637" s="10"/>
      <c r="AA637" s="51"/>
      <c r="AB637" s="51"/>
      <c r="AC637" s="51"/>
      <c r="AD637" s="51"/>
      <c r="AE637" s="51"/>
      <c r="AG637" s="72"/>
      <c r="AN637" s="51"/>
      <c r="AO637" s="51"/>
      <c r="AP637" s="51"/>
      <c r="AQ637" s="51"/>
      <c r="AR637" s="51"/>
      <c r="AS637" s="51"/>
      <c r="AT637" s="51"/>
      <c r="AU637" s="51"/>
    </row>
    <row r="638" spans="3:48" x14ac:dyDescent="0.2">
      <c r="C638" s="10"/>
      <c r="D638" s="10"/>
      <c r="AA638" s="51"/>
      <c r="AB638" s="51"/>
      <c r="AC638" s="51"/>
      <c r="AD638" s="51"/>
      <c r="AE638" s="51"/>
      <c r="AG638" s="72"/>
      <c r="AN638" s="51"/>
      <c r="AO638" s="51"/>
      <c r="AP638" s="51"/>
      <c r="AQ638" s="51"/>
      <c r="AR638" s="51"/>
      <c r="AS638" s="51"/>
      <c r="AT638" s="51"/>
      <c r="AU638" s="51"/>
    </row>
    <row r="639" spans="3:48" x14ac:dyDescent="0.2">
      <c r="C639" s="10"/>
      <c r="D639" s="10"/>
      <c r="AA639" s="51"/>
      <c r="AB639" s="51"/>
      <c r="AC639" s="51"/>
      <c r="AD639" s="51"/>
      <c r="AE639" s="51"/>
      <c r="AG639" s="72"/>
      <c r="AN639" s="51"/>
      <c r="AO639" s="51"/>
      <c r="AP639" s="51"/>
      <c r="AQ639" s="51"/>
      <c r="AR639" s="51"/>
      <c r="AS639" s="51"/>
      <c r="AT639" s="51"/>
      <c r="AU639" s="51"/>
    </row>
    <row r="640" spans="3:48" x14ac:dyDescent="0.2">
      <c r="C640" s="10"/>
      <c r="D640" s="10"/>
      <c r="AA640" s="51"/>
      <c r="AB640" s="51"/>
      <c r="AC640" s="51"/>
      <c r="AD640" s="51"/>
      <c r="AE640" s="51"/>
      <c r="AG640" s="72"/>
      <c r="AN640" s="51"/>
      <c r="AO640" s="51"/>
      <c r="AP640" s="51"/>
      <c r="AQ640" s="51"/>
      <c r="AR640" s="51"/>
      <c r="AS640" s="51"/>
      <c r="AT640" s="51"/>
      <c r="AU640" s="51"/>
    </row>
    <row r="641" spans="3:64" x14ac:dyDescent="0.2">
      <c r="C641" s="10"/>
      <c r="D641" s="10"/>
      <c r="AA641" s="51"/>
      <c r="AB641" s="51"/>
      <c r="AC641" s="51"/>
      <c r="AD641" s="51"/>
      <c r="AE641" s="51"/>
      <c r="AG641" s="72"/>
      <c r="AN641" s="51"/>
      <c r="AO641" s="51"/>
      <c r="AP641" s="51"/>
      <c r="AQ641" s="51"/>
      <c r="AR641" s="51"/>
      <c r="AS641" s="51"/>
      <c r="AT641" s="51"/>
      <c r="AU641" s="51"/>
    </row>
    <row r="642" spans="3:64" x14ac:dyDescent="0.2">
      <c r="C642" s="10"/>
      <c r="D642" s="10"/>
      <c r="AA642" s="51"/>
      <c r="AB642" s="51"/>
      <c r="AC642" s="51"/>
      <c r="AD642" s="51"/>
      <c r="AE642" s="51"/>
      <c r="AG642" s="72"/>
      <c r="AN642" s="51"/>
      <c r="AO642" s="51"/>
      <c r="AP642" s="51"/>
      <c r="AQ642" s="51"/>
      <c r="AR642" s="51"/>
      <c r="AS642" s="51"/>
      <c r="AT642" s="51"/>
      <c r="AU642" s="51"/>
    </row>
    <row r="643" spans="3:64" x14ac:dyDescent="0.2">
      <c r="C643" s="10"/>
      <c r="D643" s="10"/>
      <c r="AA643" s="51"/>
      <c r="AB643" s="51"/>
      <c r="AC643" s="51"/>
      <c r="AD643" s="51"/>
      <c r="AE643" s="51"/>
      <c r="AG643" s="72"/>
      <c r="AN643" s="51"/>
      <c r="AO643" s="51"/>
      <c r="AP643" s="51"/>
      <c r="AQ643" s="51"/>
      <c r="AR643" s="51"/>
      <c r="AS643" s="51"/>
      <c r="AT643" s="51"/>
      <c r="AU643" s="51"/>
    </row>
    <row r="644" spans="3:64" x14ac:dyDescent="0.2">
      <c r="C644" s="10"/>
      <c r="D644" s="10"/>
      <c r="AA644" s="51"/>
      <c r="AB644" s="51"/>
      <c r="AC644" s="51"/>
      <c r="AD644" s="51"/>
      <c r="AE644" s="51"/>
      <c r="AG644" s="72"/>
      <c r="AN644" s="51"/>
      <c r="AO644" s="51"/>
      <c r="AP644" s="51"/>
      <c r="AQ644" s="51"/>
      <c r="AR644" s="51"/>
      <c r="AS644" s="51"/>
      <c r="AT644" s="51"/>
      <c r="AU644" s="51"/>
    </row>
    <row r="645" spans="3:64" x14ac:dyDescent="0.2">
      <c r="C645" s="10"/>
      <c r="D645" s="10"/>
      <c r="AA645" s="51"/>
      <c r="AB645" s="51"/>
      <c r="AC645" s="51"/>
      <c r="AD645" s="51"/>
      <c r="AE645" s="51"/>
      <c r="AG645" s="72"/>
      <c r="AN645" s="51"/>
      <c r="AO645" s="51"/>
      <c r="AP645" s="51"/>
      <c r="AQ645" s="51"/>
      <c r="AR645" s="51"/>
      <c r="AS645" s="51"/>
      <c r="AT645" s="51"/>
      <c r="AU645" s="51"/>
    </row>
    <row r="646" spans="3:64" x14ac:dyDescent="0.2">
      <c r="C646" s="10"/>
      <c r="D646" s="10"/>
      <c r="AA646" s="51"/>
      <c r="AB646" s="51"/>
      <c r="AC646" s="51"/>
      <c r="AD646" s="51"/>
      <c r="AE646" s="51"/>
      <c r="AG646" s="72"/>
      <c r="AN646" s="51"/>
      <c r="AO646" s="51"/>
      <c r="AP646" s="51"/>
      <c r="AQ646" s="51"/>
      <c r="AR646" s="51"/>
      <c r="AS646" s="51"/>
      <c r="AT646" s="51"/>
      <c r="AU646" s="51"/>
    </row>
    <row r="647" spans="3:64" x14ac:dyDescent="0.2">
      <c r="C647" s="10"/>
      <c r="D647" s="10"/>
      <c r="AA647" s="51"/>
      <c r="AB647" s="51"/>
      <c r="AC647" s="51"/>
      <c r="AD647" s="51"/>
      <c r="AE647" s="51"/>
      <c r="AG647" s="72"/>
      <c r="AN647" s="51"/>
      <c r="AO647" s="51"/>
      <c r="AP647" s="51"/>
      <c r="AQ647" s="51"/>
      <c r="AR647" s="51"/>
      <c r="AS647" s="51"/>
      <c r="AT647" s="51"/>
      <c r="AU647" s="51"/>
    </row>
    <row r="648" spans="3:64" x14ac:dyDescent="0.2">
      <c r="C648" s="10"/>
      <c r="D648" s="10"/>
      <c r="AA648" s="51"/>
      <c r="AB648" s="51"/>
      <c r="AC648" s="51"/>
      <c r="AD648" s="51"/>
      <c r="AE648" s="51"/>
      <c r="AG648" s="72"/>
      <c r="AN648" s="51"/>
      <c r="AO648" s="51"/>
      <c r="AP648" s="51"/>
      <c r="AQ648" s="51"/>
      <c r="AR648" s="51"/>
      <c r="AS648" s="51"/>
      <c r="AT648" s="51"/>
      <c r="AU648" s="51"/>
    </row>
    <row r="649" spans="3:64" x14ac:dyDescent="0.2">
      <c r="C649" s="10"/>
      <c r="D649" s="10"/>
      <c r="AA649" s="51"/>
      <c r="AB649" s="51"/>
      <c r="AC649" s="51"/>
      <c r="AD649" s="51"/>
      <c r="AE649" s="51"/>
      <c r="AG649" s="72"/>
      <c r="AN649" s="51"/>
      <c r="AO649" s="51"/>
      <c r="AP649" s="51"/>
      <c r="AQ649" s="51"/>
      <c r="AR649" s="51"/>
      <c r="AS649" s="51"/>
      <c r="AT649" s="51"/>
      <c r="AU649" s="51"/>
    </row>
    <row r="650" spans="3:64" x14ac:dyDescent="0.2">
      <c r="C650" s="10"/>
      <c r="D650" s="10"/>
      <c r="AA650" s="51"/>
      <c r="AB650" s="51"/>
      <c r="AC650" s="51"/>
      <c r="AD650" s="51"/>
      <c r="AE650" s="51"/>
      <c r="AG650" s="72"/>
      <c r="AN650" s="51"/>
      <c r="AO650" s="51"/>
      <c r="AP650" s="51"/>
      <c r="AQ650" s="51"/>
      <c r="AR650" s="51"/>
      <c r="AS650" s="51"/>
      <c r="AT650" s="51"/>
      <c r="AU650" s="51"/>
    </row>
    <row r="651" spans="3:64" x14ac:dyDescent="0.2">
      <c r="C651" s="10"/>
      <c r="D651" s="10"/>
      <c r="AA651" s="51"/>
      <c r="AB651" s="51"/>
      <c r="AC651" s="51"/>
      <c r="AD651" s="51"/>
      <c r="AE651" s="51"/>
      <c r="AG651" s="72"/>
      <c r="AN651" s="51"/>
      <c r="AO651" s="51"/>
      <c r="AP651" s="51"/>
      <c r="AQ651" s="51"/>
      <c r="AR651" s="51"/>
      <c r="AS651" s="51"/>
      <c r="AT651" s="51"/>
      <c r="AU651" s="51"/>
      <c r="AV651" s="51"/>
      <c r="AW651" s="51"/>
      <c r="AX651" s="51"/>
      <c r="AY651" s="51"/>
      <c r="AZ651" s="51"/>
      <c r="BA651" s="51"/>
      <c r="BB651" s="51"/>
      <c r="BC651" s="51"/>
      <c r="BD651" s="51"/>
      <c r="BE651" s="51"/>
      <c r="BF651" s="51"/>
      <c r="BG651" s="51"/>
      <c r="BH651" s="51"/>
      <c r="BI651" s="51"/>
      <c r="BJ651" s="51"/>
      <c r="BK651" s="51"/>
      <c r="BL651" s="51"/>
    </row>
    <row r="652" spans="3:64" x14ac:dyDescent="0.2">
      <c r="C652" s="10"/>
      <c r="D652" s="10"/>
      <c r="AA652" s="51"/>
      <c r="AB652" s="51"/>
      <c r="AC652" s="51"/>
      <c r="AD652" s="51"/>
      <c r="AE652" s="51"/>
      <c r="AG652" s="72"/>
      <c r="AN652" s="51"/>
      <c r="AO652" s="51"/>
      <c r="AP652" s="51"/>
      <c r="AQ652" s="51"/>
      <c r="AR652" s="51"/>
      <c r="AS652" s="51"/>
      <c r="AT652" s="51"/>
      <c r="AU652" s="51"/>
    </row>
    <row r="653" spans="3:64" x14ac:dyDescent="0.2">
      <c r="C653" s="10"/>
      <c r="D653" s="10"/>
      <c r="AA653" s="51"/>
      <c r="AB653" s="51"/>
      <c r="AC653" s="51"/>
      <c r="AD653" s="51"/>
      <c r="AE653" s="51"/>
      <c r="AG653" s="72"/>
      <c r="AN653" s="51"/>
      <c r="AO653" s="51"/>
      <c r="AP653" s="51"/>
      <c r="AQ653" s="51"/>
      <c r="AR653" s="51"/>
      <c r="AS653" s="51"/>
      <c r="AT653" s="51"/>
      <c r="AU653" s="51"/>
    </row>
    <row r="654" spans="3:64" x14ac:dyDescent="0.2">
      <c r="C654" s="10"/>
      <c r="D654" s="10"/>
      <c r="AA654" s="51"/>
      <c r="AB654" s="51"/>
      <c r="AC654" s="51"/>
      <c r="AD654" s="51"/>
      <c r="AE654" s="51"/>
      <c r="AG654" s="72"/>
      <c r="AN654" s="51"/>
      <c r="AO654" s="51"/>
      <c r="AP654" s="51"/>
      <c r="AQ654" s="51"/>
      <c r="AR654" s="51"/>
      <c r="AS654" s="51"/>
      <c r="AT654" s="51"/>
      <c r="AU654" s="51"/>
    </row>
    <row r="655" spans="3:64" x14ac:dyDescent="0.2">
      <c r="C655" s="10"/>
      <c r="D655" s="10"/>
      <c r="AA655" s="51"/>
      <c r="AB655" s="51"/>
      <c r="AC655" s="51"/>
      <c r="AD655" s="51"/>
      <c r="AE655" s="51"/>
      <c r="AG655" s="72"/>
      <c r="AN655" s="51"/>
      <c r="AO655" s="51"/>
      <c r="AP655" s="51"/>
      <c r="AQ655" s="51"/>
      <c r="AR655" s="51"/>
      <c r="AS655" s="51"/>
      <c r="AT655" s="51"/>
      <c r="AU655" s="51"/>
    </row>
    <row r="656" spans="3:64" x14ac:dyDescent="0.2">
      <c r="C656" s="10"/>
      <c r="D656" s="10"/>
      <c r="AA656" s="51"/>
      <c r="AB656" s="51"/>
      <c r="AC656" s="51"/>
      <c r="AD656" s="51"/>
      <c r="AE656" s="51"/>
      <c r="AG656" s="72"/>
      <c r="AN656" s="51"/>
      <c r="AO656" s="51"/>
      <c r="AP656" s="51"/>
      <c r="AQ656" s="51"/>
      <c r="AR656" s="51"/>
      <c r="AS656" s="51"/>
      <c r="AT656" s="51"/>
      <c r="AU656" s="51"/>
      <c r="AV656" s="51"/>
      <c r="AW656" s="51"/>
      <c r="AX656" s="51"/>
      <c r="AY656" s="51"/>
      <c r="AZ656" s="51"/>
      <c r="BA656" s="51"/>
      <c r="BB656" s="51"/>
      <c r="BC656" s="51"/>
      <c r="BD656" s="51"/>
      <c r="BE656" s="51"/>
      <c r="BF656" s="51"/>
      <c r="BG656" s="51"/>
      <c r="BH656" s="51"/>
      <c r="BI656" s="51"/>
      <c r="BJ656" s="51"/>
      <c r="BK656" s="51"/>
      <c r="BL656" s="51"/>
    </row>
    <row r="657" spans="3:50" x14ac:dyDescent="0.2">
      <c r="C657" s="10"/>
      <c r="D657" s="10"/>
      <c r="AA657" s="51"/>
      <c r="AB657" s="51"/>
      <c r="AC657" s="51"/>
      <c r="AD657" s="51"/>
      <c r="AE657" s="51"/>
      <c r="AG657" s="72"/>
      <c r="AN657" s="51"/>
      <c r="AO657" s="51"/>
      <c r="AP657" s="51"/>
      <c r="AQ657" s="51"/>
      <c r="AR657" s="51"/>
      <c r="AS657" s="51"/>
      <c r="AT657" s="51"/>
      <c r="AU657" s="51"/>
    </row>
    <row r="658" spans="3:50" x14ac:dyDescent="0.2">
      <c r="C658" s="10"/>
      <c r="D658" s="10"/>
      <c r="AA658" s="51"/>
      <c r="AB658" s="51"/>
      <c r="AC658" s="51"/>
      <c r="AD658" s="51"/>
      <c r="AE658" s="51"/>
      <c r="AG658" s="72"/>
      <c r="AN658" s="51"/>
      <c r="AO658" s="51"/>
      <c r="AP658" s="51"/>
      <c r="AQ658" s="51"/>
      <c r="AR658" s="51"/>
      <c r="AS658" s="51"/>
      <c r="AT658" s="51"/>
      <c r="AU658" s="51"/>
    </row>
    <row r="659" spans="3:50" x14ac:dyDescent="0.2">
      <c r="C659" s="10"/>
      <c r="D659" s="10"/>
      <c r="AA659" s="51"/>
      <c r="AB659" s="51"/>
      <c r="AC659" s="51"/>
      <c r="AD659" s="51"/>
      <c r="AE659" s="51"/>
      <c r="AG659" s="72"/>
      <c r="AN659" s="51"/>
      <c r="AO659" s="51"/>
      <c r="AP659" s="51"/>
      <c r="AQ659" s="51"/>
      <c r="AR659" s="51"/>
      <c r="AS659" s="51"/>
      <c r="AT659" s="51"/>
      <c r="AU659" s="51"/>
    </row>
    <row r="660" spans="3:50" x14ac:dyDescent="0.2">
      <c r="C660" s="10"/>
      <c r="D660" s="10"/>
      <c r="AA660" s="51"/>
      <c r="AB660" s="51"/>
      <c r="AC660" s="51"/>
      <c r="AD660" s="51"/>
      <c r="AE660" s="51"/>
      <c r="AG660" s="72"/>
      <c r="AN660" s="51"/>
      <c r="AO660" s="51"/>
      <c r="AP660" s="51"/>
      <c r="AQ660" s="51"/>
      <c r="AR660" s="51"/>
      <c r="AS660" s="51"/>
      <c r="AT660" s="51"/>
      <c r="AU660" s="51"/>
    </row>
    <row r="661" spans="3:50" x14ac:dyDescent="0.2">
      <c r="C661" s="10"/>
      <c r="D661" s="10"/>
      <c r="AA661" s="51"/>
      <c r="AB661" s="51"/>
      <c r="AC661" s="51"/>
      <c r="AD661" s="51"/>
      <c r="AE661" s="51"/>
      <c r="AG661" s="72"/>
      <c r="AN661" s="51"/>
      <c r="AO661" s="51"/>
      <c r="AP661" s="51"/>
      <c r="AQ661" s="51"/>
      <c r="AR661" s="51"/>
      <c r="AS661" s="51"/>
      <c r="AT661" s="51"/>
      <c r="AU661" s="51"/>
      <c r="AV661" s="51"/>
      <c r="AX661" s="51"/>
    </row>
    <row r="662" spans="3:50" x14ac:dyDescent="0.2">
      <c r="C662" s="10"/>
      <c r="D662" s="10"/>
      <c r="AA662" s="51"/>
      <c r="AB662" s="51"/>
      <c r="AC662" s="51"/>
      <c r="AD662" s="51"/>
      <c r="AE662" s="51"/>
      <c r="AG662" s="72"/>
      <c r="AN662" s="51"/>
      <c r="AO662" s="51"/>
      <c r="AP662" s="51"/>
      <c r="AQ662" s="51"/>
      <c r="AR662" s="51"/>
      <c r="AS662" s="51"/>
      <c r="AT662" s="51"/>
      <c r="AU662" s="51"/>
    </row>
    <row r="663" spans="3:50" x14ac:dyDescent="0.2">
      <c r="C663" s="10"/>
      <c r="D663" s="10"/>
      <c r="AA663" s="51"/>
      <c r="AB663" s="51"/>
      <c r="AC663" s="51"/>
      <c r="AD663" s="51"/>
      <c r="AE663" s="51"/>
      <c r="AG663" s="72"/>
      <c r="AN663" s="51"/>
      <c r="AO663" s="51"/>
      <c r="AP663" s="51"/>
      <c r="AQ663" s="51"/>
      <c r="AR663" s="51"/>
      <c r="AS663" s="51"/>
      <c r="AT663" s="51"/>
      <c r="AU663" s="51"/>
    </row>
    <row r="664" spans="3:50" x14ac:dyDescent="0.2">
      <c r="C664" s="10"/>
      <c r="D664" s="10"/>
      <c r="AA664" s="51"/>
      <c r="AB664" s="51"/>
      <c r="AC664" s="51"/>
      <c r="AD664" s="51"/>
      <c r="AE664" s="51"/>
      <c r="AG664" s="72"/>
      <c r="AN664" s="51"/>
      <c r="AO664" s="51"/>
      <c r="AP664" s="51"/>
      <c r="AQ664" s="51"/>
      <c r="AR664" s="51"/>
      <c r="AS664" s="51"/>
      <c r="AT664" s="51"/>
      <c r="AU664" s="51"/>
    </row>
    <row r="665" spans="3:50" x14ac:dyDescent="0.2">
      <c r="C665" s="10"/>
      <c r="D665" s="10"/>
      <c r="AA665" s="51"/>
      <c r="AB665" s="51"/>
      <c r="AC665" s="51"/>
      <c r="AD665" s="51"/>
      <c r="AE665" s="51"/>
      <c r="AG665" s="72"/>
      <c r="AN665" s="51"/>
      <c r="AO665" s="51"/>
      <c r="AP665" s="51"/>
      <c r="AQ665" s="51"/>
      <c r="AR665" s="51"/>
      <c r="AS665" s="51"/>
      <c r="AT665" s="51"/>
      <c r="AU665" s="51"/>
    </row>
    <row r="666" spans="3:50" x14ac:dyDescent="0.2">
      <c r="C666" s="10"/>
      <c r="D666" s="10"/>
      <c r="AA666" s="51"/>
      <c r="AB666" s="51"/>
      <c r="AC666" s="51"/>
      <c r="AD666" s="51"/>
      <c r="AE666" s="51"/>
      <c r="AG666" s="72"/>
      <c r="AN666" s="51"/>
      <c r="AO666" s="51"/>
      <c r="AP666" s="51"/>
      <c r="AQ666" s="51"/>
      <c r="AR666" s="51"/>
      <c r="AS666" s="51"/>
      <c r="AT666" s="51"/>
      <c r="AU666" s="51"/>
    </row>
    <row r="667" spans="3:50" x14ac:dyDescent="0.2">
      <c r="C667" s="10"/>
      <c r="D667" s="10"/>
      <c r="AA667" s="51"/>
      <c r="AB667" s="51"/>
      <c r="AC667" s="51"/>
      <c r="AD667" s="51"/>
      <c r="AE667" s="51"/>
      <c r="AG667" s="72"/>
      <c r="AN667" s="51"/>
      <c r="AO667" s="51"/>
      <c r="AP667" s="51"/>
      <c r="AQ667" s="51"/>
      <c r="AR667" s="51"/>
      <c r="AS667" s="51"/>
      <c r="AT667" s="51"/>
      <c r="AU667" s="51"/>
    </row>
    <row r="668" spans="3:50" x14ac:dyDescent="0.2">
      <c r="C668" s="10"/>
      <c r="D668" s="10"/>
      <c r="AA668" s="51"/>
      <c r="AB668" s="51"/>
      <c r="AC668" s="51"/>
      <c r="AD668" s="51"/>
      <c r="AE668" s="51"/>
      <c r="AG668" s="72"/>
      <c r="AN668" s="51"/>
      <c r="AO668" s="51"/>
      <c r="AP668" s="51"/>
      <c r="AQ668" s="51"/>
      <c r="AR668" s="51"/>
      <c r="AS668" s="51"/>
      <c r="AT668" s="51"/>
      <c r="AU668" s="51"/>
    </row>
    <row r="669" spans="3:50" x14ac:dyDescent="0.2">
      <c r="C669" s="10"/>
      <c r="D669" s="10"/>
      <c r="AA669" s="51"/>
      <c r="AB669" s="51"/>
      <c r="AC669" s="51"/>
      <c r="AD669" s="51"/>
      <c r="AE669" s="51"/>
      <c r="AG669" s="72"/>
      <c r="AN669" s="51"/>
      <c r="AO669" s="51"/>
      <c r="AP669" s="51"/>
      <c r="AQ669" s="51"/>
      <c r="AR669" s="51"/>
      <c r="AS669" s="51"/>
      <c r="AT669" s="51"/>
      <c r="AU669" s="51"/>
    </row>
    <row r="670" spans="3:50" x14ac:dyDescent="0.2">
      <c r="C670" s="10"/>
      <c r="D670" s="10"/>
      <c r="AA670" s="51"/>
      <c r="AB670" s="51"/>
      <c r="AC670" s="51"/>
      <c r="AD670" s="51"/>
      <c r="AE670" s="51"/>
      <c r="AG670" s="72"/>
      <c r="AN670" s="51"/>
      <c r="AO670" s="51"/>
      <c r="AP670" s="51"/>
      <c r="AQ670" s="51"/>
      <c r="AR670" s="51"/>
      <c r="AS670" s="51"/>
      <c r="AT670" s="51"/>
      <c r="AU670" s="51"/>
    </row>
    <row r="671" spans="3:50" x14ac:dyDescent="0.2">
      <c r="C671" s="10"/>
      <c r="D671" s="10"/>
      <c r="AA671" s="51"/>
      <c r="AB671" s="51"/>
      <c r="AC671" s="51"/>
      <c r="AD671" s="51"/>
      <c r="AE671" s="51"/>
      <c r="AG671" s="72"/>
      <c r="AN671" s="51"/>
      <c r="AO671" s="51"/>
      <c r="AP671" s="51"/>
      <c r="AQ671" s="51"/>
      <c r="AR671" s="51"/>
      <c r="AS671" s="51"/>
      <c r="AT671" s="51"/>
      <c r="AU671" s="51"/>
    </row>
    <row r="672" spans="3:50" x14ac:dyDescent="0.2">
      <c r="C672" s="10"/>
      <c r="D672" s="10"/>
      <c r="AA672" s="51"/>
      <c r="AB672" s="51"/>
      <c r="AC672" s="51"/>
      <c r="AD672" s="51"/>
      <c r="AE672" s="51"/>
      <c r="AG672" s="72"/>
      <c r="AN672" s="51"/>
      <c r="AO672" s="51"/>
      <c r="AP672" s="51"/>
      <c r="AQ672" s="51"/>
      <c r="AR672" s="51"/>
      <c r="AS672" s="51"/>
      <c r="AT672" s="51"/>
      <c r="AU672" s="51"/>
    </row>
    <row r="673" spans="3:64" x14ac:dyDescent="0.2">
      <c r="C673" s="10"/>
      <c r="D673" s="10"/>
      <c r="AA673" s="51"/>
      <c r="AB673" s="51"/>
      <c r="AC673" s="51"/>
      <c r="AD673" s="51"/>
      <c r="AE673" s="51"/>
      <c r="AG673" s="72"/>
      <c r="AN673" s="51"/>
      <c r="AO673" s="51"/>
      <c r="AP673" s="51"/>
      <c r="AQ673" s="51"/>
      <c r="AR673" s="51"/>
      <c r="AS673" s="51"/>
      <c r="AT673" s="51"/>
      <c r="AU673" s="51"/>
    </row>
    <row r="674" spans="3:64" x14ac:dyDescent="0.2">
      <c r="C674" s="10"/>
      <c r="D674" s="10"/>
      <c r="AA674" s="51"/>
      <c r="AB674" s="51"/>
      <c r="AC674" s="51"/>
      <c r="AD674" s="51"/>
      <c r="AE674" s="51"/>
      <c r="AG674" s="72"/>
      <c r="AN674" s="51"/>
      <c r="AO674" s="51"/>
      <c r="AP674" s="51"/>
      <c r="AQ674" s="51"/>
      <c r="AR674" s="51"/>
      <c r="AS674" s="51"/>
      <c r="AT674" s="51"/>
      <c r="AU674" s="51"/>
    </row>
    <row r="675" spans="3:64" x14ac:dyDescent="0.2">
      <c r="C675" s="10"/>
      <c r="D675" s="10"/>
      <c r="AA675" s="51"/>
      <c r="AB675" s="51"/>
      <c r="AC675" s="51"/>
      <c r="AD675" s="51"/>
      <c r="AE675" s="51"/>
      <c r="AG675" s="72"/>
      <c r="AN675" s="51"/>
      <c r="AO675" s="51"/>
      <c r="AP675" s="51"/>
      <c r="AQ675" s="51"/>
      <c r="AR675" s="51"/>
      <c r="AS675" s="51"/>
      <c r="AT675" s="51"/>
      <c r="AU675" s="51"/>
    </row>
    <row r="676" spans="3:64" x14ac:dyDescent="0.2">
      <c r="C676" s="10"/>
      <c r="D676" s="10"/>
      <c r="AA676" s="51"/>
      <c r="AB676" s="51"/>
      <c r="AC676" s="51"/>
      <c r="AD676" s="51"/>
      <c r="AE676" s="51"/>
      <c r="AG676" s="72"/>
      <c r="AN676" s="51"/>
      <c r="AO676" s="51"/>
      <c r="AP676" s="51"/>
      <c r="AQ676" s="51"/>
      <c r="AR676" s="51"/>
      <c r="AS676" s="51"/>
      <c r="AT676" s="51"/>
      <c r="AU676" s="51"/>
    </row>
    <row r="677" spans="3:64" x14ac:dyDescent="0.2">
      <c r="C677" s="10"/>
      <c r="D677" s="10"/>
      <c r="AA677" s="51"/>
      <c r="AB677" s="51"/>
      <c r="AC677" s="51"/>
      <c r="AD677" s="51"/>
      <c r="AE677" s="51"/>
      <c r="AG677" s="72"/>
      <c r="AN677" s="51"/>
      <c r="AO677" s="51"/>
      <c r="AP677" s="51"/>
      <c r="AQ677" s="51"/>
      <c r="AR677" s="51"/>
      <c r="AS677" s="51"/>
      <c r="AT677" s="51"/>
      <c r="AU677" s="51"/>
    </row>
    <row r="678" spans="3:64" x14ac:dyDescent="0.2">
      <c r="C678" s="10"/>
      <c r="D678" s="10"/>
      <c r="AA678" s="51"/>
      <c r="AB678" s="51"/>
      <c r="AC678" s="51"/>
      <c r="AD678" s="51"/>
      <c r="AE678" s="51"/>
      <c r="AG678" s="72"/>
      <c r="AN678" s="51"/>
      <c r="AO678" s="51"/>
      <c r="AP678" s="51"/>
      <c r="AQ678" s="51"/>
      <c r="AR678" s="51"/>
      <c r="AS678" s="51"/>
      <c r="AT678" s="51"/>
      <c r="AU678" s="51"/>
    </row>
    <row r="679" spans="3:64" x14ac:dyDescent="0.2">
      <c r="C679" s="10"/>
      <c r="D679" s="10"/>
      <c r="AA679" s="51"/>
      <c r="AB679" s="51"/>
      <c r="AC679" s="51"/>
      <c r="AD679" s="51"/>
      <c r="AE679" s="51"/>
      <c r="AG679" s="72"/>
      <c r="AN679" s="51"/>
      <c r="AO679" s="51"/>
      <c r="AP679" s="51"/>
      <c r="AQ679" s="51"/>
      <c r="AR679" s="51"/>
      <c r="AS679" s="51"/>
      <c r="AT679" s="51"/>
      <c r="AU679" s="51"/>
    </row>
    <row r="680" spans="3:64" x14ac:dyDescent="0.2">
      <c r="C680" s="10"/>
      <c r="D680" s="10"/>
      <c r="AA680" s="51"/>
      <c r="AB680" s="51"/>
      <c r="AC680" s="51"/>
      <c r="AD680" s="51"/>
      <c r="AE680" s="51"/>
      <c r="AG680" s="72"/>
      <c r="AN680" s="51"/>
      <c r="AO680" s="51"/>
      <c r="AP680" s="51"/>
      <c r="AQ680" s="51"/>
      <c r="AR680" s="51"/>
      <c r="AS680" s="51"/>
      <c r="AT680" s="51"/>
      <c r="AU680" s="51"/>
    </row>
    <row r="681" spans="3:64" x14ac:dyDescent="0.2">
      <c r="C681" s="10"/>
      <c r="D681" s="10"/>
      <c r="AA681" s="51"/>
      <c r="AB681" s="51"/>
      <c r="AC681" s="51"/>
      <c r="AD681" s="51"/>
      <c r="AE681" s="51"/>
      <c r="AG681" s="72"/>
      <c r="AN681" s="51"/>
      <c r="AO681" s="51"/>
      <c r="AP681" s="51"/>
      <c r="AQ681" s="51"/>
      <c r="AR681" s="51"/>
      <c r="AS681" s="51"/>
      <c r="AT681" s="51"/>
      <c r="AU681" s="51"/>
    </row>
    <row r="682" spans="3:64" x14ac:dyDescent="0.2">
      <c r="C682" s="10"/>
      <c r="D682" s="10"/>
      <c r="AA682" s="51"/>
      <c r="AB682" s="51"/>
      <c r="AC682" s="51"/>
      <c r="AD682" s="51"/>
      <c r="AE682" s="51"/>
      <c r="AG682" s="72"/>
      <c r="AN682" s="51"/>
      <c r="AO682" s="51"/>
      <c r="AP682" s="51"/>
      <c r="AQ682" s="51"/>
      <c r="AR682" s="51"/>
      <c r="AS682" s="51"/>
      <c r="AT682" s="51"/>
      <c r="AU682" s="51"/>
    </row>
    <row r="683" spans="3:64" x14ac:dyDescent="0.2">
      <c r="C683" s="10"/>
      <c r="D683" s="10"/>
      <c r="AA683" s="51"/>
      <c r="AB683" s="51"/>
      <c r="AC683" s="51"/>
      <c r="AD683" s="51"/>
      <c r="AE683" s="51"/>
      <c r="AG683" s="72"/>
      <c r="AN683" s="51"/>
      <c r="AO683" s="51"/>
      <c r="AP683" s="51"/>
      <c r="AQ683" s="51"/>
      <c r="AR683" s="51"/>
      <c r="AS683" s="51"/>
      <c r="AT683" s="51"/>
      <c r="AU683" s="51"/>
      <c r="AV683" s="51"/>
      <c r="AW683" s="51"/>
      <c r="AX683" s="51"/>
      <c r="AY683" s="51"/>
      <c r="AZ683" s="51"/>
      <c r="BA683" s="51"/>
      <c r="BB683" s="51"/>
      <c r="BC683" s="51"/>
      <c r="BD683" s="51"/>
      <c r="BE683" s="51"/>
      <c r="BF683" s="51"/>
      <c r="BG683" s="51"/>
      <c r="BH683" s="51"/>
      <c r="BI683" s="51"/>
      <c r="BJ683" s="51"/>
      <c r="BK683" s="51"/>
      <c r="BL683" s="51"/>
    </row>
    <row r="684" spans="3:64" x14ac:dyDescent="0.2">
      <c r="C684" s="10"/>
      <c r="D684" s="10"/>
      <c r="AA684" s="51"/>
      <c r="AB684" s="51"/>
      <c r="AC684" s="51"/>
      <c r="AD684" s="51"/>
      <c r="AE684" s="51"/>
      <c r="AG684" s="72"/>
      <c r="AN684" s="51"/>
      <c r="AO684" s="51"/>
      <c r="AP684" s="51"/>
      <c r="AQ684" s="51"/>
      <c r="AR684" s="51"/>
      <c r="AS684" s="51"/>
      <c r="AT684" s="51"/>
      <c r="AU684" s="51"/>
    </row>
    <row r="685" spans="3:64" x14ac:dyDescent="0.2">
      <c r="C685" s="10"/>
      <c r="D685" s="10"/>
      <c r="AA685" s="51"/>
      <c r="AB685" s="51"/>
      <c r="AC685" s="51"/>
      <c r="AD685" s="51"/>
      <c r="AE685" s="51"/>
      <c r="AG685" s="72"/>
      <c r="AN685" s="51"/>
      <c r="AO685" s="51"/>
      <c r="AP685" s="51"/>
      <c r="AQ685" s="51"/>
      <c r="AR685" s="51"/>
      <c r="AS685" s="51"/>
      <c r="AT685" s="51"/>
      <c r="AU685" s="51"/>
    </row>
    <row r="686" spans="3:64" x14ac:dyDescent="0.2">
      <c r="C686" s="10"/>
      <c r="D686" s="10"/>
      <c r="AA686" s="51"/>
      <c r="AB686" s="51"/>
      <c r="AC686" s="51"/>
      <c r="AD686" s="51"/>
      <c r="AE686" s="51"/>
      <c r="AG686" s="72"/>
      <c r="AN686" s="51"/>
      <c r="AO686" s="51"/>
      <c r="AP686" s="51"/>
      <c r="AQ686" s="51"/>
      <c r="AR686" s="51"/>
      <c r="AS686" s="51"/>
      <c r="AT686" s="51"/>
      <c r="AU686" s="51"/>
    </row>
    <row r="687" spans="3:64" x14ac:dyDescent="0.2">
      <c r="C687" s="10"/>
      <c r="D687" s="10"/>
      <c r="AA687" s="51"/>
      <c r="AB687" s="51"/>
      <c r="AC687" s="51"/>
      <c r="AD687" s="51"/>
      <c r="AE687" s="51"/>
      <c r="AG687" s="72"/>
      <c r="AN687" s="51"/>
      <c r="AO687" s="51"/>
      <c r="AP687" s="51"/>
      <c r="AQ687" s="51"/>
      <c r="AR687" s="51"/>
      <c r="AS687" s="51"/>
      <c r="AT687" s="51"/>
      <c r="AU687" s="51"/>
    </row>
    <row r="688" spans="3:64" x14ac:dyDescent="0.2">
      <c r="C688" s="10"/>
      <c r="D688" s="10"/>
      <c r="AA688" s="51"/>
      <c r="AB688" s="51"/>
      <c r="AC688" s="51"/>
      <c r="AD688" s="51"/>
      <c r="AE688" s="51"/>
      <c r="AG688" s="72"/>
      <c r="AN688" s="51"/>
      <c r="AO688" s="51"/>
      <c r="AP688" s="51"/>
      <c r="AQ688" s="51"/>
      <c r="AR688" s="51"/>
      <c r="AS688" s="51"/>
      <c r="AT688" s="51"/>
      <c r="AU688" s="51"/>
    </row>
    <row r="689" spans="3:47" x14ac:dyDescent="0.2">
      <c r="C689" s="10"/>
      <c r="D689" s="10"/>
      <c r="AA689" s="51"/>
      <c r="AB689" s="51"/>
      <c r="AC689" s="51"/>
      <c r="AD689" s="51"/>
      <c r="AE689" s="51"/>
      <c r="AG689" s="72"/>
      <c r="AN689" s="51"/>
      <c r="AO689" s="51"/>
      <c r="AP689" s="51"/>
      <c r="AQ689" s="51"/>
      <c r="AR689" s="51"/>
      <c r="AS689" s="51"/>
      <c r="AT689" s="51"/>
      <c r="AU689" s="51"/>
    </row>
    <row r="690" spans="3:47" x14ac:dyDescent="0.2">
      <c r="C690" s="10"/>
      <c r="D690" s="10"/>
      <c r="AA690" s="51"/>
      <c r="AB690" s="51"/>
      <c r="AC690" s="51"/>
      <c r="AD690" s="51"/>
      <c r="AE690" s="51"/>
      <c r="AG690" s="72"/>
      <c r="AN690" s="51"/>
      <c r="AO690" s="51"/>
      <c r="AP690" s="51"/>
      <c r="AQ690" s="51"/>
      <c r="AR690" s="51"/>
      <c r="AS690" s="51"/>
      <c r="AT690" s="51"/>
      <c r="AU690" s="51"/>
    </row>
    <row r="691" spans="3:47" x14ac:dyDescent="0.2">
      <c r="C691" s="10"/>
      <c r="D691" s="10"/>
      <c r="AA691" s="51"/>
      <c r="AB691" s="51"/>
      <c r="AC691" s="51"/>
      <c r="AD691" s="51"/>
      <c r="AE691" s="51"/>
      <c r="AG691" s="72"/>
      <c r="AN691" s="51"/>
      <c r="AO691" s="51"/>
      <c r="AP691" s="51"/>
      <c r="AQ691" s="51"/>
      <c r="AR691" s="51"/>
      <c r="AS691" s="51"/>
      <c r="AT691" s="51"/>
      <c r="AU691" s="51"/>
    </row>
    <row r="692" spans="3:47" x14ac:dyDescent="0.2">
      <c r="C692" s="10"/>
      <c r="D692" s="10"/>
      <c r="AA692" s="51"/>
      <c r="AB692" s="51"/>
      <c r="AC692" s="51"/>
      <c r="AD692" s="51"/>
      <c r="AE692" s="51"/>
      <c r="AG692" s="72"/>
      <c r="AN692" s="51"/>
      <c r="AO692" s="51"/>
      <c r="AP692" s="51"/>
      <c r="AQ692" s="51"/>
      <c r="AR692" s="51"/>
      <c r="AS692" s="51"/>
      <c r="AT692" s="51"/>
      <c r="AU692" s="51"/>
    </row>
    <row r="693" spans="3:47" x14ac:dyDescent="0.2">
      <c r="C693" s="10"/>
      <c r="D693" s="10"/>
      <c r="AA693" s="51"/>
      <c r="AB693" s="51"/>
      <c r="AC693" s="51"/>
      <c r="AD693" s="51"/>
      <c r="AE693" s="51"/>
      <c r="AG693" s="72"/>
      <c r="AN693" s="51"/>
      <c r="AO693" s="51"/>
      <c r="AP693" s="51"/>
      <c r="AQ693" s="51"/>
      <c r="AR693" s="51"/>
      <c r="AS693" s="51"/>
      <c r="AT693" s="51"/>
      <c r="AU693" s="51"/>
    </row>
    <row r="694" spans="3:47" x14ac:dyDescent="0.2">
      <c r="C694" s="10"/>
      <c r="D694" s="10"/>
      <c r="AA694" s="51"/>
      <c r="AB694" s="51"/>
      <c r="AC694" s="51"/>
      <c r="AD694" s="51"/>
      <c r="AE694" s="51"/>
      <c r="AG694" s="72"/>
      <c r="AN694" s="51"/>
      <c r="AO694" s="51"/>
      <c r="AP694" s="51"/>
      <c r="AQ694" s="51"/>
      <c r="AR694" s="51"/>
      <c r="AS694" s="51"/>
      <c r="AT694" s="51"/>
      <c r="AU694" s="51"/>
    </row>
    <row r="695" spans="3:47" x14ac:dyDescent="0.2">
      <c r="C695" s="10"/>
      <c r="D695" s="10"/>
      <c r="AA695" s="51"/>
      <c r="AB695" s="51"/>
      <c r="AC695" s="51"/>
      <c r="AD695" s="51"/>
      <c r="AE695" s="51"/>
      <c r="AG695" s="72"/>
      <c r="AN695" s="51"/>
      <c r="AO695" s="51"/>
      <c r="AP695" s="51"/>
      <c r="AQ695" s="51"/>
      <c r="AR695" s="51"/>
      <c r="AS695" s="51"/>
      <c r="AT695" s="51"/>
      <c r="AU695" s="51"/>
    </row>
    <row r="696" spans="3:47" x14ac:dyDescent="0.2">
      <c r="C696" s="10"/>
      <c r="D696" s="10"/>
      <c r="AA696" s="51"/>
      <c r="AB696" s="51"/>
      <c r="AC696" s="51"/>
      <c r="AD696" s="51"/>
      <c r="AE696" s="51"/>
      <c r="AG696" s="72"/>
      <c r="AN696" s="51"/>
      <c r="AO696" s="51"/>
      <c r="AP696" s="51"/>
      <c r="AQ696" s="51"/>
      <c r="AR696" s="51"/>
      <c r="AS696" s="51"/>
      <c r="AT696" s="51"/>
      <c r="AU696" s="51"/>
    </row>
    <row r="697" spans="3:47" x14ac:dyDescent="0.2">
      <c r="C697" s="10"/>
      <c r="D697" s="10"/>
      <c r="AA697" s="51"/>
      <c r="AB697" s="51"/>
      <c r="AC697" s="51"/>
      <c r="AD697" s="51"/>
      <c r="AE697" s="51"/>
      <c r="AG697" s="72"/>
      <c r="AN697" s="51"/>
      <c r="AO697" s="51"/>
      <c r="AP697" s="51"/>
      <c r="AQ697" s="51"/>
      <c r="AR697" s="51"/>
      <c r="AS697" s="51"/>
      <c r="AT697" s="51"/>
      <c r="AU697" s="51"/>
    </row>
    <row r="698" spans="3:47" x14ac:dyDescent="0.2">
      <c r="C698" s="10"/>
      <c r="D698" s="10"/>
      <c r="AA698" s="51"/>
      <c r="AB698" s="51"/>
      <c r="AC698" s="51"/>
      <c r="AD698" s="51"/>
      <c r="AE698" s="51"/>
      <c r="AG698" s="72"/>
      <c r="AN698" s="51"/>
      <c r="AO698" s="51"/>
      <c r="AP698" s="51"/>
      <c r="AQ698" s="51"/>
      <c r="AR698" s="51"/>
      <c r="AS698" s="51"/>
      <c r="AT698" s="51"/>
      <c r="AU698" s="51"/>
    </row>
    <row r="699" spans="3:47" x14ac:dyDescent="0.2">
      <c r="C699" s="10"/>
      <c r="D699" s="10"/>
      <c r="AA699" s="51"/>
      <c r="AB699" s="51"/>
      <c r="AC699" s="51"/>
      <c r="AD699" s="51"/>
      <c r="AE699" s="51"/>
      <c r="AG699" s="72"/>
      <c r="AN699" s="51"/>
      <c r="AO699" s="51"/>
      <c r="AP699" s="51"/>
      <c r="AQ699" s="51"/>
      <c r="AR699" s="51"/>
      <c r="AS699" s="51"/>
      <c r="AT699" s="51"/>
      <c r="AU699" s="51"/>
    </row>
    <row r="700" spans="3:47" x14ac:dyDescent="0.2">
      <c r="C700" s="10"/>
      <c r="D700" s="10"/>
      <c r="AA700" s="51"/>
      <c r="AB700" s="51"/>
      <c r="AC700" s="51"/>
      <c r="AD700" s="51"/>
      <c r="AE700" s="51"/>
      <c r="AG700" s="72"/>
      <c r="AN700" s="51"/>
      <c r="AO700" s="51"/>
      <c r="AP700" s="51"/>
      <c r="AQ700" s="51"/>
      <c r="AR700" s="51"/>
      <c r="AS700" s="51"/>
      <c r="AT700" s="51"/>
      <c r="AU700" s="51"/>
    </row>
    <row r="701" spans="3:47" x14ac:dyDescent="0.2">
      <c r="C701" s="10"/>
      <c r="D701" s="10"/>
      <c r="AA701" s="51"/>
      <c r="AB701" s="51"/>
      <c r="AC701" s="51"/>
      <c r="AD701" s="51"/>
      <c r="AE701" s="51"/>
      <c r="AG701" s="72"/>
      <c r="AN701" s="51"/>
      <c r="AO701" s="51"/>
      <c r="AP701" s="51"/>
      <c r="AQ701" s="51"/>
      <c r="AR701" s="51"/>
      <c r="AS701" s="51"/>
      <c r="AT701" s="51"/>
      <c r="AU701" s="51"/>
    </row>
    <row r="702" spans="3:47" x14ac:dyDescent="0.2">
      <c r="C702" s="10"/>
      <c r="D702" s="10"/>
      <c r="AA702" s="51"/>
      <c r="AB702" s="51"/>
      <c r="AC702" s="51"/>
      <c r="AD702" s="51"/>
      <c r="AE702" s="51"/>
      <c r="AG702" s="72"/>
      <c r="AN702" s="51"/>
      <c r="AO702" s="51"/>
      <c r="AP702" s="51"/>
      <c r="AQ702" s="51"/>
      <c r="AR702" s="51"/>
      <c r="AS702" s="51"/>
      <c r="AT702" s="51"/>
      <c r="AU702" s="51"/>
    </row>
    <row r="703" spans="3:47" x14ac:dyDescent="0.2">
      <c r="C703" s="10"/>
      <c r="D703" s="10"/>
      <c r="AA703" s="51"/>
      <c r="AB703" s="51"/>
      <c r="AC703" s="51"/>
      <c r="AD703" s="51"/>
      <c r="AE703" s="51"/>
      <c r="AG703" s="72"/>
      <c r="AN703" s="51"/>
      <c r="AO703" s="51"/>
      <c r="AP703" s="51"/>
      <c r="AQ703" s="51"/>
      <c r="AR703" s="51"/>
      <c r="AS703" s="51"/>
      <c r="AT703" s="51"/>
      <c r="AU703" s="51"/>
    </row>
    <row r="704" spans="3:47" x14ac:dyDescent="0.2">
      <c r="C704" s="10"/>
      <c r="D704" s="10"/>
      <c r="AA704" s="51"/>
      <c r="AB704" s="51"/>
      <c r="AC704" s="51"/>
      <c r="AD704" s="51"/>
      <c r="AE704" s="51"/>
      <c r="AG704" s="72"/>
      <c r="AN704" s="51"/>
      <c r="AO704" s="51"/>
      <c r="AP704" s="51"/>
      <c r="AQ704" s="51"/>
      <c r="AR704" s="51"/>
      <c r="AS704" s="51"/>
      <c r="AT704" s="51"/>
      <c r="AU704" s="51"/>
    </row>
    <row r="705" spans="3:64" x14ac:dyDescent="0.2">
      <c r="C705" s="10"/>
      <c r="D705" s="10"/>
      <c r="AA705" s="51"/>
      <c r="AB705" s="51"/>
      <c r="AC705" s="51"/>
      <c r="AD705" s="51"/>
      <c r="AE705" s="51"/>
      <c r="AG705" s="72"/>
      <c r="AN705" s="51"/>
      <c r="AO705" s="51"/>
      <c r="AP705" s="51"/>
      <c r="AQ705" s="51"/>
      <c r="AR705" s="51"/>
      <c r="AS705" s="51"/>
      <c r="AT705" s="51"/>
      <c r="AU705" s="51"/>
    </row>
    <row r="706" spans="3:64" x14ac:dyDescent="0.2">
      <c r="C706" s="10"/>
      <c r="D706" s="10"/>
      <c r="AA706" s="51"/>
      <c r="AB706" s="51"/>
      <c r="AC706" s="51"/>
      <c r="AD706" s="51"/>
      <c r="AE706" s="51"/>
      <c r="AG706" s="72"/>
      <c r="AN706" s="51"/>
      <c r="AO706" s="51"/>
      <c r="AP706" s="51"/>
      <c r="AQ706" s="51"/>
      <c r="AR706" s="51"/>
      <c r="AS706" s="51"/>
      <c r="AT706" s="51"/>
      <c r="AU706" s="51"/>
    </row>
    <row r="707" spans="3:64" x14ac:dyDescent="0.2">
      <c r="C707" s="10"/>
      <c r="D707" s="10"/>
      <c r="AA707" s="51"/>
      <c r="AB707" s="51"/>
      <c r="AC707" s="51"/>
      <c r="AD707" s="51"/>
      <c r="AE707" s="51"/>
      <c r="AG707" s="72"/>
      <c r="AN707" s="51"/>
      <c r="AO707" s="51"/>
      <c r="AP707" s="51"/>
      <c r="AQ707" s="51"/>
      <c r="AR707" s="51"/>
      <c r="AS707" s="51"/>
      <c r="AT707" s="51"/>
      <c r="AU707" s="51"/>
    </row>
    <row r="708" spans="3:64" x14ac:dyDescent="0.2">
      <c r="C708" s="10"/>
      <c r="D708" s="10"/>
      <c r="AA708" s="51"/>
      <c r="AB708" s="51"/>
      <c r="AC708" s="51"/>
      <c r="AD708" s="51"/>
      <c r="AE708" s="51"/>
      <c r="AG708" s="72"/>
      <c r="AN708" s="51"/>
      <c r="AO708" s="51"/>
      <c r="AP708" s="51"/>
      <c r="AQ708" s="51"/>
      <c r="AR708" s="51"/>
      <c r="AS708" s="51"/>
      <c r="AT708" s="51"/>
      <c r="AU708" s="51"/>
    </row>
    <row r="709" spans="3:64" x14ac:dyDescent="0.2">
      <c r="C709" s="10"/>
      <c r="D709" s="10"/>
      <c r="AA709" s="51"/>
      <c r="AB709" s="51"/>
      <c r="AC709" s="51"/>
      <c r="AD709" s="51"/>
      <c r="AE709" s="51"/>
      <c r="AG709" s="72"/>
      <c r="AN709" s="51"/>
      <c r="AO709" s="51"/>
      <c r="AP709" s="51"/>
      <c r="AQ709" s="51"/>
      <c r="AR709" s="51"/>
      <c r="AS709" s="51"/>
      <c r="AT709" s="51"/>
      <c r="AU709" s="51"/>
    </row>
    <row r="710" spans="3:64" x14ac:dyDescent="0.2">
      <c r="C710" s="10"/>
      <c r="D710" s="10"/>
      <c r="AA710" s="51"/>
      <c r="AB710" s="51"/>
      <c r="AC710" s="51"/>
      <c r="AD710" s="51"/>
      <c r="AE710" s="51"/>
      <c r="AG710" s="72"/>
      <c r="AN710" s="51"/>
      <c r="AO710" s="51"/>
      <c r="AP710" s="51"/>
      <c r="AQ710" s="51"/>
      <c r="AR710" s="51"/>
      <c r="AS710" s="51"/>
      <c r="AT710" s="51"/>
      <c r="AU710" s="51"/>
    </row>
    <row r="711" spans="3:64" x14ac:dyDescent="0.2">
      <c r="C711" s="10"/>
      <c r="D711" s="10"/>
      <c r="AA711" s="51"/>
      <c r="AB711" s="51"/>
      <c r="AC711" s="51"/>
      <c r="AD711" s="51"/>
      <c r="AE711" s="51"/>
      <c r="AG711" s="72"/>
      <c r="AN711" s="51"/>
      <c r="AO711" s="51"/>
      <c r="AP711" s="51"/>
      <c r="AQ711" s="51"/>
      <c r="AR711" s="51"/>
      <c r="AS711" s="51"/>
      <c r="AT711" s="51"/>
      <c r="AU711" s="51"/>
    </row>
    <row r="712" spans="3:64" x14ac:dyDescent="0.2">
      <c r="C712" s="10"/>
      <c r="D712" s="10"/>
      <c r="AA712" s="51"/>
      <c r="AB712" s="51"/>
      <c r="AC712" s="51"/>
      <c r="AD712" s="51"/>
      <c r="AE712" s="51"/>
      <c r="AG712" s="72"/>
      <c r="AN712" s="51"/>
      <c r="AO712" s="51"/>
      <c r="AP712" s="51"/>
      <c r="AQ712" s="51"/>
      <c r="AR712" s="51"/>
      <c r="AS712" s="51"/>
      <c r="AT712" s="51"/>
      <c r="AU712" s="51"/>
    </row>
    <row r="713" spans="3:64" x14ac:dyDescent="0.2">
      <c r="C713" s="10"/>
      <c r="D713" s="10"/>
      <c r="AA713" s="51"/>
      <c r="AB713" s="51"/>
      <c r="AC713" s="51"/>
      <c r="AD713" s="51"/>
      <c r="AE713" s="51"/>
      <c r="AG713" s="72"/>
      <c r="AN713" s="51"/>
      <c r="AO713" s="51"/>
      <c r="AP713" s="51"/>
      <c r="AQ713" s="51"/>
      <c r="AR713" s="51"/>
      <c r="AS713" s="51"/>
      <c r="AT713" s="51"/>
      <c r="AU713" s="51"/>
    </row>
    <row r="714" spans="3:64" x14ac:dyDescent="0.2">
      <c r="C714" s="10"/>
      <c r="D714" s="10"/>
      <c r="AA714" s="51"/>
      <c r="AB714" s="51"/>
      <c r="AC714" s="51"/>
      <c r="AD714" s="51"/>
      <c r="AE714" s="51"/>
      <c r="AG714" s="72"/>
      <c r="AN714" s="51"/>
      <c r="AO714" s="51"/>
      <c r="AP714" s="51"/>
      <c r="AQ714" s="51"/>
      <c r="AR714" s="51"/>
      <c r="AS714" s="51"/>
      <c r="AT714" s="51"/>
      <c r="AU714" s="51"/>
    </row>
    <row r="715" spans="3:64" x14ac:dyDescent="0.2">
      <c r="C715" s="10"/>
      <c r="D715" s="10"/>
      <c r="AA715" s="51"/>
      <c r="AB715" s="51"/>
      <c r="AC715" s="51"/>
      <c r="AD715" s="51"/>
      <c r="AE715" s="51"/>
      <c r="AG715" s="72"/>
      <c r="AN715" s="51"/>
      <c r="AO715" s="51"/>
      <c r="AP715" s="51"/>
      <c r="AQ715" s="51"/>
      <c r="AR715" s="51"/>
      <c r="AS715" s="51"/>
      <c r="AT715" s="51"/>
      <c r="AU715" s="51"/>
    </row>
    <row r="716" spans="3:64" x14ac:dyDescent="0.2">
      <c r="C716" s="10"/>
      <c r="D716" s="10"/>
      <c r="AA716" s="51"/>
      <c r="AB716" s="51"/>
      <c r="AC716" s="51"/>
      <c r="AD716" s="51"/>
      <c r="AE716" s="51"/>
      <c r="AG716" s="72"/>
      <c r="AN716" s="51"/>
      <c r="AO716" s="51"/>
      <c r="AP716" s="51"/>
      <c r="AQ716" s="51"/>
      <c r="AR716" s="51"/>
      <c r="AS716" s="51"/>
      <c r="AT716" s="51"/>
      <c r="AU716" s="51"/>
    </row>
    <row r="717" spans="3:64" x14ac:dyDescent="0.2">
      <c r="C717" s="10"/>
      <c r="D717" s="10"/>
      <c r="AA717" s="51"/>
      <c r="AB717" s="51"/>
      <c r="AC717" s="51"/>
      <c r="AD717" s="51"/>
      <c r="AE717" s="51"/>
      <c r="AG717" s="72"/>
      <c r="AN717" s="51"/>
      <c r="AO717" s="51"/>
      <c r="AP717" s="51"/>
      <c r="AQ717" s="51"/>
      <c r="AR717" s="51"/>
      <c r="AS717" s="51"/>
      <c r="AT717" s="51"/>
      <c r="AU717" s="51"/>
    </row>
    <row r="718" spans="3:64" x14ac:dyDescent="0.2">
      <c r="C718" s="10"/>
      <c r="D718" s="10"/>
      <c r="AA718" s="51"/>
      <c r="AB718" s="51"/>
      <c r="AC718" s="51"/>
      <c r="AD718" s="51"/>
      <c r="AE718" s="51"/>
      <c r="AG718" s="72"/>
      <c r="AN718" s="51"/>
      <c r="AO718" s="51"/>
      <c r="AP718" s="51"/>
      <c r="AQ718" s="51"/>
      <c r="AR718" s="51"/>
      <c r="AS718" s="51"/>
      <c r="AT718" s="51"/>
      <c r="AU718" s="51"/>
    </row>
    <row r="719" spans="3:64" x14ac:dyDescent="0.2">
      <c r="C719" s="10"/>
      <c r="D719" s="10"/>
      <c r="AA719" s="51"/>
      <c r="AB719" s="51"/>
      <c r="AC719" s="51"/>
      <c r="AD719" s="51"/>
      <c r="AE719" s="51"/>
      <c r="AG719" s="72"/>
      <c r="AN719" s="51"/>
      <c r="AO719" s="51"/>
      <c r="AP719" s="51"/>
      <c r="AQ719" s="51"/>
      <c r="AR719" s="51"/>
      <c r="AS719" s="51"/>
      <c r="AT719" s="51"/>
      <c r="AU719" s="51"/>
      <c r="AV719" s="51"/>
    </row>
    <row r="720" spans="3:64" x14ac:dyDescent="0.2">
      <c r="C720" s="10"/>
      <c r="D720" s="10"/>
      <c r="AA720" s="51"/>
      <c r="AB720" s="51"/>
      <c r="AC720" s="51"/>
      <c r="AD720" s="51"/>
      <c r="AE720" s="51"/>
      <c r="AG720" s="72"/>
      <c r="AN720" s="51"/>
      <c r="AO720" s="51"/>
      <c r="AP720" s="51"/>
      <c r="AQ720" s="51"/>
      <c r="AR720" s="51"/>
      <c r="AS720" s="51"/>
      <c r="AT720" s="51"/>
      <c r="AU720" s="51"/>
      <c r="AV720" s="51"/>
      <c r="AW720" s="51"/>
      <c r="AX720" s="51"/>
      <c r="AY720" s="51"/>
      <c r="AZ720" s="51"/>
      <c r="BA720" s="51"/>
      <c r="BB720" s="51"/>
      <c r="BC720" s="51"/>
      <c r="BD720" s="51"/>
      <c r="BE720" s="51"/>
      <c r="BF720" s="51"/>
      <c r="BG720" s="51"/>
      <c r="BH720" s="51"/>
      <c r="BI720" s="51"/>
      <c r="BJ720" s="51"/>
      <c r="BK720" s="51"/>
      <c r="BL720" s="51"/>
    </row>
    <row r="721" spans="3:47" x14ac:dyDescent="0.2">
      <c r="C721" s="10"/>
      <c r="D721" s="10"/>
      <c r="AA721" s="51"/>
      <c r="AB721" s="51"/>
      <c r="AC721" s="51"/>
      <c r="AD721" s="51"/>
      <c r="AE721" s="51"/>
      <c r="AG721" s="72"/>
      <c r="AN721" s="51"/>
      <c r="AO721" s="51"/>
      <c r="AP721" s="51"/>
      <c r="AQ721" s="51"/>
      <c r="AR721" s="51"/>
      <c r="AS721" s="51"/>
      <c r="AT721" s="51"/>
      <c r="AU721" s="51"/>
    </row>
    <row r="722" spans="3:47" x14ac:dyDescent="0.2">
      <c r="C722" s="10"/>
      <c r="D722" s="10"/>
      <c r="AA722" s="51"/>
      <c r="AB722" s="51"/>
      <c r="AC722" s="51"/>
      <c r="AD722" s="51"/>
      <c r="AE722" s="51"/>
      <c r="AG722" s="72"/>
      <c r="AN722" s="51"/>
      <c r="AO722" s="51"/>
      <c r="AP722" s="51"/>
      <c r="AQ722" s="51"/>
      <c r="AR722" s="51"/>
      <c r="AS722" s="51"/>
      <c r="AT722" s="51"/>
      <c r="AU722" s="51"/>
    </row>
    <row r="723" spans="3:47" x14ac:dyDescent="0.2">
      <c r="C723" s="10"/>
      <c r="D723" s="10"/>
      <c r="AA723" s="51"/>
      <c r="AB723" s="51"/>
      <c r="AC723" s="51"/>
      <c r="AD723" s="51"/>
      <c r="AE723" s="51"/>
      <c r="AG723" s="72"/>
      <c r="AN723" s="51"/>
      <c r="AO723" s="51"/>
      <c r="AP723" s="51"/>
      <c r="AQ723" s="51"/>
      <c r="AR723" s="51"/>
      <c r="AS723" s="51"/>
      <c r="AT723" s="51"/>
      <c r="AU723" s="51"/>
    </row>
    <row r="724" spans="3:47" x14ac:dyDescent="0.2">
      <c r="C724" s="10"/>
      <c r="D724" s="10"/>
      <c r="AA724" s="51"/>
      <c r="AB724" s="51"/>
      <c r="AC724" s="51"/>
      <c r="AD724" s="51"/>
      <c r="AE724" s="51"/>
      <c r="AG724" s="72"/>
      <c r="AN724" s="51"/>
      <c r="AO724" s="51"/>
      <c r="AP724" s="51"/>
      <c r="AQ724" s="51"/>
      <c r="AR724" s="51"/>
      <c r="AS724" s="51"/>
      <c r="AT724" s="51"/>
      <c r="AU724" s="51"/>
    </row>
    <row r="725" spans="3:47" x14ac:dyDescent="0.2">
      <c r="C725" s="10"/>
      <c r="D725" s="10"/>
      <c r="AA725" s="51"/>
      <c r="AB725" s="51"/>
      <c r="AC725" s="51"/>
      <c r="AD725" s="51"/>
      <c r="AE725" s="51"/>
      <c r="AG725" s="72"/>
      <c r="AN725" s="51"/>
      <c r="AO725" s="51"/>
      <c r="AP725" s="51"/>
      <c r="AQ725" s="51"/>
      <c r="AR725" s="51"/>
      <c r="AS725" s="51"/>
      <c r="AT725" s="51"/>
      <c r="AU725" s="51"/>
    </row>
    <row r="726" spans="3:47" x14ac:dyDescent="0.2">
      <c r="C726" s="10"/>
      <c r="D726" s="10"/>
      <c r="AA726" s="51"/>
      <c r="AB726" s="51"/>
      <c r="AC726" s="51"/>
      <c r="AD726" s="51"/>
      <c r="AE726" s="51"/>
      <c r="AG726" s="72"/>
      <c r="AN726" s="51"/>
      <c r="AO726" s="51"/>
      <c r="AP726" s="51"/>
      <c r="AQ726" s="51"/>
      <c r="AR726" s="51"/>
      <c r="AS726" s="51"/>
      <c r="AT726" s="51"/>
      <c r="AU726" s="51"/>
    </row>
    <row r="727" spans="3:47" x14ac:dyDescent="0.2">
      <c r="C727" s="10"/>
      <c r="D727" s="10"/>
      <c r="AA727" s="51"/>
      <c r="AB727" s="51"/>
      <c r="AC727" s="51"/>
      <c r="AD727" s="51"/>
      <c r="AE727" s="51"/>
      <c r="AG727" s="72"/>
      <c r="AN727" s="51"/>
      <c r="AO727" s="51"/>
      <c r="AP727" s="51"/>
      <c r="AQ727" s="51"/>
      <c r="AR727" s="51"/>
      <c r="AS727" s="51"/>
      <c r="AT727" s="51"/>
      <c r="AU727" s="51"/>
    </row>
    <row r="728" spans="3:47" x14ac:dyDescent="0.2">
      <c r="C728" s="10"/>
      <c r="D728" s="10"/>
      <c r="AA728" s="51"/>
      <c r="AB728" s="51"/>
      <c r="AC728" s="51"/>
      <c r="AD728" s="51"/>
      <c r="AE728" s="51"/>
      <c r="AG728" s="72"/>
      <c r="AN728" s="51"/>
      <c r="AO728" s="51"/>
      <c r="AP728" s="51"/>
      <c r="AQ728" s="51"/>
      <c r="AR728" s="51"/>
      <c r="AS728" s="51"/>
      <c r="AT728" s="51"/>
      <c r="AU728" s="51"/>
    </row>
    <row r="729" spans="3:47" x14ac:dyDescent="0.2">
      <c r="C729" s="10"/>
      <c r="D729" s="10"/>
      <c r="AA729" s="51"/>
      <c r="AB729" s="51"/>
      <c r="AC729" s="51"/>
      <c r="AD729" s="51"/>
      <c r="AE729" s="51"/>
      <c r="AG729" s="72"/>
      <c r="AN729" s="51"/>
      <c r="AO729" s="51"/>
      <c r="AP729" s="51"/>
      <c r="AQ729" s="51"/>
      <c r="AR729" s="51"/>
      <c r="AS729" s="51"/>
      <c r="AT729" s="51"/>
      <c r="AU729" s="51"/>
    </row>
    <row r="730" spans="3:47" x14ac:dyDescent="0.2">
      <c r="C730" s="10"/>
      <c r="D730" s="10"/>
      <c r="AA730" s="51"/>
      <c r="AB730" s="51"/>
      <c r="AC730" s="51"/>
      <c r="AD730" s="51"/>
      <c r="AE730" s="51"/>
      <c r="AG730" s="72"/>
      <c r="AN730" s="51"/>
      <c r="AO730" s="51"/>
      <c r="AP730" s="51"/>
      <c r="AQ730" s="51"/>
      <c r="AR730" s="51"/>
      <c r="AS730" s="51"/>
      <c r="AT730" s="51"/>
      <c r="AU730" s="51"/>
    </row>
    <row r="731" spans="3:47" x14ac:dyDescent="0.2">
      <c r="C731" s="10"/>
      <c r="D731" s="10"/>
      <c r="AA731" s="51"/>
      <c r="AB731" s="51"/>
      <c r="AC731" s="51"/>
      <c r="AD731" s="51"/>
      <c r="AE731" s="51"/>
      <c r="AG731" s="72"/>
      <c r="AN731" s="51"/>
      <c r="AO731" s="51"/>
      <c r="AP731" s="51"/>
      <c r="AQ731" s="51"/>
      <c r="AR731" s="51"/>
      <c r="AS731" s="51"/>
      <c r="AT731" s="51"/>
      <c r="AU731" s="51"/>
    </row>
    <row r="732" spans="3:47" x14ac:dyDescent="0.2">
      <c r="C732" s="10"/>
      <c r="D732" s="10"/>
      <c r="AA732" s="51"/>
      <c r="AB732" s="51"/>
      <c r="AC732" s="51"/>
      <c r="AD732" s="51"/>
      <c r="AE732" s="51"/>
      <c r="AG732" s="72"/>
      <c r="AN732" s="51"/>
      <c r="AO732" s="51"/>
      <c r="AP732" s="51"/>
      <c r="AQ732" s="51"/>
      <c r="AR732" s="51"/>
      <c r="AS732" s="51"/>
      <c r="AT732" s="51"/>
      <c r="AU732" s="51"/>
    </row>
    <row r="733" spans="3:47" x14ac:dyDescent="0.2">
      <c r="C733" s="10"/>
      <c r="D733" s="10"/>
      <c r="AA733" s="51"/>
      <c r="AB733" s="51"/>
      <c r="AC733" s="51"/>
      <c r="AD733" s="51"/>
      <c r="AE733" s="51"/>
      <c r="AG733" s="72"/>
      <c r="AN733" s="51"/>
      <c r="AO733" s="51"/>
      <c r="AP733" s="51"/>
      <c r="AQ733" s="51"/>
      <c r="AR733" s="51"/>
      <c r="AS733" s="51"/>
      <c r="AT733" s="51"/>
      <c r="AU733" s="51"/>
    </row>
    <row r="734" spans="3:47" x14ac:dyDescent="0.2">
      <c r="C734" s="10"/>
      <c r="D734" s="10"/>
      <c r="AA734" s="51"/>
      <c r="AB734" s="51"/>
      <c r="AC734" s="51"/>
      <c r="AD734" s="51"/>
      <c r="AE734" s="51"/>
      <c r="AG734" s="72"/>
      <c r="AN734" s="51"/>
      <c r="AO734" s="51"/>
      <c r="AP734" s="51"/>
      <c r="AQ734" s="51"/>
      <c r="AR734" s="51"/>
      <c r="AS734" s="51"/>
      <c r="AT734" s="51"/>
      <c r="AU734" s="51"/>
    </row>
    <row r="735" spans="3:47" x14ac:dyDescent="0.2">
      <c r="C735" s="10"/>
      <c r="D735" s="10"/>
      <c r="AA735" s="51"/>
      <c r="AB735" s="51"/>
      <c r="AC735" s="51"/>
      <c r="AD735" s="51"/>
      <c r="AE735" s="51"/>
      <c r="AG735" s="72"/>
      <c r="AN735" s="51"/>
      <c r="AO735" s="51"/>
      <c r="AP735" s="51"/>
      <c r="AQ735" s="51"/>
      <c r="AR735" s="51"/>
      <c r="AS735" s="51"/>
      <c r="AT735" s="51"/>
      <c r="AU735" s="51"/>
    </row>
    <row r="736" spans="3:47" x14ac:dyDescent="0.2">
      <c r="C736" s="10"/>
      <c r="D736" s="10"/>
      <c r="AA736" s="51"/>
      <c r="AB736" s="51"/>
      <c r="AC736" s="51"/>
      <c r="AD736" s="51"/>
      <c r="AE736" s="51"/>
      <c r="AG736" s="72"/>
      <c r="AN736" s="51"/>
      <c r="AO736" s="51"/>
      <c r="AP736" s="51"/>
      <c r="AQ736" s="51"/>
      <c r="AR736" s="51"/>
      <c r="AS736" s="51"/>
      <c r="AT736" s="51"/>
      <c r="AU736" s="51"/>
    </row>
    <row r="737" spans="3:64" x14ac:dyDescent="0.2">
      <c r="C737" s="10"/>
      <c r="D737" s="10"/>
      <c r="AA737" s="51"/>
      <c r="AB737" s="51"/>
      <c r="AC737" s="51"/>
      <c r="AD737" s="51"/>
      <c r="AE737" s="51"/>
      <c r="AG737" s="72"/>
      <c r="AN737" s="51"/>
      <c r="AO737" s="51"/>
      <c r="AP737" s="51"/>
      <c r="AQ737" s="51"/>
      <c r="AR737" s="51"/>
      <c r="AS737" s="51"/>
      <c r="AT737" s="51"/>
      <c r="AU737" s="51"/>
    </row>
    <row r="738" spans="3:64" x14ac:dyDescent="0.2">
      <c r="C738" s="10"/>
      <c r="D738" s="10"/>
      <c r="AA738" s="51"/>
      <c r="AB738" s="51"/>
      <c r="AC738" s="51"/>
      <c r="AD738" s="51"/>
      <c r="AE738" s="51"/>
      <c r="AG738" s="72"/>
      <c r="AN738" s="51"/>
      <c r="AO738" s="51"/>
      <c r="AP738" s="51"/>
      <c r="AQ738" s="51"/>
      <c r="AR738" s="51"/>
      <c r="AS738" s="51"/>
      <c r="AT738" s="51"/>
      <c r="AU738" s="51"/>
    </row>
    <row r="739" spans="3:64" x14ac:dyDescent="0.2">
      <c r="C739" s="10"/>
      <c r="D739" s="10"/>
      <c r="AA739" s="51"/>
      <c r="AB739" s="51"/>
      <c r="AC739" s="51"/>
      <c r="AD739" s="51"/>
      <c r="AE739" s="51"/>
      <c r="AG739" s="72"/>
      <c r="AN739" s="51"/>
      <c r="AO739" s="51"/>
      <c r="AP739" s="51"/>
      <c r="AQ739" s="51"/>
      <c r="AR739" s="51"/>
      <c r="AS739" s="51"/>
      <c r="AT739" s="51"/>
      <c r="AU739" s="51"/>
    </row>
    <row r="740" spans="3:64" x14ac:dyDescent="0.2">
      <c r="C740" s="10"/>
      <c r="D740" s="10"/>
      <c r="AA740" s="51"/>
      <c r="AB740" s="51"/>
      <c r="AC740" s="51"/>
      <c r="AD740" s="51"/>
      <c r="AE740" s="51"/>
      <c r="AG740" s="72"/>
      <c r="AN740" s="51"/>
      <c r="AO740" s="51"/>
      <c r="AP740" s="51"/>
      <c r="AQ740" s="51"/>
      <c r="AR740" s="51"/>
      <c r="AS740" s="51"/>
      <c r="AT740" s="51"/>
      <c r="AU740" s="51"/>
      <c r="AV740" s="51"/>
      <c r="AW740" s="51"/>
      <c r="AX740" s="51"/>
      <c r="AY740" s="51"/>
      <c r="AZ740" s="51"/>
      <c r="BA740" s="51"/>
      <c r="BB740" s="51"/>
      <c r="BC740" s="51"/>
      <c r="BD740" s="51"/>
      <c r="BE740" s="51"/>
      <c r="BF740" s="51"/>
      <c r="BG740" s="51"/>
      <c r="BH740" s="51"/>
      <c r="BI740" s="51"/>
      <c r="BJ740" s="51"/>
      <c r="BK740" s="51"/>
      <c r="BL740" s="51"/>
    </row>
    <row r="741" spans="3:64" x14ac:dyDescent="0.2">
      <c r="C741" s="10"/>
      <c r="D741" s="10"/>
      <c r="AA741" s="51"/>
      <c r="AB741" s="51"/>
      <c r="AC741" s="51"/>
      <c r="AD741" s="51"/>
      <c r="AE741" s="51"/>
      <c r="AG741" s="72"/>
      <c r="AN741" s="51"/>
      <c r="AO741" s="51"/>
      <c r="AP741" s="51"/>
      <c r="AQ741" s="51"/>
      <c r="AR741" s="51"/>
      <c r="AS741" s="51"/>
      <c r="AT741" s="51"/>
      <c r="AU741" s="51"/>
    </row>
    <row r="742" spans="3:64" x14ac:dyDescent="0.2">
      <c r="C742" s="10"/>
      <c r="D742" s="10"/>
      <c r="AA742" s="51"/>
      <c r="AB742" s="51"/>
      <c r="AC742" s="51"/>
      <c r="AD742" s="51"/>
      <c r="AE742" s="51"/>
      <c r="AG742" s="72"/>
      <c r="AN742" s="51"/>
      <c r="AO742" s="51"/>
      <c r="AP742" s="51"/>
      <c r="AQ742" s="51"/>
      <c r="AR742" s="51"/>
      <c r="AS742" s="51"/>
      <c r="AT742" s="51"/>
      <c r="AU742" s="51"/>
    </row>
    <row r="743" spans="3:64" x14ac:dyDescent="0.2">
      <c r="C743" s="10"/>
      <c r="D743" s="10"/>
      <c r="AA743" s="51"/>
      <c r="AB743" s="51"/>
      <c r="AC743" s="51"/>
      <c r="AD743" s="51"/>
      <c r="AE743" s="51"/>
      <c r="AG743" s="72"/>
      <c r="AN743" s="51"/>
      <c r="AO743" s="51"/>
      <c r="AP743" s="51"/>
      <c r="AQ743" s="51"/>
      <c r="AR743" s="51"/>
      <c r="AS743" s="51"/>
      <c r="AT743" s="51"/>
      <c r="AU743" s="51"/>
    </row>
    <row r="744" spans="3:64" x14ac:dyDescent="0.2">
      <c r="C744" s="10"/>
      <c r="D744" s="10"/>
      <c r="AA744" s="51"/>
      <c r="AB744" s="51"/>
      <c r="AC744" s="51"/>
      <c r="AD744" s="51"/>
      <c r="AE744" s="51"/>
      <c r="AG744" s="72"/>
      <c r="AN744" s="51"/>
      <c r="AO744" s="51"/>
      <c r="AP744" s="51"/>
      <c r="AQ744" s="51"/>
      <c r="AR744" s="51"/>
      <c r="AS744" s="51"/>
      <c r="AT744" s="51"/>
      <c r="AU744" s="51"/>
    </row>
    <row r="745" spans="3:64" x14ac:dyDescent="0.2">
      <c r="C745" s="10"/>
      <c r="D745" s="10"/>
      <c r="AA745" s="51"/>
      <c r="AB745" s="51"/>
      <c r="AC745" s="51"/>
      <c r="AD745" s="51"/>
      <c r="AE745" s="51"/>
      <c r="AG745" s="72"/>
      <c r="AN745" s="51"/>
      <c r="AO745" s="51"/>
      <c r="AP745" s="51"/>
      <c r="AQ745" s="51"/>
      <c r="AR745" s="51"/>
      <c r="AS745" s="51"/>
      <c r="AT745" s="51"/>
      <c r="AU745" s="51"/>
    </row>
    <row r="746" spans="3:64" x14ac:dyDescent="0.2">
      <c r="C746" s="10"/>
      <c r="D746" s="10"/>
      <c r="AA746" s="51"/>
      <c r="AB746" s="51"/>
      <c r="AC746" s="51"/>
      <c r="AD746" s="51"/>
      <c r="AE746" s="51"/>
      <c r="AG746" s="72"/>
      <c r="AN746" s="51"/>
      <c r="AO746" s="51"/>
      <c r="AP746" s="51"/>
      <c r="AQ746" s="51"/>
      <c r="AR746" s="51"/>
      <c r="AS746" s="51"/>
      <c r="AT746" s="51"/>
      <c r="AU746" s="51"/>
    </row>
    <row r="747" spans="3:64" x14ac:dyDescent="0.2">
      <c r="C747" s="10"/>
      <c r="D747" s="10"/>
      <c r="AA747" s="51"/>
      <c r="AB747" s="51"/>
      <c r="AC747" s="51"/>
      <c r="AD747" s="51"/>
      <c r="AE747" s="51"/>
      <c r="AG747" s="72"/>
      <c r="AN747" s="51"/>
      <c r="AO747" s="51"/>
      <c r="AP747" s="51"/>
      <c r="AQ747" s="51"/>
      <c r="AR747" s="51"/>
      <c r="AS747" s="51"/>
      <c r="AT747" s="51"/>
      <c r="AU747" s="51"/>
    </row>
    <row r="748" spans="3:64" x14ac:dyDescent="0.2">
      <c r="C748" s="10"/>
      <c r="D748" s="10"/>
      <c r="AA748" s="51"/>
      <c r="AB748" s="51"/>
      <c r="AC748" s="51"/>
      <c r="AD748" s="51"/>
      <c r="AE748" s="51"/>
      <c r="AG748" s="72"/>
      <c r="AN748" s="51"/>
      <c r="AO748" s="51"/>
      <c r="AP748" s="51"/>
      <c r="AQ748" s="51"/>
      <c r="AR748" s="51"/>
      <c r="AS748" s="51"/>
      <c r="AT748" s="51"/>
      <c r="AU748" s="51"/>
    </row>
    <row r="749" spans="3:64" x14ac:dyDescent="0.2">
      <c r="C749" s="10"/>
      <c r="D749" s="10"/>
      <c r="AA749" s="51"/>
      <c r="AB749" s="51"/>
      <c r="AC749" s="51"/>
      <c r="AD749" s="51"/>
      <c r="AE749" s="51"/>
      <c r="AG749" s="72"/>
      <c r="AN749" s="51"/>
      <c r="AO749" s="51"/>
      <c r="AP749" s="51"/>
      <c r="AQ749" s="51"/>
      <c r="AR749" s="51"/>
      <c r="AS749" s="51"/>
      <c r="AT749" s="51"/>
      <c r="AU749" s="51"/>
    </row>
    <row r="750" spans="3:64" x14ac:dyDescent="0.2">
      <c r="C750" s="10"/>
      <c r="D750" s="10"/>
      <c r="AA750" s="51"/>
      <c r="AB750" s="51"/>
      <c r="AC750" s="51"/>
      <c r="AD750" s="51"/>
      <c r="AE750" s="51"/>
      <c r="AG750" s="72"/>
      <c r="AN750" s="51"/>
      <c r="AO750" s="51"/>
      <c r="AP750" s="51"/>
      <c r="AQ750" s="51"/>
      <c r="AR750" s="51"/>
      <c r="AS750" s="51"/>
      <c r="AT750" s="51"/>
      <c r="AU750" s="51"/>
    </row>
    <row r="751" spans="3:64" x14ac:dyDescent="0.2">
      <c r="C751" s="10"/>
      <c r="D751" s="10"/>
      <c r="AA751" s="51"/>
      <c r="AB751" s="51"/>
      <c r="AC751" s="51"/>
      <c r="AD751" s="51"/>
      <c r="AE751" s="51"/>
      <c r="AG751" s="72"/>
      <c r="AN751" s="51"/>
      <c r="AO751" s="51"/>
      <c r="AP751" s="51"/>
      <c r="AQ751" s="51"/>
      <c r="AR751" s="51"/>
      <c r="AS751" s="51"/>
      <c r="AT751" s="51"/>
      <c r="AU751" s="51"/>
      <c r="AV751" s="51"/>
    </row>
    <row r="752" spans="3:64" x14ac:dyDescent="0.2">
      <c r="C752" s="10"/>
      <c r="D752" s="10"/>
      <c r="AA752" s="51"/>
      <c r="AB752" s="51"/>
      <c r="AC752" s="51"/>
      <c r="AD752" s="51"/>
      <c r="AE752" s="51"/>
      <c r="AG752" s="72"/>
      <c r="AN752" s="51"/>
      <c r="AO752" s="51"/>
      <c r="AP752" s="51"/>
      <c r="AQ752" s="51"/>
      <c r="AR752" s="51"/>
      <c r="AS752" s="51"/>
      <c r="AT752" s="51"/>
      <c r="AU752" s="51"/>
    </row>
    <row r="753" spans="3:64" x14ac:dyDescent="0.2">
      <c r="C753" s="10"/>
      <c r="D753" s="10"/>
      <c r="AA753" s="51"/>
      <c r="AB753" s="51"/>
      <c r="AC753" s="51"/>
      <c r="AD753" s="51"/>
      <c r="AE753" s="51"/>
      <c r="AG753" s="72"/>
      <c r="AN753" s="51"/>
      <c r="AO753" s="51"/>
      <c r="AP753" s="51"/>
      <c r="AQ753" s="51"/>
      <c r="AR753" s="51"/>
      <c r="AS753" s="51"/>
      <c r="AT753" s="51"/>
      <c r="AU753" s="51"/>
    </row>
    <row r="754" spans="3:64" x14ac:dyDescent="0.2">
      <c r="C754" s="10"/>
      <c r="D754" s="10"/>
      <c r="AA754" s="51"/>
      <c r="AB754" s="51"/>
      <c r="AC754" s="51"/>
      <c r="AD754" s="51"/>
      <c r="AE754" s="51"/>
      <c r="AG754" s="72"/>
      <c r="AN754" s="51"/>
      <c r="AO754" s="51"/>
      <c r="AP754" s="51"/>
      <c r="AQ754" s="51"/>
      <c r="AR754" s="51"/>
      <c r="AS754" s="51"/>
      <c r="AT754" s="51"/>
      <c r="AU754" s="51"/>
    </row>
    <row r="755" spans="3:64" x14ac:dyDescent="0.2">
      <c r="C755" s="10"/>
      <c r="D755" s="10"/>
      <c r="AA755" s="51"/>
      <c r="AB755" s="51"/>
      <c r="AC755" s="51"/>
      <c r="AD755" s="51"/>
      <c r="AE755" s="51"/>
      <c r="AG755" s="72"/>
      <c r="AN755" s="51"/>
      <c r="AO755" s="51"/>
      <c r="AP755" s="51"/>
      <c r="AQ755" s="51"/>
      <c r="AR755" s="51"/>
      <c r="AS755" s="51"/>
      <c r="AT755" s="51"/>
      <c r="AU755" s="51"/>
    </row>
    <row r="756" spans="3:64" x14ac:dyDescent="0.2">
      <c r="C756" s="10"/>
      <c r="D756" s="10"/>
      <c r="AA756" s="51"/>
      <c r="AB756" s="51"/>
      <c r="AC756" s="51"/>
      <c r="AD756" s="51"/>
      <c r="AE756" s="51"/>
      <c r="AG756" s="72"/>
      <c r="AN756" s="51"/>
      <c r="AO756" s="51"/>
      <c r="AP756" s="51"/>
      <c r="AQ756" s="51"/>
      <c r="AR756" s="51"/>
      <c r="AS756" s="51"/>
      <c r="AT756" s="51"/>
      <c r="AU756" s="51"/>
    </row>
    <row r="757" spans="3:64" x14ac:dyDescent="0.2">
      <c r="C757" s="10"/>
      <c r="D757" s="10"/>
      <c r="AA757" s="51"/>
      <c r="AB757" s="51"/>
      <c r="AC757" s="51"/>
      <c r="AD757" s="51"/>
      <c r="AE757" s="51"/>
      <c r="AG757" s="72"/>
      <c r="AN757" s="51"/>
      <c r="AO757" s="51"/>
      <c r="AP757" s="51"/>
      <c r="AQ757" s="51"/>
      <c r="AR757" s="51"/>
      <c r="AS757" s="51"/>
      <c r="AT757" s="51"/>
      <c r="AU757" s="51"/>
    </row>
    <row r="758" spans="3:64" x14ac:dyDescent="0.2">
      <c r="C758" s="10"/>
      <c r="D758" s="10"/>
      <c r="AA758" s="51"/>
      <c r="AB758" s="51"/>
      <c r="AC758" s="51"/>
      <c r="AD758" s="51"/>
      <c r="AE758" s="51"/>
      <c r="AG758" s="72"/>
      <c r="AN758" s="51"/>
      <c r="AO758" s="51"/>
      <c r="AP758" s="51"/>
      <c r="AQ758" s="51"/>
      <c r="AR758" s="51"/>
      <c r="AS758" s="51"/>
      <c r="AT758" s="51"/>
      <c r="AU758" s="51"/>
    </row>
    <row r="759" spans="3:64" x14ac:dyDescent="0.2">
      <c r="C759" s="10"/>
      <c r="D759" s="10"/>
      <c r="AA759" s="51"/>
      <c r="AB759" s="51"/>
      <c r="AC759" s="51"/>
      <c r="AD759" s="51"/>
      <c r="AE759" s="51"/>
      <c r="AG759" s="72"/>
      <c r="AN759" s="51"/>
      <c r="AO759" s="51"/>
      <c r="AP759" s="51"/>
      <c r="AQ759" s="51"/>
      <c r="AR759" s="51"/>
      <c r="AS759" s="51"/>
      <c r="AT759" s="51"/>
      <c r="AU759" s="51"/>
    </row>
    <row r="760" spans="3:64" x14ac:dyDescent="0.2">
      <c r="C760" s="10"/>
      <c r="D760" s="10"/>
      <c r="AA760" s="51"/>
      <c r="AB760" s="51"/>
      <c r="AC760" s="51"/>
      <c r="AD760" s="51"/>
      <c r="AE760" s="51"/>
      <c r="AG760" s="72"/>
      <c r="AN760" s="51"/>
      <c r="AO760" s="51"/>
      <c r="AP760" s="51"/>
      <c r="AQ760" s="51"/>
      <c r="AR760" s="51"/>
      <c r="AS760" s="51"/>
      <c r="AT760" s="51"/>
      <c r="AU760" s="51"/>
    </row>
    <row r="761" spans="3:64" x14ac:dyDescent="0.2">
      <c r="C761" s="10"/>
      <c r="D761" s="10"/>
      <c r="AA761" s="51"/>
      <c r="AB761" s="51"/>
      <c r="AC761" s="51"/>
      <c r="AD761" s="51"/>
      <c r="AE761" s="51"/>
      <c r="AG761" s="72"/>
      <c r="AN761" s="51"/>
      <c r="AO761" s="51"/>
      <c r="AP761" s="51"/>
      <c r="AQ761" s="51"/>
      <c r="AR761" s="51"/>
      <c r="AS761" s="51"/>
      <c r="AT761" s="51"/>
      <c r="AU761" s="51"/>
      <c r="AV761" s="51"/>
      <c r="AX761" s="51"/>
      <c r="AY761" s="51"/>
      <c r="AZ761" s="51"/>
      <c r="BA761" s="51"/>
      <c r="BB761" s="51"/>
      <c r="BC761" s="51"/>
      <c r="BD761" s="51"/>
      <c r="BE761" s="51"/>
      <c r="BF761" s="51"/>
      <c r="BG761" s="51"/>
      <c r="BH761" s="51"/>
      <c r="BI761" s="51"/>
      <c r="BJ761" s="51"/>
      <c r="BK761" s="51"/>
      <c r="BL761" s="51"/>
    </row>
    <row r="762" spans="3:64" x14ac:dyDescent="0.2">
      <c r="C762" s="10"/>
      <c r="D762" s="10"/>
      <c r="AA762" s="51"/>
      <c r="AB762" s="51"/>
      <c r="AC762" s="51"/>
      <c r="AD762" s="51"/>
      <c r="AE762" s="51"/>
      <c r="AG762" s="72"/>
      <c r="AN762" s="51"/>
      <c r="AO762" s="51"/>
      <c r="AP762" s="51"/>
      <c r="AQ762" s="51"/>
      <c r="AR762" s="51"/>
      <c r="AS762" s="51"/>
      <c r="AT762" s="51"/>
      <c r="AU762" s="51"/>
    </row>
    <row r="763" spans="3:64" x14ac:dyDescent="0.2">
      <c r="C763" s="10"/>
      <c r="D763" s="10"/>
      <c r="AA763" s="51"/>
      <c r="AB763" s="51"/>
      <c r="AC763" s="51"/>
      <c r="AD763" s="51"/>
      <c r="AE763" s="51"/>
      <c r="AG763" s="72"/>
      <c r="AN763" s="51"/>
      <c r="AO763" s="51"/>
      <c r="AP763" s="51"/>
      <c r="AQ763" s="51"/>
      <c r="AR763" s="51"/>
      <c r="AS763" s="51"/>
      <c r="AT763" s="51"/>
      <c r="AU763" s="51"/>
    </row>
    <row r="764" spans="3:64" x14ac:dyDescent="0.2">
      <c r="C764" s="10"/>
      <c r="D764" s="10"/>
      <c r="AA764" s="51"/>
      <c r="AB764" s="51"/>
      <c r="AC764" s="51"/>
      <c r="AD764" s="51"/>
      <c r="AE764" s="51"/>
      <c r="AG764" s="72"/>
      <c r="AN764" s="51"/>
      <c r="AO764" s="51"/>
      <c r="AP764" s="51"/>
      <c r="AQ764" s="51"/>
      <c r="AR764" s="51"/>
      <c r="AS764" s="51"/>
      <c r="AT764" s="51"/>
      <c r="AU764" s="51"/>
    </row>
    <row r="765" spans="3:64" x14ac:dyDescent="0.2">
      <c r="C765" s="10"/>
      <c r="D765" s="10"/>
      <c r="AA765" s="51"/>
      <c r="AB765" s="51"/>
      <c r="AC765" s="51"/>
      <c r="AD765" s="51"/>
      <c r="AE765" s="51"/>
      <c r="AG765" s="72"/>
      <c r="AN765" s="51"/>
      <c r="AO765" s="51"/>
      <c r="AP765" s="51"/>
      <c r="AQ765" s="51"/>
      <c r="AR765" s="51"/>
      <c r="AS765" s="51"/>
      <c r="AT765" s="51"/>
      <c r="AU765" s="51"/>
    </row>
    <row r="766" spans="3:64" x14ac:dyDescent="0.2">
      <c r="C766" s="10"/>
      <c r="D766" s="10"/>
      <c r="AA766" s="51"/>
      <c r="AB766" s="51"/>
      <c r="AC766" s="51"/>
      <c r="AD766" s="51"/>
      <c r="AE766" s="51"/>
      <c r="AG766" s="72"/>
      <c r="AN766" s="51"/>
      <c r="AO766" s="51"/>
      <c r="AP766" s="51"/>
      <c r="AQ766" s="51"/>
      <c r="AR766" s="51"/>
      <c r="AS766" s="51"/>
      <c r="AT766" s="51"/>
      <c r="AU766" s="51"/>
      <c r="AV766" s="51"/>
      <c r="AW766" s="51"/>
      <c r="AX766" s="51"/>
      <c r="AY766" s="51"/>
      <c r="AZ766" s="51"/>
      <c r="BA766" s="51"/>
      <c r="BB766" s="51"/>
      <c r="BC766" s="51"/>
      <c r="BD766" s="51"/>
      <c r="BE766" s="51"/>
      <c r="BF766" s="51"/>
      <c r="BG766" s="51"/>
      <c r="BH766" s="51"/>
      <c r="BI766" s="51"/>
      <c r="BJ766" s="51"/>
      <c r="BK766" s="51"/>
      <c r="BL766" s="51"/>
    </row>
    <row r="767" spans="3:64" x14ac:dyDescent="0.2">
      <c r="C767" s="10"/>
      <c r="D767" s="10"/>
      <c r="AA767" s="51"/>
      <c r="AB767" s="51"/>
      <c r="AC767" s="51"/>
      <c r="AD767" s="51"/>
      <c r="AE767" s="51"/>
      <c r="AG767" s="72"/>
      <c r="AN767" s="51"/>
      <c r="AO767" s="51"/>
      <c r="AP767" s="51"/>
      <c r="AQ767" s="51"/>
      <c r="AR767" s="51"/>
      <c r="AS767" s="51"/>
      <c r="AT767" s="51"/>
      <c r="AU767" s="51"/>
    </row>
    <row r="768" spans="3:64" x14ac:dyDescent="0.2">
      <c r="C768" s="10"/>
      <c r="D768" s="10"/>
      <c r="AA768" s="51"/>
      <c r="AB768" s="51"/>
      <c r="AC768" s="51"/>
      <c r="AD768" s="51"/>
      <c r="AE768" s="51"/>
      <c r="AG768" s="72"/>
      <c r="AN768" s="51"/>
      <c r="AO768" s="51"/>
      <c r="AP768" s="51"/>
      <c r="AQ768" s="51"/>
      <c r="AR768" s="51"/>
      <c r="AS768" s="51"/>
      <c r="AT768" s="51"/>
      <c r="AU768" s="51"/>
    </row>
    <row r="769" spans="3:48" x14ac:dyDescent="0.2">
      <c r="C769" s="10"/>
      <c r="D769" s="10"/>
      <c r="AA769" s="51"/>
      <c r="AB769" s="51"/>
      <c r="AC769" s="51"/>
      <c r="AD769" s="51"/>
      <c r="AE769" s="51"/>
      <c r="AG769" s="72"/>
      <c r="AN769" s="51"/>
      <c r="AO769" s="51"/>
      <c r="AP769" s="51"/>
      <c r="AQ769" s="51"/>
      <c r="AR769" s="51"/>
      <c r="AS769" s="51"/>
      <c r="AT769" s="51"/>
      <c r="AU769" s="51"/>
    </row>
    <row r="770" spans="3:48" x14ac:dyDescent="0.2">
      <c r="C770" s="10"/>
      <c r="D770" s="10"/>
      <c r="AA770" s="51"/>
      <c r="AB770" s="51"/>
      <c r="AC770" s="51"/>
      <c r="AD770" s="51"/>
      <c r="AE770" s="51"/>
      <c r="AG770" s="72"/>
      <c r="AN770" s="51"/>
      <c r="AO770" s="51"/>
      <c r="AP770" s="51"/>
      <c r="AQ770" s="51"/>
      <c r="AR770" s="51"/>
      <c r="AS770" s="51"/>
      <c r="AT770" s="51"/>
      <c r="AU770" s="51"/>
    </row>
    <row r="771" spans="3:48" x14ac:dyDescent="0.2">
      <c r="C771" s="10"/>
      <c r="D771" s="10"/>
      <c r="AA771" s="51"/>
      <c r="AB771" s="51"/>
      <c r="AC771" s="51"/>
      <c r="AD771" s="51"/>
      <c r="AE771" s="51"/>
      <c r="AG771" s="72"/>
      <c r="AN771" s="51"/>
      <c r="AO771" s="51"/>
      <c r="AP771" s="51"/>
      <c r="AQ771" s="51"/>
      <c r="AR771" s="51"/>
      <c r="AS771" s="51"/>
      <c r="AT771" s="51"/>
      <c r="AU771" s="51"/>
    </row>
    <row r="772" spans="3:48" x14ac:dyDescent="0.2">
      <c r="C772" s="10"/>
      <c r="D772" s="10"/>
      <c r="AA772" s="51"/>
      <c r="AB772" s="51"/>
      <c r="AC772" s="51"/>
      <c r="AD772" s="51"/>
      <c r="AE772" s="51"/>
      <c r="AG772" s="72"/>
      <c r="AN772" s="51"/>
      <c r="AO772" s="51"/>
      <c r="AP772" s="51"/>
      <c r="AQ772" s="51"/>
      <c r="AR772" s="51"/>
      <c r="AS772" s="51"/>
      <c r="AT772" s="51"/>
      <c r="AU772" s="51"/>
    </row>
    <row r="773" spans="3:48" x14ac:dyDescent="0.2">
      <c r="C773" s="10"/>
      <c r="D773" s="10"/>
      <c r="AA773" s="51"/>
      <c r="AB773" s="51"/>
      <c r="AC773" s="51"/>
      <c r="AD773" s="51"/>
      <c r="AE773" s="51"/>
      <c r="AG773" s="72"/>
      <c r="AN773" s="51"/>
      <c r="AO773" s="51"/>
      <c r="AP773" s="51"/>
      <c r="AQ773" s="51"/>
      <c r="AR773" s="51"/>
      <c r="AS773" s="51"/>
      <c r="AT773" s="51"/>
      <c r="AU773" s="51"/>
    </row>
    <row r="774" spans="3:48" x14ac:dyDescent="0.2">
      <c r="C774" s="10"/>
      <c r="D774" s="10"/>
      <c r="AA774" s="51"/>
      <c r="AB774" s="51"/>
      <c r="AC774" s="51"/>
      <c r="AD774" s="51"/>
      <c r="AE774" s="51"/>
      <c r="AG774" s="72"/>
      <c r="AN774" s="51"/>
      <c r="AO774" s="51"/>
      <c r="AP774" s="51"/>
      <c r="AQ774" s="51"/>
      <c r="AR774" s="51"/>
      <c r="AS774" s="51"/>
      <c r="AT774" s="51"/>
      <c r="AU774" s="51"/>
    </row>
    <row r="775" spans="3:48" x14ac:dyDescent="0.2">
      <c r="C775" s="10"/>
      <c r="D775" s="10"/>
      <c r="AA775" s="51"/>
      <c r="AB775" s="51"/>
      <c r="AC775" s="51"/>
      <c r="AD775" s="51"/>
      <c r="AE775" s="51"/>
      <c r="AG775" s="72"/>
      <c r="AN775" s="51"/>
      <c r="AO775" s="51"/>
      <c r="AP775" s="51"/>
      <c r="AQ775" s="51"/>
      <c r="AR775" s="51"/>
      <c r="AS775" s="51"/>
      <c r="AT775" s="51"/>
      <c r="AU775" s="51"/>
      <c r="AV775" s="51"/>
    </row>
    <row r="776" spans="3:48" x14ac:dyDescent="0.2">
      <c r="C776" s="10"/>
      <c r="D776" s="10"/>
      <c r="AA776" s="51"/>
      <c r="AB776" s="51"/>
      <c r="AC776" s="51"/>
      <c r="AD776" s="51"/>
      <c r="AE776" s="51"/>
      <c r="AG776" s="72"/>
      <c r="AN776" s="51"/>
      <c r="AO776" s="51"/>
      <c r="AP776" s="51"/>
      <c r="AQ776" s="51"/>
      <c r="AR776" s="51"/>
      <c r="AS776" s="51"/>
      <c r="AT776" s="51"/>
      <c r="AU776" s="51"/>
    </row>
    <row r="777" spans="3:48" x14ac:dyDescent="0.2">
      <c r="C777" s="10"/>
      <c r="D777" s="10"/>
      <c r="AA777" s="51"/>
      <c r="AB777" s="51"/>
      <c r="AC777" s="51"/>
      <c r="AD777" s="51"/>
      <c r="AE777" s="51"/>
      <c r="AG777" s="72"/>
      <c r="AN777" s="51"/>
      <c r="AO777" s="51"/>
      <c r="AP777" s="51"/>
      <c r="AQ777" s="51"/>
      <c r="AR777" s="51"/>
      <c r="AS777" s="51"/>
      <c r="AT777" s="51"/>
      <c r="AU777" s="51"/>
    </row>
    <row r="778" spans="3:48" x14ac:dyDescent="0.2">
      <c r="C778" s="10"/>
      <c r="D778" s="10"/>
      <c r="AA778" s="51"/>
      <c r="AB778" s="51"/>
      <c r="AC778" s="51"/>
      <c r="AD778" s="51"/>
      <c r="AE778" s="51"/>
      <c r="AG778" s="72"/>
      <c r="AN778" s="51"/>
      <c r="AO778" s="51"/>
      <c r="AP778" s="51"/>
      <c r="AQ778" s="51"/>
      <c r="AR778" s="51"/>
      <c r="AS778" s="51"/>
      <c r="AT778" s="51"/>
      <c r="AU778" s="51"/>
    </row>
    <row r="779" spans="3:48" x14ac:dyDescent="0.2">
      <c r="C779" s="10"/>
      <c r="D779" s="10"/>
      <c r="AA779" s="51"/>
      <c r="AB779" s="51"/>
      <c r="AC779" s="51"/>
      <c r="AD779" s="51"/>
      <c r="AE779" s="51"/>
      <c r="AG779" s="72"/>
      <c r="AN779" s="51"/>
      <c r="AO779" s="51"/>
      <c r="AP779" s="51"/>
      <c r="AQ779" s="51"/>
      <c r="AR779" s="51"/>
      <c r="AS779" s="51"/>
      <c r="AT779" s="51"/>
      <c r="AU779" s="51"/>
    </row>
    <row r="780" spans="3:48" x14ac:dyDescent="0.2">
      <c r="C780" s="10"/>
      <c r="D780" s="10"/>
      <c r="AA780" s="51"/>
      <c r="AB780" s="51"/>
      <c r="AC780" s="51"/>
      <c r="AD780" s="51"/>
      <c r="AE780" s="51"/>
      <c r="AG780" s="72"/>
      <c r="AN780" s="51"/>
      <c r="AO780" s="51"/>
      <c r="AP780" s="51"/>
      <c r="AQ780" s="51"/>
      <c r="AR780" s="51"/>
      <c r="AS780" s="51"/>
      <c r="AT780" s="51"/>
      <c r="AU780" s="51"/>
    </row>
    <row r="781" spans="3:48" x14ac:dyDescent="0.2">
      <c r="C781" s="10"/>
      <c r="D781" s="10"/>
      <c r="AA781" s="51"/>
      <c r="AB781" s="51"/>
      <c r="AC781" s="51"/>
      <c r="AD781" s="51"/>
      <c r="AE781" s="51"/>
      <c r="AG781" s="72"/>
      <c r="AN781" s="51"/>
      <c r="AO781" s="51"/>
      <c r="AP781" s="51"/>
      <c r="AQ781" s="51"/>
      <c r="AR781" s="51"/>
      <c r="AS781" s="51"/>
      <c r="AT781" s="51"/>
      <c r="AU781" s="51"/>
    </row>
    <row r="782" spans="3:48" x14ac:dyDescent="0.2">
      <c r="C782" s="10"/>
      <c r="D782" s="10"/>
      <c r="AA782" s="51"/>
      <c r="AB782" s="51"/>
      <c r="AC782" s="51"/>
      <c r="AD782" s="51"/>
      <c r="AE782" s="51"/>
      <c r="AG782" s="72"/>
      <c r="AN782" s="51"/>
      <c r="AO782" s="51"/>
      <c r="AP782" s="51"/>
      <c r="AQ782" s="51"/>
      <c r="AR782" s="51"/>
      <c r="AS782" s="51"/>
      <c r="AT782" s="51"/>
      <c r="AU782" s="51"/>
    </row>
    <row r="783" spans="3:48" x14ac:dyDescent="0.2">
      <c r="C783" s="10"/>
      <c r="D783" s="10"/>
      <c r="AA783" s="51"/>
      <c r="AB783" s="51"/>
      <c r="AC783" s="51"/>
      <c r="AD783" s="51"/>
      <c r="AE783" s="51"/>
      <c r="AG783" s="72"/>
      <c r="AN783" s="51"/>
      <c r="AO783" s="51"/>
      <c r="AP783" s="51"/>
      <c r="AQ783" s="51"/>
      <c r="AR783" s="51"/>
      <c r="AS783" s="51"/>
      <c r="AT783" s="51"/>
      <c r="AU783" s="51"/>
    </row>
    <row r="784" spans="3:48" x14ac:dyDescent="0.2">
      <c r="C784" s="10"/>
      <c r="D784" s="10"/>
      <c r="AA784" s="51"/>
      <c r="AB784" s="51"/>
      <c r="AC784" s="51"/>
      <c r="AD784" s="51"/>
      <c r="AE784" s="51"/>
      <c r="AG784" s="72"/>
      <c r="AN784" s="51"/>
      <c r="AO784" s="51"/>
      <c r="AP784" s="51"/>
      <c r="AQ784" s="51"/>
      <c r="AR784" s="51"/>
      <c r="AS784" s="51"/>
      <c r="AT784" s="51"/>
      <c r="AU784" s="51"/>
    </row>
    <row r="785" spans="3:47" x14ac:dyDescent="0.2">
      <c r="C785" s="10"/>
      <c r="D785" s="10"/>
      <c r="AA785" s="51"/>
      <c r="AB785" s="51"/>
      <c r="AC785" s="51"/>
      <c r="AD785" s="51"/>
      <c r="AE785" s="51"/>
      <c r="AG785" s="72"/>
      <c r="AN785" s="51"/>
      <c r="AO785" s="51"/>
      <c r="AP785" s="51"/>
      <c r="AQ785" s="51"/>
      <c r="AR785" s="51"/>
      <c r="AS785" s="51"/>
      <c r="AT785" s="51"/>
      <c r="AU785" s="51"/>
    </row>
    <row r="786" spans="3:47" x14ac:dyDescent="0.2">
      <c r="C786" s="10"/>
      <c r="D786" s="10"/>
      <c r="AA786" s="51"/>
      <c r="AB786" s="51"/>
      <c r="AC786" s="51"/>
      <c r="AD786" s="51"/>
      <c r="AE786" s="51"/>
      <c r="AG786" s="72"/>
      <c r="AN786" s="51"/>
      <c r="AO786" s="51"/>
      <c r="AP786" s="51"/>
      <c r="AQ786" s="51"/>
      <c r="AR786" s="51"/>
      <c r="AS786" s="51"/>
      <c r="AT786" s="51"/>
      <c r="AU786" s="51"/>
    </row>
    <row r="787" spans="3:47" x14ac:dyDescent="0.2">
      <c r="C787" s="10"/>
      <c r="D787" s="10"/>
      <c r="AA787" s="51"/>
      <c r="AB787" s="51"/>
      <c r="AC787" s="51"/>
      <c r="AD787" s="51"/>
      <c r="AE787" s="51"/>
      <c r="AG787" s="72"/>
      <c r="AN787" s="51"/>
      <c r="AO787" s="51"/>
      <c r="AP787" s="51"/>
      <c r="AQ787" s="51"/>
      <c r="AR787" s="51"/>
      <c r="AS787" s="51"/>
      <c r="AT787" s="51"/>
      <c r="AU787" s="51"/>
    </row>
    <row r="788" spans="3:47" x14ac:dyDescent="0.2">
      <c r="C788" s="10"/>
      <c r="D788" s="10"/>
      <c r="AA788" s="51"/>
      <c r="AB788" s="51"/>
      <c r="AC788" s="51"/>
      <c r="AD788" s="51"/>
      <c r="AE788" s="51"/>
      <c r="AG788" s="72"/>
      <c r="AN788" s="51"/>
      <c r="AO788" s="51"/>
      <c r="AP788" s="51"/>
      <c r="AQ788" s="51"/>
      <c r="AR788" s="51"/>
      <c r="AS788" s="51"/>
      <c r="AT788" s="51"/>
      <c r="AU788" s="51"/>
    </row>
    <row r="789" spans="3:47" x14ac:dyDescent="0.2">
      <c r="C789" s="10"/>
      <c r="D789" s="10"/>
      <c r="AA789" s="51"/>
      <c r="AB789" s="51"/>
      <c r="AC789" s="51"/>
      <c r="AD789" s="51"/>
      <c r="AE789" s="51"/>
      <c r="AG789" s="72"/>
      <c r="AN789" s="51"/>
      <c r="AO789" s="51"/>
      <c r="AP789" s="51"/>
      <c r="AQ789" s="51"/>
      <c r="AR789" s="51"/>
      <c r="AS789" s="51"/>
      <c r="AT789" s="51"/>
      <c r="AU789" s="51"/>
    </row>
    <row r="790" spans="3:47" x14ac:dyDescent="0.2">
      <c r="C790" s="10"/>
      <c r="D790" s="10"/>
      <c r="AA790" s="51"/>
      <c r="AB790" s="51"/>
      <c r="AC790" s="51"/>
      <c r="AD790" s="51"/>
      <c r="AE790" s="51"/>
      <c r="AG790" s="72"/>
      <c r="AN790" s="51"/>
      <c r="AO790" s="51"/>
      <c r="AP790" s="51"/>
      <c r="AQ790" s="51"/>
      <c r="AR790" s="51"/>
      <c r="AS790" s="51"/>
      <c r="AT790" s="51"/>
      <c r="AU790" s="51"/>
    </row>
    <row r="791" spans="3:47" x14ac:dyDescent="0.2">
      <c r="C791" s="10"/>
      <c r="D791" s="10"/>
      <c r="AA791" s="51"/>
      <c r="AB791" s="51"/>
      <c r="AC791" s="51"/>
      <c r="AD791" s="51"/>
      <c r="AE791" s="51"/>
      <c r="AG791" s="72"/>
      <c r="AN791" s="51"/>
      <c r="AO791" s="51"/>
      <c r="AP791" s="51"/>
      <c r="AQ791" s="51"/>
      <c r="AR791" s="51"/>
      <c r="AS791" s="51"/>
      <c r="AT791" s="51"/>
      <c r="AU791" s="51"/>
    </row>
    <row r="792" spans="3:47" x14ac:dyDescent="0.2">
      <c r="C792" s="10"/>
      <c r="D792" s="10"/>
      <c r="AA792" s="51"/>
      <c r="AB792" s="51"/>
      <c r="AC792" s="51"/>
      <c r="AD792" s="51"/>
      <c r="AE792" s="51"/>
      <c r="AG792" s="72"/>
      <c r="AN792" s="51"/>
      <c r="AO792" s="51"/>
      <c r="AP792" s="51"/>
      <c r="AQ792" s="51"/>
      <c r="AR792" s="51"/>
      <c r="AS792" s="51"/>
      <c r="AT792" s="51"/>
      <c r="AU792" s="51"/>
    </row>
    <row r="793" spans="3:47" x14ac:dyDescent="0.2">
      <c r="C793" s="10"/>
      <c r="D793" s="10"/>
      <c r="AA793" s="51"/>
      <c r="AB793" s="51"/>
      <c r="AC793" s="51"/>
      <c r="AD793" s="51"/>
      <c r="AE793" s="51"/>
      <c r="AG793" s="72"/>
      <c r="AN793" s="51"/>
      <c r="AO793" s="51"/>
      <c r="AP793" s="51"/>
      <c r="AQ793" s="51"/>
      <c r="AR793" s="51"/>
      <c r="AS793" s="51"/>
      <c r="AT793" s="51"/>
      <c r="AU793" s="51"/>
    </row>
    <row r="794" spans="3:47" x14ac:dyDescent="0.2">
      <c r="C794" s="10"/>
      <c r="D794" s="10"/>
      <c r="AA794" s="51"/>
      <c r="AB794" s="51"/>
      <c r="AC794" s="51"/>
      <c r="AD794" s="51"/>
      <c r="AE794" s="51"/>
      <c r="AG794" s="72"/>
      <c r="AN794" s="51"/>
      <c r="AO794" s="51"/>
      <c r="AP794" s="51"/>
      <c r="AQ794" s="51"/>
      <c r="AR794" s="51"/>
      <c r="AS794" s="51"/>
      <c r="AT794" s="51"/>
      <c r="AU794" s="51"/>
    </row>
    <row r="795" spans="3:47" x14ac:dyDescent="0.2">
      <c r="C795" s="10"/>
      <c r="D795" s="10"/>
      <c r="AA795" s="51"/>
      <c r="AB795" s="51"/>
      <c r="AC795" s="51"/>
      <c r="AD795" s="51"/>
      <c r="AE795" s="51"/>
      <c r="AG795" s="72"/>
      <c r="AN795" s="51"/>
      <c r="AO795" s="51"/>
      <c r="AP795" s="51"/>
      <c r="AQ795" s="51"/>
      <c r="AR795" s="51"/>
      <c r="AS795" s="51"/>
      <c r="AT795" s="51"/>
      <c r="AU795" s="51"/>
    </row>
    <row r="796" spans="3:47" x14ac:dyDescent="0.2">
      <c r="C796" s="10"/>
      <c r="D796" s="10"/>
      <c r="AA796" s="51"/>
      <c r="AB796" s="51"/>
      <c r="AC796" s="51"/>
      <c r="AD796" s="51"/>
      <c r="AE796" s="51"/>
      <c r="AG796" s="72"/>
      <c r="AN796" s="51"/>
      <c r="AO796" s="51"/>
      <c r="AP796" s="51"/>
      <c r="AQ796" s="51"/>
      <c r="AR796" s="51"/>
      <c r="AS796" s="51"/>
      <c r="AT796" s="51"/>
      <c r="AU796" s="51"/>
    </row>
    <row r="797" spans="3:47" x14ac:dyDescent="0.2">
      <c r="C797" s="10"/>
      <c r="D797" s="10"/>
      <c r="AA797" s="51"/>
      <c r="AB797" s="51"/>
      <c r="AC797" s="51"/>
      <c r="AD797" s="51"/>
      <c r="AE797" s="51"/>
      <c r="AG797" s="72"/>
      <c r="AN797" s="51"/>
      <c r="AO797" s="51"/>
      <c r="AP797" s="51"/>
      <c r="AQ797" s="51"/>
      <c r="AR797" s="51"/>
      <c r="AS797" s="51"/>
      <c r="AT797" s="51"/>
      <c r="AU797" s="51"/>
    </row>
    <row r="798" spans="3:47" x14ac:dyDescent="0.2">
      <c r="C798" s="10"/>
      <c r="D798" s="10"/>
      <c r="AA798" s="51"/>
      <c r="AB798" s="51"/>
      <c r="AC798" s="51"/>
      <c r="AD798" s="51"/>
      <c r="AE798" s="51"/>
      <c r="AG798" s="72"/>
      <c r="AN798" s="51"/>
      <c r="AO798" s="51"/>
      <c r="AP798" s="51"/>
      <c r="AQ798" s="51"/>
      <c r="AR798" s="51"/>
      <c r="AS798" s="51"/>
      <c r="AT798" s="51"/>
      <c r="AU798" s="51"/>
    </row>
    <row r="799" spans="3:47" x14ac:dyDescent="0.2">
      <c r="C799" s="10"/>
      <c r="D799" s="10"/>
      <c r="AA799" s="51"/>
      <c r="AB799" s="51"/>
      <c r="AC799" s="51"/>
      <c r="AD799" s="51"/>
      <c r="AE799" s="51"/>
      <c r="AG799" s="72"/>
      <c r="AN799" s="51"/>
      <c r="AO799" s="51"/>
      <c r="AP799" s="51"/>
      <c r="AQ799" s="51"/>
      <c r="AR799" s="51"/>
      <c r="AS799" s="51"/>
      <c r="AT799" s="51"/>
      <c r="AU799" s="51"/>
    </row>
    <row r="800" spans="3:47" x14ac:dyDescent="0.2">
      <c r="C800" s="10"/>
      <c r="D800" s="10"/>
      <c r="AA800" s="51"/>
      <c r="AB800" s="51"/>
      <c r="AC800" s="51"/>
      <c r="AD800" s="51"/>
      <c r="AE800" s="51"/>
      <c r="AG800" s="72"/>
      <c r="AN800" s="51"/>
      <c r="AO800" s="51"/>
      <c r="AP800" s="51"/>
      <c r="AQ800" s="51"/>
      <c r="AR800" s="51"/>
      <c r="AS800" s="51"/>
      <c r="AT800" s="51"/>
      <c r="AU800" s="51"/>
    </row>
    <row r="801" spans="3:64" x14ac:dyDescent="0.2">
      <c r="C801" s="10"/>
      <c r="D801" s="10"/>
      <c r="AA801" s="51"/>
      <c r="AB801" s="51"/>
      <c r="AC801" s="51"/>
      <c r="AD801" s="51"/>
      <c r="AE801" s="51"/>
      <c r="AG801" s="72"/>
      <c r="AN801" s="51"/>
      <c r="AO801" s="51"/>
      <c r="AP801" s="51"/>
      <c r="AQ801" s="51"/>
      <c r="AR801" s="51"/>
      <c r="AS801" s="51"/>
      <c r="AT801" s="51"/>
      <c r="AU801" s="51"/>
    </row>
    <row r="802" spans="3:64" x14ac:dyDescent="0.2">
      <c r="C802" s="10"/>
      <c r="D802" s="10"/>
      <c r="AA802" s="51"/>
      <c r="AB802" s="51"/>
      <c r="AC802" s="51"/>
      <c r="AD802" s="51"/>
      <c r="AE802" s="51"/>
      <c r="AG802" s="72"/>
      <c r="AN802" s="51"/>
      <c r="AO802" s="51"/>
      <c r="AP802" s="51"/>
      <c r="AQ802" s="51"/>
      <c r="AR802" s="51"/>
      <c r="AS802" s="51"/>
      <c r="AT802" s="51"/>
      <c r="AU802" s="51"/>
    </row>
    <row r="803" spans="3:64" x14ac:dyDescent="0.2">
      <c r="C803" s="10"/>
      <c r="D803" s="10"/>
      <c r="AA803" s="51"/>
      <c r="AB803" s="51"/>
      <c r="AC803" s="51"/>
      <c r="AD803" s="51"/>
      <c r="AE803" s="51"/>
      <c r="AG803" s="72"/>
      <c r="AN803" s="51"/>
      <c r="AO803" s="51"/>
      <c r="AP803" s="51"/>
      <c r="AQ803" s="51"/>
      <c r="AR803" s="51"/>
      <c r="AS803" s="51"/>
      <c r="AT803" s="51"/>
      <c r="AU803" s="51"/>
    </row>
    <row r="804" spans="3:64" x14ac:dyDescent="0.2">
      <c r="C804" s="10"/>
      <c r="D804" s="10"/>
      <c r="AA804" s="51"/>
      <c r="AB804" s="51"/>
      <c r="AC804" s="51"/>
      <c r="AD804" s="51"/>
      <c r="AE804" s="51"/>
      <c r="AG804" s="72"/>
      <c r="AN804" s="51"/>
      <c r="AO804" s="51"/>
      <c r="AP804" s="51"/>
      <c r="AQ804" s="51"/>
      <c r="AR804" s="51"/>
      <c r="AS804" s="51"/>
      <c r="AT804" s="51"/>
      <c r="AU804" s="51"/>
    </row>
    <row r="805" spans="3:64" x14ac:dyDescent="0.2">
      <c r="C805" s="10"/>
      <c r="D805" s="10"/>
      <c r="AA805" s="51"/>
      <c r="AB805" s="51"/>
      <c r="AC805" s="51"/>
      <c r="AD805" s="51"/>
      <c r="AE805" s="51"/>
      <c r="AG805" s="72"/>
      <c r="AN805" s="51"/>
      <c r="AO805" s="51"/>
      <c r="AP805" s="51"/>
      <c r="AQ805" s="51"/>
      <c r="AR805" s="51"/>
      <c r="AS805" s="51"/>
      <c r="AT805" s="51"/>
      <c r="AU805" s="51"/>
    </row>
    <row r="806" spans="3:64" x14ac:dyDescent="0.2">
      <c r="C806" s="10"/>
      <c r="D806" s="10"/>
      <c r="AA806" s="51"/>
      <c r="AB806" s="51"/>
      <c r="AC806" s="51"/>
      <c r="AD806" s="51"/>
      <c r="AE806" s="51"/>
      <c r="AG806" s="72"/>
      <c r="AN806" s="51"/>
      <c r="AO806" s="51"/>
      <c r="AP806" s="51"/>
      <c r="AQ806" s="51"/>
      <c r="AR806" s="51"/>
      <c r="AS806" s="51"/>
      <c r="AT806" s="51"/>
      <c r="AU806" s="51"/>
    </row>
    <row r="807" spans="3:64" x14ac:dyDescent="0.2">
      <c r="C807" s="10"/>
      <c r="D807" s="10"/>
      <c r="AA807" s="51"/>
      <c r="AB807" s="51"/>
      <c r="AC807" s="51"/>
      <c r="AD807" s="51"/>
      <c r="AE807" s="51"/>
      <c r="AG807" s="72"/>
      <c r="AN807" s="51"/>
      <c r="AO807" s="51"/>
      <c r="AP807" s="51"/>
      <c r="AQ807" s="51"/>
      <c r="AR807" s="51"/>
      <c r="AS807" s="51"/>
      <c r="AT807" s="51"/>
      <c r="AU807" s="51"/>
    </row>
    <row r="808" spans="3:64" x14ac:dyDescent="0.2">
      <c r="C808" s="10"/>
      <c r="D808" s="10"/>
      <c r="AA808" s="51"/>
      <c r="AB808" s="51"/>
      <c r="AC808" s="51"/>
      <c r="AD808" s="51"/>
      <c r="AE808" s="51"/>
      <c r="AG808" s="72"/>
      <c r="AN808" s="51"/>
      <c r="AO808" s="51"/>
      <c r="AP808" s="51"/>
      <c r="AQ808" s="51"/>
      <c r="AR808" s="51"/>
      <c r="AS808" s="51"/>
      <c r="AT808" s="51"/>
      <c r="AU808" s="51"/>
    </row>
    <row r="809" spans="3:64" x14ac:dyDescent="0.2">
      <c r="C809" s="10"/>
      <c r="D809" s="10"/>
      <c r="AA809" s="51"/>
      <c r="AB809" s="51"/>
      <c r="AC809" s="51"/>
      <c r="AD809" s="51"/>
      <c r="AE809" s="51"/>
      <c r="AG809" s="72"/>
      <c r="AN809" s="51"/>
      <c r="AO809" s="51"/>
      <c r="AP809" s="51"/>
      <c r="AQ809" s="51"/>
      <c r="AR809" s="51"/>
      <c r="AS809" s="51"/>
      <c r="AT809" s="51"/>
      <c r="AU809" s="51"/>
    </row>
    <row r="810" spans="3:64" x14ac:dyDescent="0.2">
      <c r="C810" s="10"/>
      <c r="D810" s="10"/>
      <c r="AA810" s="51"/>
      <c r="AB810" s="51"/>
      <c r="AC810" s="51"/>
      <c r="AD810" s="51"/>
      <c r="AE810" s="51"/>
      <c r="AG810" s="72"/>
      <c r="AN810" s="51"/>
      <c r="AO810" s="51"/>
      <c r="AP810" s="51"/>
      <c r="AQ810" s="51"/>
      <c r="AR810" s="51"/>
      <c r="AS810" s="51"/>
      <c r="AT810" s="51"/>
      <c r="AU810" s="51"/>
    </row>
    <row r="811" spans="3:64" x14ac:dyDescent="0.2">
      <c r="C811" s="10"/>
      <c r="D811" s="10"/>
      <c r="AA811" s="51"/>
      <c r="AB811" s="51"/>
      <c r="AC811" s="51"/>
      <c r="AD811" s="51"/>
      <c r="AE811" s="51"/>
      <c r="AG811" s="72"/>
      <c r="AN811" s="51"/>
      <c r="AO811" s="51"/>
      <c r="AP811" s="51"/>
      <c r="AQ811" s="51"/>
      <c r="AR811" s="51"/>
      <c r="AS811" s="51"/>
      <c r="AT811" s="51"/>
      <c r="AU811" s="51"/>
    </row>
    <row r="812" spans="3:64" x14ac:dyDescent="0.2">
      <c r="C812" s="10"/>
      <c r="D812" s="10"/>
      <c r="AA812" s="51"/>
      <c r="AB812" s="51"/>
      <c r="AC812" s="51"/>
      <c r="AD812" s="51"/>
      <c r="AE812" s="51"/>
      <c r="AG812" s="72"/>
      <c r="AN812" s="51"/>
      <c r="AO812" s="51"/>
      <c r="AP812" s="51"/>
      <c r="AQ812" s="51"/>
      <c r="AR812" s="51"/>
      <c r="AS812" s="51"/>
      <c r="AT812" s="51"/>
      <c r="AU812" s="51"/>
    </row>
    <row r="813" spans="3:64" x14ac:dyDescent="0.2">
      <c r="C813" s="10"/>
      <c r="D813" s="10"/>
      <c r="AA813" s="51"/>
      <c r="AB813" s="51"/>
      <c r="AC813" s="51"/>
      <c r="AD813" s="51"/>
      <c r="AE813" s="51"/>
      <c r="AG813" s="72"/>
      <c r="AN813" s="51"/>
      <c r="AO813" s="51"/>
      <c r="AP813" s="51"/>
      <c r="AQ813" s="51"/>
      <c r="AR813" s="51"/>
      <c r="AS813" s="51"/>
      <c r="AT813" s="51"/>
      <c r="AU813" s="51"/>
      <c r="AV813" s="51"/>
      <c r="AW813" s="51"/>
      <c r="AX813" s="51"/>
      <c r="AY813" s="51"/>
      <c r="AZ813" s="51"/>
      <c r="BA813" s="51"/>
      <c r="BB813" s="51"/>
      <c r="BC813" s="51"/>
      <c r="BD813" s="51"/>
      <c r="BE813" s="51"/>
      <c r="BF813" s="51"/>
      <c r="BG813" s="51"/>
      <c r="BH813" s="51"/>
      <c r="BI813" s="51"/>
      <c r="BJ813" s="51"/>
      <c r="BK813" s="51"/>
      <c r="BL813" s="51"/>
    </row>
    <row r="814" spans="3:64" x14ac:dyDescent="0.2">
      <c r="C814" s="10"/>
      <c r="D814" s="10"/>
      <c r="AA814" s="51"/>
      <c r="AB814" s="51"/>
      <c r="AC814" s="51"/>
      <c r="AD814" s="51"/>
      <c r="AE814" s="51"/>
      <c r="AG814" s="72"/>
      <c r="AN814" s="51"/>
      <c r="AO814" s="51"/>
      <c r="AP814" s="51"/>
      <c r="AQ814" s="51"/>
      <c r="AR814" s="51"/>
      <c r="AS814" s="51"/>
      <c r="AT814" s="51"/>
      <c r="AU814" s="51"/>
      <c r="AV814" s="51"/>
      <c r="AX814" s="51"/>
      <c r="AY814" s="51"/>
      <c r="AZ814" s="51"/>
      <c r="BA814" s="51"/>
      <c r="BB814" s="51"/>
      <c r="BC814" s="51"/>
      <c r="BD814" s="51"/>
      <c r="BE814" s="51"/>
      <c r="BF814" s="51"/>
      <c r="BG814" s="51"/>
      <c r="BH814" s="51"/>
      <c r="BI814" s="51"/>
      <c r="BJ814" s="51"/>
      <c r="BK814" s="51"/>
      <c r="BL814" s="51"/>
    </row>
    <row r="815" spans="3:64" x14ac:dyDescent="0.2">
      <c r="C815" s="10"/>
      <c r="D815" s="10"/>
      <c r="AA815" s="51"/>
      <c r="AB815" s="51"/>
      <c r="AC815" s="51"/>
      <c r="AD815" s="51"/>
      <c r="AE815" s="51"/>
      <c r="AG815" s="72"/>
      <c r="AN815" s="51"/>
      <c r="AO815" s="51"/>
      <c r="AP815" s="51"/>
      <c r="AQ815" s="51"/>
      <c r="AR815" s="51"/>
      <c r="AS815" s="51"/>
      <c r="AT815" s="51"/>
      <c r="AU815" s="51"/>
    </row>
    <row r="816" spans="3:64" x14ac:dyDescent="0.2">
      <c r="C816" s="10"/>
      <c r="D816" s="10"/>
      <c r="AA816" s="51"/>
      <c r="AB816" s="51"/>
      <c r="AC816" s="51"/>
      <c r="AD816" s="51"/>
      <c r="AE816" s="51"/>
      <c r="AG816" s="72"/>
      <c r="AN816" s="51"/>
      <c r="AO816" s="51"/>
      <c r="AP816" s="51"/>
      <c r="AQ816" s="51"/>
      <c r="AR816" s="51"/>
      <c r="AS816" s="51"/>
      <c r="AT816" s="51"/>
      <c r="AU816" s="51"/>
    </row>
    <row r="817" spans="3:50" x14ac:dyDescent="0.2">
      <c r="C817" s="10"/>
      <c r="D817" s="10"/>
      <c r="AA817" s="51"/>
      <c r="AB817" s="51"/>
      <c r="AC817" s="51"/>
      <c r="AD817" s="51"/>
      <c r="AE817" s="51"/>
      <c r="AG817" s="72"/>
      <c r="AN817" s="51"/>
      <c r="AO817" s="51"/>
      <c r="AP817" s="51"/>
      <c r="AQ817" s="51"/>
      <c r="AR817" s="51"/>
      <c r="AS817" s="51"/>
      <c r="AT817" s="51"/>
      <c r="AU817" s="51"/>
    </row>
    <row r="818" spans="3:50" x14ac:dyDescent="0.2">
      <c r="C818" s="10"/>
      <c r="D818" s="10"/>
      <c r="AA818" s="51"/>
      <c r="AB818" s="51"/>
      <c r="AC818" s="51"/>
      <c r="AD818" s="51"/>
      <c r="AE818" s="51"/>
      <c r="AG818" s="72"/>
      <c r="AN818" s="51"/>
      <c r="AO818" s="51"/>
      <c r="AP818" s="51"/>
      <c r="AQ818" s="51"/>
      <c r="AR818" s="51"/>
      <c r="AS818" s="51"/>
      <c r="AT818" s="51"/>
      <c r="AU818" s="51"/>
    </row>
    <row r="819" spans="3:50" x14ac:dyDescent="0.2">
      <c r="C819" s="10"/>
      <c r="D819" s="10"/>
      <c r="AA819" s="51"/>
      <c r="AB819" s="51"/>
      <c r="AC819" s="51"/>
      <c r="AD819" s="51"/>
      <c r="AE819" s="51"/>
      <c r="AG819" s="72"/>
      <c r="AN819" s="51"/>
      <c r="AO819" s="51"/>
      <c r="AP819" s="51"/>
      <c r="AQ819" s="51"/>
      <c r="AR819" s="51"/>
      <c r="AS819" s="51"/>
      <c r="AT819" s="51"/>
      <c r="AU819" s="51"/>
    </row>
    <row r="820" spans="3:50" x14ac:dyDescent="0.2">
      <c r="C820" s="10"/>
      <c r="D820" s="10"/>
      <c r="AA820" s="51"/>
      <c r="AB820" s="51"/>
      <c r="AC820" s="51"/>
      <c r="AD820" s="51"/>
      <c r="AE820" s="51"/>
      <c r="AG820" s="72"/>
      <c r="AN820" s="51"/>
      <c r="AO820" s="51"/>
      <c r="AP820" s="51"/>
      <c r="AQ820" s="51"/>
      <c r="AR820" s="51"/>
      <c r="AS820" s="51"/>
      <c r="AT820" s="51"/>
      <c r="AU820" s="51"/>
    </row>
    <row r="821" spans="3:50" x14ac:dyDescent="0.2">
      <c r="C821" s="10"/>
      <c r="D821" s="10"/>
      <c r="AA821" s="51"/>
      <c r="AB821" s="51"/>
      <c r="AC821" s="51"/>
      <c r="AD821" s="51"/>
      <c r="AE821" s="51"/>
      <c r="AG821" s="72"/>
      <c r="AN821" s="51"/>
      <c r="AO821" s="51"/>
      <c r="AP821" s="51"/>
      <c r="AQ821" s="51"/>
      <c r="AR821" s="51"/>
      <c r="AS821" s="51"/>
      <c r="AT821" s="51"/>
      <c r="AU821" s="51"/>
    </row>
    <row r="822" spans="3:50" x14ac:dyDescent="0.2">
      <c r="C822" s="10"/>
      <c r="D822" s="10"/>
      <c r="AA822" s="51"/>
      <c r="AB822" s="51"/>
      <c r="AC822" s="51"/>
      <c r="AD822" s="51"/>
      <c r="AE822" s="51"/>
      <c r="AG822" s="72"/>
      <c r="AN822" s="51"/>
      <c r="AO822" s="51"/>
      <c r="AP822" s="51"/>
      <c r="AQ822" s="51"/>
      <c r="AR822" s="51"/>
      <c r="AS822" s="51"/>
      <c r="AT822" s="51"/>
      <c r="AU822" s="51"/>
    </row>
    <row r="823" spans="3:50" x14ac:dyDescent="0.2">
      <c r="C823" s="10"/>
      <c r="D823" s="10"/>
      <c r="AA823" s="51"/>
      <c r="AB823" s="51"/>
      <c r="AC823" s="51"/>
      <c r="AD823" s="51"/>
      <c r="AE823" s="51"/>
      <c r="AG823" s="72"/>
      <c r="AN823" s="51"/>
      <c r="AO823" s="51"/>
      <c r="AP823" s="51"/>
      <c r="AQ823" s="51"/>
      <c r="AR823" s="51"/>
      <c r="AS823" s="51"/>
      <c r="AT823" s="51"/>
      <c r="AU823" s="51"/>
    </row>
    <row r="824" spans="3:50" x14ac:dyDescent="0.2">
      <c r="C824" s="10"/>
      <c r="D824" s="10"/>
      <c r="AA824" s="51"/>
      <c r="AB824" s="51"/>
      <c r="AC824" s="51"/>
      <c r="AD824" s="51"/>
      <c r="AE824" s="51"/>
      <c r="AG824" s="72"/>
      <c r="AN824" s="51"/>
      <c r="AO824" s="51"/>
      <c r="AP824" s="51"/>
      <c r="AQ824" s="51"/>
      <c r="AR824" s="51"/>
      <c r="AS824" s="51"/>
      <c r="AT824" s="51"/>
      <c r="AU824" s="51"/>
    </row>
    <row r="825" spans="3:50" x14ac:dyDescent="0.2">
      <c r="C825" s="10"/>
      <c r="D825" s="10"/>
      <c r="AA825" s="51"/>
      <c r="AB825" s="51"/>
      <c r="AC825" s="51"/>
      <c r="AD825" s="51"/>
      <c r="AE825" s="51"/>
      <c r="AG825" s="72"/>
      <c r="AN825" s="51"/>
      <c r="AO825" s="51"/>
      <c r="AP825" s="51"/>
      <c r="AQ825" s="51"/>
      <c r="AR825" s="51"/>
      <c r="AS825" s="51"/>
      <c r="AT825" s="51"/>
      <c r="AU825" s="51"/>
      <c r="AV825" s="51"/>
      <c r="AX825" s="51"/>
    </row>
    <row r="826" spans="3:50" x14ac:dyDescent="0.2">
      <c r="C826" s="10"/>
      <c r="D826" s="10"/>
      <c r="AA826" s="51"/>
      <c r="AB826" s="51"/>
      <c r="AC826" s="51"/>
      <c r="AD826" s="51"/>
      <c r="AE826" s="51"/>
      <c r="AG826" s="72"/>
      <c r="AN826" s="51"/>
      <c r="AO826" s="51"/>
      <c r="AP826" s="51"/>
      <c r="AQ826" s="51"/>
      <c r="AR826" s="51"/>
      <c r="AS826" s="51"/>
      <c r="AT826" s="51"/>
      <c r="AU826" s="51"/>
    </row>
    <row r="827" spans="3:50" x14ac:dyDescent="0.2">
      <c r="C827" s="10"/>
      <c r="D827" s="10"/>
      <c r="AA827" s="51"/>
      <c r="AB827" s="51"/>
      <c r="AC827" s="51"/>
      <c r="AD827" s="51"/>
      <c r="AE827" s="51"/>
      <c r="AG827" s="72"/>
      <c r="AN827" s="51"/>
      <c r="AO827" s="51"/>
      <c r="AP827" s="51"/>
      <c r="AQ827" s="51"/>
      <c r="AR827" s="51"/>
      <c r="AS827" s="51"/>
      <c r="AT827" s="51"/>
      <c r="AU827" s="51"/>
    </row>
    <row r="828" spans="3:50" x14ac:dyDescent="0.2">
      <c r="C828" s="10"/>
      <c r="D828" s="10"/>
      <c r="AA828" s="51"/>
      <c r="AB828" s="51"/>
      <c r="AC828" s="51"/>
      <c r="AD828" s="51"/>
      <c r="AE828" s="51"/>
      <c r="AG828" s="72"/>
      <c r="AN828" s="51"/>
      <c r="AO828" s="51"/>
      <c r="AP828" s="51"/>
      <c r="AQ828" s="51"/>
      <c r="AR828" s="51"/>
      <c r="AS828" s="51"/>
      <c r="AT828" s="51"/>
      <c r="AU828" s="51"/>
    </row>
    <row r="829" spans="3:50" x14ac:dyDescent="0.2">
      <c r="C829" s="10"/>
      <c r="D829" s="10"/>
      <c r="AA829" s="51"/>
      <c r="AB829" s="51"/>
      <c r="AC829" s="51"/>
      <c r="AD829" s="51"/>
      <c r="AE829" s="51"/>
      <c r="AG829" s="72"/>
      <c r="AN829" s="51"/>
      <c r="AO829" s="51"/>
      <c r="AP829" s="51"/>
      <c r="AQ829" s="51"/>
      <c r="AR829" s="51"/>
      <c r="AS829" s="51"/>
      <c r="AT829" s="51"/>
      <c r="AU829" s="51"/>
    </row>
    <row r="830" spans="3:50" x14ac:dyDescent="0.2">
      <c r="C830" s="10"/>
      <c r="D830" s="10"/>
      <c r="AA830" s="51"/>
      <c r="AB830" s="51"/>
      <c r="AC830" s="51"/>
      <c r="AD830" s="51"/>
      <c r="AE830" s="51"/>
      <c r="AG830" s="72"/>
      <c r="AN830" s="51"/>
      <c r="AO830" s="51"/>
      <c r="AP830" s="51"/>
      <c r="AQ830" s="51"/>
      <c r="AR830" s="51"/>
      <c r="AS830" s="51"/>
      <c r="AT830" s="51"/>
      <c r="AU830" s="51"/>
    </row>
    <row r="831" spans="3:50" x14ac:dyDescent="0.2">
      <c r="C831" s="10"/>
      <c r="D831" s="10"/>
      <c r="AA831" s="51"/>
      <c r="AB831" s="51"/>
      <c r="AC831" s="51"/>
      <c r="AD831" s="51"/>
      <c r="AE831" s="51"/>
      <c r="AG831" s="72"/>
      <c r="AN831" s="51"/>
      <c r="AO831" s="51"/>
      <c r="AP831" s="51"/>
      <c r="AQ831" s="51"/>
      <c r="AR831" s="51"/>
      <c r="AS831" s="51"/>
      <c r="AT831" s="51"/>
      <c r="AU831" s="51"/>
    </row>
    <row r="832" spans="3:50" x14ac:dyDescent="0.2">
      <c r="C832" s="10"/>
      <c r="D832" s="10"/>
      <c r="AA832" s="51"/>
      <c r="AB832" s="51"/>
      <c r="AC832" s="51"/>
      <c r="AD832" s="51"/>
      <c r="AE832" s="51"/>
      <c r="AG832" s="72"/>
      <c r="AN832" s="51"/>
      <c r="AO832" s="51"/>
      <c r="AP832" s="51"/>
      <c r="AQ832" s="51"/>
      <c r="AR832" s="51"/>
      <c r="AS832" s="51"/>
      <c r="AT832" s="51"/>
      <c r="AU832" s="51"/>
    </row>
    <row r="833" spans="3:47" x14ac:dyDescent="0.2">
      <c r="C833" s="10"/>
      <c r="D833" s="10"/>
      <c r="AA833" s="51"/>
      <c r="AB833" s="51"/>
      <c r="AC833" s="51"/>
      <c r="AD833" s="51"/>
      <c r="AE833" s="51"/>
      <c r="AG833" s="72"/>
      <c r="AN833" s="51"/>
      <c r="AO833" s="51"/>
      <c r="AP833" s="51"/>
      <c r="AQ833" s="51"/>
      <c r="AR833" s="51"/>
      <c r="AS833" s="51"/>
      <c r="AT833" s="51"/>
      <c r="AU833" s="51"/>
    </row>
    <row r="834" spans="3:47" x14ac:dyDescent="0.2">
      <c r="C834" s="10"/>
      <c r="D834" s="10"/>
      <c r="AA834" s="51"/>
      <c r="AB834" s="51"/>
      <c r="AC834" s="51"/>
      <c r="AD834" s="51"/>
      <c r="AE834" s="51"/>
      <c r="AG834" s="72"/>
      <c r="AN834" s="51"/>
      <c r="AO834" s="51"/>
      <c r="AP834" s="51"/>
      <c r="AQ834" s="51"/>
      <c r="AR834" s="51"/>
      <c r="AS834" s="51"/>
      <c r="AT834" s="51"/>
      <c r="AU834" s="51"/>
    </row>
    <row r="835" spans="3:47" x14ac:dyDescent="0.2">
      <c r="C835" s="10"/>
      <c r="D835" s="10"/>
      <c r="AA835" s="51"/>
      <c r="AB835" s="51"/>
      <c r="AC835" s="51"/>
      <c r="AD835" s="51"/>
      <c r="AE835" s="51"/>
      <c r="AG835" s="72"/>
      <c r="AN835" s="51"/>
      <c r="AO835" s="51"/>
      <c r="AP835" s="51"/>
      <c r="AQ835" s="51"/>
      <c r="AR835" s="51"/>
      <c r="AS835" s="51"/>
      <c r="AT835" s="51"/>
      <c r="AU835" s="51"/>
    </row>
    <row r="836" spans="3:47" x14ac:dyDescent="0.2">
      <c r="C836" s="10"/>
      <c r="D836" s="10"/>
      <c r="AA836" s="51"/>
      <c r="AB836" s="51"/>
      <c r="AC836" s="51"/>
      <c r="AD836" s="51"/>
      <c r="AE836" s="51"/>
      <c r="AG836" s="72"/>
      <c r="AN836" s="51"/>
      <c r="AO836" s="51"/>
      <c r="AP836" s="51"/>
      <c r="AQ836" s="51"/>
      <c r="AR836" s="51"/>
      <c r="AS836" s="51"/>
      <c r="AT836" s="51"/>
      <c r="AU836" s="51"/>
    </row>
    <row r="837" spans="3:47" x14ac:dyDescent="0.2">
      <c r="C837" s="10"/>
      <c r="D837" s="10"/>
      <c r="AA837" s="51"/>
      <c r="AB837" s="51"/>
      <c r="AC837" s="51"/>
      <c r="AD837" s="51"/>
      <c r="AE837" s="51"/>
      <c r="AG837" s="72"/>
      <c r="AN837" s="51"/>
      <c r="AO837" s="51"/>
      <c r="AP837" s="51"/>
      <c r="AQ837" s="51"/>
      <c r="AR837" s="51"/>
      <c r="AS837" s="51"/>
      <c r="AT837" s="51"/>
      <c r="AU837" s="51"/>
    </row>
    <row r="838" spans="3:47" x14ac:dyDescent="0.2">
      <c r="C838" s="10"/>
      <c r="D838" s="10"/>
      <c r="AA838" s="51"/>
      <c r="AB838" s="51"/>
      <c r="AC838" s="51"/>
      <c r="AD838" s="51"/>
      <c r="AE838" s="51"/>
      <c r="AG838" s="72"/>
      <c r="AN838" s="51"/>
      <c r="AO838" s="51"/>
      <c r="AP838" s="51"/>
      <c r="AQ838" s="51"/>
      <c r="AR838" s="51"/>
      <c r="AS838" s="51"/>
      <c r="AT838" s="51"/>
      <c r="AU838" s="51"/>
    </row>
    <row r="839" spans="3:47" x14ac:dyDescent="0.2">
      <c r="C839" s="10"/>
      <c r="D839" s="10"/>
      <c r="AA839" s="51"/>
      <c r="AB839" s="51"/>
      <c r="AC839" s="51"/>
      <c r="AD839" s="51"/>
      <c r="AE839" s="51"/>
      <c r="AG839" s="72"/>
      <c r="AN839" s="51"/>
      <c r="AO839" s="51"/>
      <c r="AP839" s="51"/>
      <c r="AQ839" s="51"/>
      <c r="AR839" s="51"/>
      <c r="AS839" s="51"/>
      <c r="AT839" s="51"/>
      <c r="AU839" s="51"/>
    </row>
    <row r="840" spans="3:47" x14ac:dyDescent="0.2">
      <c r="C840" s="10"/>
      <c r="D840" s="10"/>
      <c r="AA840" s="51"/>
      <c r="AB840" s="51"/>
      <c r="AC840" s="51"/>
      <c r="AD840" s="51"/>
      <c r="AE840" s="51"/>
      <c r="AG840" s="72"/>
      <c r="AN840" s="51"/>
      <c r="AO840" s="51"/>
      <c r="AP840" s="51"/>
      <c r="AQ840" s="51"/>
      <c r="AR840" s="51"/>
      <c r="AS840" s="51"/>
      <c r="AT840" s="51"/>
      <c r="AU840" s="51"/>
    </row>
    <row r="841" spans="3:47" x14ac:dyDescent="0.2">
      <c r="C841" s="10"/>
      <c r="D841" s="10"/>
      <c r="AA841" s="51"/>
      <c r="AB841" s="51"/>
      <c r="AC841" s="51"/>
      <c r="AD841" s="51"/>
      <c r="AE841" s="51"/>
      <c r="AG841" s="72"/>
      <c r="AN841" s="51"/>
      <c r="AO841" s="51"/>
      <c r="AP841" s="51"/>
      <c r="AQ841" s="51"/>
      <c r="AR841" s="51"/>
      <c r="AS841" s="51"/>
      <c r="AT841" s="51"/>
      <c r="AU841" s="51"/>
    </row>
    <row r="842" spans="3:47" x14ac:dyDescent="0.2">
      <c r="C842" s="10"/>
      <c r="D842" s="10"/>
      <c r="AA842" s="51"/>
      <c r="AB842" s="51"/>
      <c r="AC842" s="51"/>
      <c r="AD842" s="51"/>
      <c r="AE842" s="51"/>
      <c r="AG842" s="72"/>
      <c r="AN842" s="51"/>
      <c r="AO842" s="51"/>
      <c r="AP842" s="51"/>
      <c r="AQ842" s="51"/>
      <c r="AR842" s="51"/>
      <c r="AS842" s="51"/>
      <c r="AT842" s="51"/>
      <c r="AU842" s="51"/>
    </row>
    <row r="843" spans="3:47" x14ac:dyDescent="0.2">
      <c r="C843" s="10"/>
      <c r="D843" s="10"/>
      <c r="AA843" s="51"/>
      <c r="AB843" s="51"/>
      <c r="AC843" s="51"/>
      <c r="AD843" s="51"/>
      <c r="AE843" s="51"/>
      <c r="AG843" s="72"/>
      <c r="AN843" s="51"/>
      <c r="AO843" s="51"/>
      <c r="AP843" s="51"/>
      <c r="AQ843" s="51"/>
      <c r="AR843" s="51"/>
      <c r="AS843" s="51"/>
      <c r="AT843" s="51"/>
      <c r="AU843" s="51"/>
    </row>
    <row r="844" spans="3:47" x14ac:dyDescent="0.2">
      <c r="C844" s="10"/>
      <c r="D844" s="10"/>
      <c r="AA844" s="51"/>
      <c r="AB844" s="51"/>
      <c r="AC844" s="51"/>
      <c r="AD844" s="51"/>
      <c r="AE844" s="51"/>
      <c r="AG844" s="72"/>
      <c r="AN844" s="51"/>
      <c r="AO844" s="51"/>
      <c r="AP844" s="51"/>
      <c r="AQ844" s="51"/>
      <c r="AR844" s="51"/>
      <c r="AS844" s="51"/>
      <c r="AT844" s="51"/>
      <c r="AU844" s="51"/>
    </row>
    <row r="845" spans="3:47" x14ac:dyDescent="0.2">
      <c r="C845" s="10"/>
      <c r="D845" s="10"/>
      <c r="AA845" s="51"/>
      <c r="AB845" s="51"/>
      <c r="AC845" s="51"/>
      <c r="AD845" s="51"/>
      <c r="AE845" s="51"/>
      <c r="AG845" s="72"/>
      <c r="AN845" s="51"/>
      <c r="AO845" s="51"/>
      <c r="AP845" s="51"/>
      <c r="AQ845" s="51"/>
      <c r="AR845" s="51"/>
      <c r="AS845" s="51"/>
      <c r="AT845" s="51"/>
      <c r="AU845" s="51"/>
    </row>
    <row r="846" spans="3:47" x14ac:dyDescent="0.2">
      <c r="C846" s="10"/>
      <c r="D846" s="10"/>
      <c r="AA846" s="51"/>
      <c r="AB846" s="51"/>
      <c r="AC846" s="51"/>
      <c r="AD846" s="51"/>
      <c r="AE846" s="51"/>
      <c r="AG846" s="72"/>
      <c r="AN846" s="51"/>
      <c r="AO846" s="51"/>
      <c r="AP846" s="51"/>
      <c r="AQ846" s="51"/>
      <c r="AR846" s="51"/>
      <c r="AS846" s="51"/>
      <c r="AT846" s="51"/>
      <c r="AU846" s="51"/>
    </row>
    <row r="847" spans="3:47" x14ac:dyDescent="0.2">
      <c r="C847" s="10"/>
      <c r="D847" s="10"/>
      <c r="AA847" s="51"/>
      <c r="AB847" s="51"/>
      <c r="AC847" s="51"/>
      <c r="AD847" s="51"/>
      <c r="AE847" s="51"/>
      <c r="AG847" s="72"/>
      <c r="AN847" s="51"/>
      <c r="AO847" s="51"/>
      <c r="AP847" s="51"/>
      <c r="AQ847" s="51"/>
      <c r="AR847" s="51"/>
      <c r="AS847" s="51"/>
      <c r="AT847" s="51"/>
      <c r="AU847" s="51"/>
    </row>
    <row r="848" spans="3:47" x14ac:dyDescent="0.2">
      <c r="C848" s="10"/>
      <c r="D848" s="10"/>
      <c r="AA848" s="51"/>
      <c r="AB848" s="51"/>
      <c r="AC848" s="51"/>
      <c r="AD848" s="51"/>
      <c r="AE848" s="51"/>
      <c r="AG848" s="72"/>
      <c r="AN848" s="51"/>
      <c r="AO848" s="51"/>
      <c r="AP848" s="51"/>
      <c r="AQ848" s="51"/>
      <c r="AR848" s="51"/>
      <c r="AS848" s="51"/>
      <c r="AT848" s="51"/>
      <c r="AU848" s="51"/>
    </row>
    <row r="849" spans="3:47" x14ac:dyDescent="0.2">
      <c r="C849" s="10"/>
      <c r="D849" s="10"/>
      <c r="AA849" s="51"/>
      <c r="AB849" s="51"/>
      <c r="AC849" s="51"/>
      <c r="AD849" s="51"/>
      <c r="AE849" s="51"/>
      <c r="AG849" s="72"/>
      <c r="AN849" s="51"/>
      <c r="AO849" s="51"/>
      <c r="AP849" s="51"/>
      <c r="AQ849" s="51"/>
      <c r="AR849" s="51"/>
      <c r="AS849" s="51"/>
      <c r="AT849" s="51"/>
      <c r="AU849" s="51"/>
    </row>
    <row r="850" spans="3:47" x14ac:dyDescent="0.2">
      <c r="C850" s="10"/>
      <c r="D850" s="10"/>
      <c r="AA850" s="51"/>
      <c r="AB850" s="51"/>
      <c r="AC850" s="51"/>
      <c r="AD850" s="51"/>
      <c r="AE850" s="51"/>
      <c r="AG850" s="72"/>
      <c r="AN850" s="51"/>
      <c r="AO850" s="51"/>
      <c r="AP850" s="51"/>
      <c r="AQ850" s="51"/>
      <c r="AR850" s="51"/>
      <c r="AS850" s="51"/>
      <c r="AT850" s="51"/>
      <c r="AU850" s="51"/>
    </row>
    <row r="851" spans="3:47" x14ac:dyDescent="0.2">
      <c r="C851" s="10"/>
      <c r="D851" s="10"/>
      <c r="AA851" s="51"/>
      <c r="AB851" s="51"/>
      <c r="AC851" s="51"/>
      <c r="AD851" s="51"/>
      <c r="AE851" s="51"/>
      <c r="AG851" s="72"/>
      <c r="AN851" s="51"/>
      <c r="AO851" s="51"/>
      <c r="AP851" s="51"/>
      <c r="AQ851" s="51"/>
      <c r="AR851" s="51"/>
      <c r="AS851" s="51"/>
      <c r="AT851" s="51"/>
      <c r="AU851" s="51"/>
    </row>
    <row r="852" spans="3:47" x14ac:dyDescent="0.2">
      <c r="C852" s="10"/>
      <c r="D852" s="10"/>
      <c r="AA852" s="51"/>
      <c r="AB852" s="51"/>
      <c r="AC852" s="51"/>
      <c r="AD852" s="51"/>
      <c r="AE852" s="51"/>
      <c r="AG852" s="72"/>
      <c r="AN852" s="51"/>
      <c r="AO852" s="51"/>
      <c r="AP852" s="51"/>
      <c r="AQ852" s="51"/>
      <c r="AR852" s="51"/>
      <c r="AS852" s="51"/>
      <c r="AT852" s="51"/>
      <c r="AU852" s="51"/>
    </row>
    <row r="853" spans="3:47" x14ac:dyDescent="0.2">
      <c r="C853" s="10"/>
      <c r="D853" s="10"/>
      <c r="AA853" s="51"/>
      <c r="AB853" s="51"/>
      <c r="AC853" s="51"/>
      <c r="AD853" s="51"/>
      <c r="AE853" s="51"/>
      <c r="AG853" s="72"/>
      <c r="AN853" s="51"/>
      <c r="AO853" s="51"/>
      <c r="AP853" s="51"/>
      <c r="AQ853" s="51"/>
      <c r="AR853" s="51"/>
      <c r="AS853" s="51"/>
      <c r="AT853" s="51"/>
      <c r="AU853" s="51"/>
    </row>
    <row r="854" spans="3:47" x14ac:dyDescent="0.2">
      <c r="C854" s="10"/>
      <c r="D854" s="10"/>
      <c r="AA854" s="51"/>
      <c r="AB854" s="51"/>
      <c r="AC854" s="51"/>
      <c r="AD854" s="51"/>
      <c r="AE854" s="51"/>
      <c r="AG854" s="72"/>
      <c r="AN854" s="51"/>
      <c r="AO854" s="51"/>
      <c r="AP854" s="51"/>
      <c r="AQ854" s="51"/>
      <c r="AR854" s="51"/>
      <c r="AS854" s="51"/>
      <c r="AT854" s="51"/>
      <c r="AU854" s="51"/>
    </row>
    <row r="855" spans="3:47" x14ac:dyDescent="0.2">
      <c r="C855" s="10"/>
      <c r="D855" s="10"/>
      <c r="AA855" s="51"/>
      <c r="AB855" s="51"/>
      <c r="AC855" s="51"/>
      <c r="AD855" s="51"/>
      <c r="AE855" s="51"/>
      <c r="AG855" s="72"/>
      <c r="AN855" s="51"/>
      <c r="AO855" s="51"/>
      <c r="AP855" s="51"/>
      <c r="AQ855" s="51"/>
      <c r="AR855" s="51"/>
      <c r="AS855" s="51"/>
      <c r="AT855" s="51"/>
      <c r="AU855" s="51"/>
    </row>
    <row r="856" spans="3:47" x14ac:dyDescent="0.2">
      <c r="C856" s="10"/>
      <c r="D856" s="10"/>
      <c r="AA856" s="51"/>
      <c r="AB856" s="51"/>
      <c r="AC856" s="51"/>
      <c r="AD856" s="51"/>
      <c r="AE856" s="51"/>
      <c r="AG856" s="72"/>
      <c r="AN856" s="51"/>
      <c r="AO856" s="51"/>
      <c r="AP856" s="51"/>
      <c r="AQ856" s="51"/>
      <c r="AR856" s="51"/>
      <c r="AS856" s="51"/>
      <c r="AT856" s="51"/>
      <c r="AU856" s="51"/>
    </row>
    <row r="857" spans="3:47" x14ac:dyDescent="0.2">
      <c r="C857" s="10"/>
      <c r="D857" s="10"/>
      <c r="AA857" s="51"/>
      <c r="AB857" s="51"/>
      <c r="AC857" s="51"/>
      <c r="AD857" s="51"/>
      <c r="AE857" s="51"/>
      <c r="AG857" s="72"/>
      <c r="AN857" s="51"/>
      <c r="AO857" s="51"/>
      <c r="AP857" s="51"/>
      <c r="AQ857" s="51"/>
      <c r="AR857" s="51"/>
      <c r="AS857" s="51"/>
      <c r="AT857" s="51"/>
      <c r="AU857" s="51"/>
    </row>
    <row r="858" spans="3:47" x14ac:dyDescent="0.2">
      <c r="C858" s="10"/>
      <c r="D858" s="10"/>
      <c r="AA858" s="51"/>
      <c r="AB858" s="51"/>
      <c r="AC858" s="51"/>
      <c r="AD858" s="51"/>
      <c r="AE858" s="51"/>
      <c r="AG858" s="72"/>
      <c r="AN858" s="51"/>
      <c r="AO858" s="51"/>
      <c r="AP858" s="51"/>
      <c r="AQ858" s="51"/>
      <c r="AR858" s="51"/>
      <c r="AS858" s="51"/>
      <c r="AT858" s="51"/>
      <c r="AU858" s="51"/>
    </row>
    <row r="859" spans="3:47" x14ac:dyDescent="0.2">
      <c r="C859" s="10"/>
      <c r="D859" s="10"/>
      <c r="AA859" s="51"/>
      <c r="AB859" s="51"/>
      <c r="AC859" s="51"/>
      <c r="AD859" s="51"/>
      <c r="AE859" s="51"/>
      <c r="AG859" s="72"/>
      <c r="AN859" s="51"/>
      <c r="AO859" s="51"/>
      <c r="AP859" s="51"/>
      <c r="AQ859" s="51"/>
      <c r="AR859" s="51"/>
      <c r="AS859" s="51"/>
      <c r="AT859" s="51"/>
      <c r="AU859" s="51"/>
    </row>
    <row r="860" spans="3:47" x14ac:dyDescent="0.2">
      <c r="C860" s="10"/>
      <c r="D860" s="10"/>
      <c r="AA860" s="51"/>
      <c r="AB860" s="51"/>
      <c r="AC860" s="51"/>
      <c r="AD860" s="51"/>
      <c r="AE860" s="51"/>
      <c r="AG860" s="72"/>
      <c r="AN860" s="51"/>
      <c r="AO860" s="51"/>
      <c r="AP860" s="51"/>
      <c r="AQ860" s="51"/>
      <c r="AR860" s="51"/>
      <c r="AS860" s="51"/>
      <c r="AT860" s="51"/>
      <c r="AU860" s="51"/>
    </row>
    <row r="861" spans="3:47" x14ac:dyDescent="0.2">
      <c r="C861" s="10"/>
      <c r="D861" s="10"/>
      <c r="AA861" s="51"/>
      <c r="AB861" s="51"/>
      <c r="AC861" s="51"/>
      <c r="AD861" s="51"/>
      <c r="AE861" s="51"/>
      <c r="AG861" s="72"/>
      <c r="AN861" s="51"/>
      <c r="AO861" s="51"/>
      <c r="AP861" s="51"/>
      <c r="AQ861" s="51"/>
      <c r="AR861" s="51"/>
      <c r="AS861" s="51"/>
      <c r="AT861" s="51"/>
      <c r="AU861" s="51"/>
    </row>
    <row r="862" spans="3:47" x14ac:dyDescent="0.2">
      <c r="C862" s="10"/>
      <c r="D862" s="10"/>
      <c r="AA862" s="51"/>
      <c r="AB862" s="51"/>
      <c r="AC862" s="51"/>
      <c r="AD862" s="51"/>
      <c r="AE862" s="51"/>
      <c r="AG862" s="72"/>
      <c r="AN862" s="51"/>
      <c r="AO862" s="51"/>
      <c r="AP862" s="51"/>
      <c r="AQ862" s="51"/>
      <c r="AR862" s="51"/>
      <c r="AS862" s="51"/>
      <c r="AT862" s="51"/>
      <c r="AU862" s="51"/>
    </row>
    <row r="863" spans="3:47" x14ac:dyDescent="0.2">
      <c r="C863" s="10"/>
      <c r="D863" s="10"/>
      <c r="AA863" s="51"/>
      <c r="AB863" s="51"/>
      <c r="AC863" s="51"/>
      <c r="AD863" s="51"/>
      <c r="AE863" s="51"/>
      <c r="AG863" s="72"/>
      <c r="AN863" s="51"/>
      <c r="AO863" s="51"/>
      <c r="AP863" s="51"/>
      <c r="AQ863" s="51"/>
      <c r="AR863" s="51"/>
      <c r="AS863" s="51"/>
      <c r="AT863" s="51"/>
      <c r="AU863" s="51"/>
    </row>
    <row r="864" spans="3:47" x14ac:dyDescent="0.2">
      <c r="C864" s="10"/>
      <c r="D864" s="10"/>
      <c r="AA864" s="51"/>
      <c r="AB864" s="51"/>
      <c r="AC864" s="51"/>
      <c r="AD864" s="51"/>
      <c r="AE864" s="51"/>
      <c r="AG864" s="72"/>
      <c r="AN864" s="51"/>
      <c r="AO864" s="51"/>
      <c r="AP864" s="51"/>
      <c r="AQ864" s="51"/>
      <c r="AR864" s="51"/>
      <c r="AS864" s="51"/>
      <c r="AT864" s="51"/>
      <c r="AU864" s="51"/>
    </row>
    <row r="865" spans="3:48" x14ac:dyDescent="0.2">
      <c r="C865" s="10"/>
      <c r="D865" s="10"/>
      <c r="AA865" s="51"/>
      <c r="AB865" s="51"/>
      <c r="AC865" s="51"/>
      <c r="AD865" s="51"/>
      <c r="AE865" s="51"/>
      <c r="AG865" s="72"/>
      <c r="AN865" s="51"/>
      <c r="AO865" s="51"/>
      <c r="AP865" s="51"/>
      <c r="AQ865" s="51"/>
      <c r="AR865" s="51"/>
      <c r="AS865" s="51"/>
      <c r="AT865" s="51"/>
      <c r="AU865" s="51"/>
    </row>
    <row r="866" spans="3:48" x14ac:dyDescent="0.2">
      <c r="C866" s="10"/>
      <c r="D866" s="10"/>
      <c r="AA866" s="51"/>
      <c r="AB866" s="51"/>
      <c r="AC866" s="51"/>
      <c r="AD866" s="51"/>
      <c r="AE866" s="51"/>
      <c r="AG866" s="72"/>
      <c r="AN866" s="51"/>
      <c r="AO866" s="51"/>
      <c r="AP866" s="51"/>
      <c r="AQ866" s="51"/>
      <c r="AR866" s="51"/>
      <c r="AS866" s="51"/>
      <c r="AT866" s="51"/>
      <c r="AU866" s="51"/>
    </row>
    <row r="867" spans="3:48" x14ac:dyDescent="0.2">
      <c r="C867" s="10"/>
      <c r="D867" s="10"/>
      <c r="AA867" s="51"/>
      <c r="AB867" s="51"/>
      <c r="AC867" s="51"/>
      <c r="AD867" s="51"/>
      <c r="AE867" s="51"/>
      <c r="AG867" s="72"/>
      <c r="AN867" s="51"/>
      <c r="AO867" s="51"/>
      <c r="AP867" s="51"/>
      <c r="AQ867" s="51"/>
      <c r="AR867" s="51"/>
      <c r="AS867" s="51"/>
      <c r="AT867" s="51"/>
      <c r="AU867" s="51"/>
    </row>
    <row r="868" spans="3:48" x14ac:dyDescent="0.2">
      <c r="C868" s="10"/>
      <c r="D868" s="10"/>
      <c r="AA868" s="51"/>
      <c r="AB868" s="51"/>
      <c r="AC868" s="51"/>
      <c r="AD868" s="51"/>
      <c r="AE868" s="51"/>
      <c r="AG868" s="72"/>
      <c r="AN868" s="51"/>
      <c r="AO868" s="51"/>
      <c r="AP868" s="51"/>
      <c r="AQ868" s="51"/>
      <c r="AR868" s="51"/>
      <c r="AS868" s="51"/>
      <c r="AT868" s="51"/>
      <c r="AU868" s="51"/>
    </row>
    <row r="869" spans="3:48" x14ac:dyDescent="0.2">
      <c r="C869" s="10"/>
      <c r="D869" s="10"/>
      <c r="AA869" s="51"/>
      <c r="AB869" s="51"/>
      <c r="AC869" s="51"/>
      <c r="AD869" s="51"/>
      <c r="AE869" s="51"/>
      <c r="AG869" s="72"/>
      <c r="AN869" s="51"/>
      <c r="AO869" s="51"/>
      <c r="AP869" s="51"/>
      <c r="AQ869" s="51"/>
      <c r="AR869" s="51"/>
      <c r="AS869" s="51"/>
      <c r="AT869" s="51"/>
      <c r="AU869" s="51"/>
    </row>
    <row r="870" spans="3:48" x14ac:dyDescent="0.2">
      <c r="C870" s="10"/>
      <c r="D870" s="10"/>
      <c r="AA870" s="51"/>
      <c r="AB870" s="51"/>
      <c r="AC870" s="51"/>
      <c r="AD870" s="51"/>
      <c r="AE870" s="51"/>
      <c r="AG870" s="72"/>
      <c r="AN870" s="51"/>
      <c r="AO870" s="51"/>
      <c r="AP870" s="51"/>
      <c r="AQ870" s="51"/>
      <c r="AR870" s="51"/>
      <c r="AS870" s="51"/>
      <c r="AT870" s="51"/>
      <c r="AU870" s="51"/>
    </row>
    <row r="871" spans="3:48" x14ac:dyDescent="0.2">
      <c r="C871" s="10"/>
      <c r="D871" s="10"/>
      <c r="AA871" s="51"/>
      <c r="AB871" s="51"/>
      <c r="AC871" s="51"/>
      <c r="AD871" s="51"/>
      <c r="AE871" s="51"/>
      <c r="AG871" s="72"/>
      <c r="AN871" s="51"/>
      <c r="AO871" s="51"/>
      <c r="AP871" s="51"/>
      <c r="AQ871" s="51"/>
      <c r="AR871" s="51"/>
      <c r="AS871" s="51"/>
      <c r="AT871" s="51"/>
      <c r="AU871" s="51"/>
    </row>
    <row r="872" spans="3:48" x14ac:dyDescent="0.2">
      <c r="C872" s="10"/>
      <c r="D872" s="10"/>
      <c r="AA872" s="51"/>
      <c r="AB872" s="51"/>
      <c r="AC872" s="51"/>
      <c r="AD872" s="51"/>
      <c r="AE872" s="51"/>
      <c r="AG872" s="72"/>
      <c r="AN872" s="51"/>
      <c r="AO872" s="51"/>
      <c r="AP872" s="51"/>
      <c r="AQ872" s="51"/>
      <c r="AR872" s="51"/>
      <c r="AS872" s="51"/>
      <c r="AT872" s="51"/>
      <c r="AU872" s="51"/>
    </row>
    <row r="873" spans="3:48" x14ac:dyDescent="0.2">
      <c r="C873" s="10"/>
      <c r="D873" s="10"/>
      <c r="AA873" s="51"/>
      <c r="AB873" s="51"/>
      <c r="AC873" s="51"/>
      <c r="AD873" s="51"/>
      <c r="AE873" s="51"/>
      <c r="AG873" s="72"/>
      <c r="AN873" s="51"/>
      <c r="AO873" s="51"/>
      <c r="AP873" s="51"/>
      <c r="AQ873" s="51"/>
      <c r="AR873" s="51"/>
      <c r="AS873" s="51"/>
      <c r="AT873" s="51"/>
      <c r="AU873" s="51"/>
    </row>
    <row r="874" spans="3:48" x14ac:dyDescent="0.2">
      <c r="C874" s="10"/>
      <c r="D874" s="10"/>
      <c r="AA874" s="51"/>
      <c r="AB874" s="51"/>
      <c r="AC874" s="51"/>
      <c r="AD874" s="51"/>
      <c r="AE874" s="51"/>
      <c r="AG874" s="72"/>
      <c r="AN874" s="51"/>
      <c r="AO874" s="51"/>
      <c r="AP874" s="51"/>
      <c r="AQ874" s="51"/>
      <c r="AR874" s="51"/>
      <c r="AS874" s="51"/>
      <c r="AT874" s="51"/>
      <c r="AU874" s="51"/>
    </row>
    <row r="875" spans="3:48" x14ac:dyDescent="0.2">
      <c r="C875" s="10"/>
      <c r="D875" s="10"/>
      <c r="AA875" s="51"/>
      <c r="AB875" s="51"/>
      <c r="AC875" s="51"/>
      <c r="AD875" s="51"/>
      <c r="AE875" s="51"/>
      <c r="AG875" s="72"/>
      <c r="AN875" s="51"/>
      <c r="AO875" s="51"/>
      <c r="AP875" s="51"/>
      <c r="AQ875" s="51"/>
      <c r="AR875" s="51"/>
      <c r="AS875" s="51"/>
      <c r="AT875" s="51"/>
      <c r="AU875" s="51"/>
    </row>
    <row r="876" spans="3:48" x14ac:dyDescent="0.2">
      <c r="C876" s="10"/>
      <c r="D876" s="10"/>
      <c r="AA876" s="51"/>
      <c r="AB876" s="51"/>
      <c r="AC876" s="51"/>
      <c r="AD876" s="51"/>
      <c r="AE876" s="51"/>
      <c r="AG876" s="72"/>
      <c r="AN876" s="51"/>
      <c r="AO876" s="51"/>
      <c r="AP876" s="51"/>
      <c r="AQ876" s="51"/>
      <c r="AR876" s="51"/>
      <c r="AS876" s="51"/>
      <c r="AT876" s="51"/>
      <c r="AU876" s="51"/>
    </row>
    <row r="877" spans="3:48" x14ac:dyDescent="0.2">
      <c r="C877" s="10"/>
      <c r="D877" s="10"/>
      <c r="AA877" s="51"/>
      <c r="AB877" s="51"/>
      <c r="AC877" s="51"/>
      <c r="AD877" s="51"/>
      <c r="AE877" s="51"/>
      <c r="AG877" s="72"/>
      <c r="AN877" s="51"/>
      <c r="AO877" s="51"/>
      <c r="AP877" s="51"/>
      <c r="AQ877" s="51"/>
      <c r="AR877" s="51"/>
      <c r="AS877" s="51"/>
      <c r="AT877" s="51"/>
      <c r="AU877" s="51"/>
    </row>
    <row r="878" spans="3:48" x14ac:dyDescent="0.2">
      <c r="C878" s="10"/>
      <c r="D878" s="10"/>
      <c r="AA878" s="51"/>
      <c r="AB878" s="51"/>
      <c r="AC878" s="51"/>
      <c r="AD878" s="51"/>
      <c r="AE878" s="51"/>
      <c r="AG878" s="72"/>
      <c r="AN878" s="51"/>
      <c r="AO878" s="51"/>
      <c r="AP878" s="51"/>
      <c r="AQ878" s="51"/>
      <c r="AR878" s="51"/>
      <c r="AS878" s="51"/>
      <c r="AT878" s="51"/>
      <c r="AU878" s="51"/>
    </row>
    <row r="879" spans="3:48" x14ac:dyDescent="0.2">
      <c r="C879" s="10"/>
      <c r="D879" s="10"/>
      <c r="AA879" s="51"/>
      <c r="AB879" s="51"/>
      <c r="AC879" s="51"/>
      <c r="AD879" s="51"/>
      <c r="AE879" s="51"/>
      <c r="AG879" s="72"/>
      <c r="AN879" s="51"/>
      <c r="AO879" s="51"/>
      <c r="AP879" s="51"/>
      <c r="AQ879" s="51"/>
      <c r="AR879" s="51"/>
      <c r="AS879" s="51"/>
      <c r="AT879" s="51"/>
      <c r="AU879" s="51"/>
    </row>
    <row r="880" spans="3:48" x14ac:dyDescent="0.2">
      <c r="C880" s="10"/>
      <c r="D880" s="10"/>
      <c r="AA880" s="51"/>
      <c r="AB880" s="51"/>
      <c r="AC880" s="51"/>
      <c r="AD880" s="51"/>
      <c r="AE880" s="51"/>
      <c r="AG880" s="72"/>
      <c r="AN880" s="51"/>
      <c r="AO880" s="51"/>
      <c r="AP880" s="51"/>
      <c r="AQ880" s="51"/>
      <c r="AR880" s="51"/>
      <c r="AS880" s="51"/>
      <c r="AT880" s="51"/>
      <c r="AU880" s="51"/>
      <c r="AV880" s="51"/>
    </row>
    <row r="881" spans="3:64" x14ac:dyDescent="0.2">
      <c r="C881" s="10"/>
      <c r="D881" s="10"/>
      <c r="AA881" s="51"/>
      <c r="AB881" s="51"/>
      <c r="AC881" s="51"/>
      <c r="AD881" s="51"/>
      <c r="AE881" s="51"/>
      <c r="AG881" s="72"/>
      <c r="AN881" s="51"/>
      <c r="AO881" s="51"/>
      <c r="AP881" s="51"/>
      <c r="AQ881" s="51"/>
      <c r="AR881" s="51"/>
      <c r="AS881" s="51"/>
      <c r="AT881" s="51"/>
      <c r="AU881" s="51"/>
    </row>
    <row r="882" spans="3:64" x14ac:dyDescent="0.2">
      <c r="C882" s="10"/>
      <c r="D882" s="10"/>
      <c r="AA882" s="51"/>
      <c r="AB882" s="51"/>
      <c r="AC882" s="51"/>
      <c r="AD882" s="51"/>
      <c r="AE882" s="51"/>
      <c r="AG882" s="72"/>
      <c r="AN882" s="51"/>
      <c r="AO882" s="51"/>
      <c r="AP882" s="51"/>
      <c r="AQ882" s="51"/>
      <c r="AR882" s="51"/>
      <c r="AS882" s="51"/>
      <c r="AT882" s="51"/>
      <c r="AU882" s="51"/>
    </row>
    <row r="883" spans="3:64" x14ac:dyDescent="0.2">
      <c r="C883" s="10"/>
      <c r="D883" s="10"/>
      <c r="AA883" s="51"/>
      <c r="AB883" s="51"/>
      <c r="AC883" s="51"/>
      <c r="AD883" s="51"/>
      <c r="AE883" s="51"/>
      <c r="AG883" s="72"/>
      <c r="AN883" s="51"/>
      <c r="AO883" s="51"/>
      <c r="AP883" s="51"/>
      <c r="AQ883" s="51"/>
      <c r="AR883" s="51"/>
      <c r="AS883" s="51"/>
      <c r="AT883" s="51"/>
      <c r="AU883" s="51"/>
    </row>
    <row r="884" spans="3:64" x14ac:dyDescent="0.2">
      <c r="C884" s="10"/>
      <c r="D884" s="10"/>
      <c r="AA884" s="51"/>
      <c r="AB884" s="51"/>
      <c r="AC884" s="51"/>
      <c r="AD884" s="51"/>
      <c r="AE884" s="51"/>
      <c r="AG884" s="72"/>
      <c r="AN884" s="51"/>
      <c r="AO884" s="51"/>
      <c r="AP884" s="51"/>
      <c r="AQ884" s="51"/>
      <c r="AR884" s="51"/>
      <c r="AS884" s="51"/>
      <c r="AT884" s="51"/>
      <c r="AU884" s="51"/>
    </row>
    <row r="885" spans="3:64" x14ac:dyDescent="0.2">
      <c r="C885" s="10"/>
      <c r="D885" s="10"/>
      <c r="AA885" s="51"/>
      <c r="AB885" s="51"/>
      <c r="AC885" s="51"/>
      <c r="AD885" s="51"/>
      <c r="AE885" s="51"/>
      <c r="AG885" s="72"/>
      <c r="AN885" s="51"/>
      <c r="AO885" s="51"/>
      <c r="AP885" s="51"/>
      <c r="AQ885" s="51"/>
      <c r="AR885" s="51"/>
      <c r="AS885" s="51"/>
      <c r="AT885" s="51"/>
      <c r="AU885" s="51"/>
    </row>
    <row r="886" spans="3:64" x14ac:dyDescent="0.2">
      <c r="C886" s="10"/>
      <c r="D886" s="10"/>
      <c r="AA886" s="51"/>
      <c r="AB886" s="51"/>
      <c r="AC886" s="51"/>
      <c r="AD886" s="51"/>
      <c r="AE886" s="51"/>
      <c r="AG886" s="72"/>
      <c r="AN886" s="51"/>
      <c r="AO886" s="51"/>
      <c r="AP886" s="51"/>
      <c r="AQ886" s="51"/>
      <c r="AR886" s="51"/>
      <c r="AS886" s="51"/>
      <c r="AT886" s="51"/>
      <c r="AU886" s="51"/>
    </row>
    <row r="887" spans="3:64" x14ac:dyDescent="0.2">
      <c r="C887" s="10"/>
      <c r="D887" s="10"/>
      <c r="AA887" s="51"/>
      <c r="AB887" s="51"/>
      <c r="AC887" s="51"/>
      <c r="AD887" s="51"/>
      <c r="AE887" s="51"/>
      <c r="AG887" s="72"/>
      <c r="AN887" s="51"/>
      <c r="AO887" s="51"/>
      <c r="AP887" s="51"/>
      <c r="AQ887" s="51"/>
      <c r="AR887" s="51"/>
      <c r="AS887" s="51"/>
      <c r="AT887" s="51"/>
      <c r="AU887" s="51"/>
    </row>
    <row r="888" spans="3:64" x14ac:dyDescent="0.2">
      <c r="C888" s="10"/>
      <c r="D888" s="10"/>
      <c r="AA888" s="51"/>
      <c r="AB888" s="51"/>
      <c r="AC888" s="51"/>
      <c r="AD888" s="51"/>
      <c r="AE888" s="51"/>
      <c r="AG888" s="72"/>
      <c r="AN888" s="51"/>
      <c r="AO888" s="51"/>
      <c r="AP888" s="51"/>
      <c r="AQ888" s="51"/>
      <c r="AR888" s="51"/>
      <c r="AS888" s="51"/>
      <c r="AT888" s="51"/>
      <c r="AU888" s="51"/>
    </row>
    <row r="889" spans="3:64" x14ac:dyDescent="0.2">
      <c r="C889" s="10"/>
      <c r="D889" s="10"/>
      <c r="AA889" s="51"/>
      <c r="AB889" s="51"/>
      <c r="AC889" s="51"/>
      <c r="AD889" s="51"/>
      <c r="AE889" s="51"/>
      <c r="AG889" s="72"/>
      <c r="AN889" s="51"/>
      <c r="AO889" s="51"/>
      <c r="AP889" s="51"/>
      <c r="AQ889" s="51"/>
      <c r="AR889" s="51"/>
      <c r="AS889" s="51"/>
      <c r="AT889" s="51"/>
      <c r="AU889" s="51"/>
    </row>
    <row r="890" spans="3:64" x14ac:dyDescent="0.2">
      <c r="C890" s="10"/>
      <c r="D890" s="10"/>
      <c r="AA890" s="51"/>
      <c r="AB890" s="51"/>
      <c r="AC890" s="51"/>
      <c r="AD890" s="51"/>
      <c r="AE890" s="51"/>
      <c r="AG890" s="72"/>
      <c r="AN890" s="51"/>
      <c r="AO890" s="51"/>
      <c r="AP890" s="51"/>
      <c r="AQ890" s="51"/>
      <c r="AR890" s="51"/>
      <c r="AS890" s="51"/>
      <c r="AT890" s="51"/>
      <c r="AU890" s="51"/>
    </row>
    <row r="891" spans="3:64" x14ac:dyDescent="0.2">
      <c r="C891" s="10"/>
      <c r="D891" s="10"/>
      <c r="AA891" s="51"/>
      <c r="AB891" s="51"/>
      <c r="AC891" s="51"/>
      <c r="AD891" s="51"/>
      <c r="AE891" s="51"/>
      <c r="AG891" s="72"/>
      <c r="AN891" s="51"/>
      <c r="AO891" s="51"/>
      <c r="AP891" s="51"/>
      <c r="AQ891" s="51"/>
      <c r="AR891" s="51"/>
      <c r="AS891" s="51"/>
      <c r="AT891" s="51"/>
      <c r="AU891" s="51"/>
    </row>
    <row r="892" spans="3:64" x14ac:dyDescent="0.2">
      <c r="C892" s="10"/>
      <c r="D892" s="10"/>
      <c r="AA892" s="51"/>
      <c r="AB892" s="51"/>
      <c r="AC892" s="51"/>
      <c r="AD892" s="51"/>
      <c r="AE892" s="51"/>
      <c r="AG892" s="72"/>
      <c r="AN892" s="51"/>
      <c r="AO892" s="51"/>
      <c r="AP892" s="51"/>
      <c r="AQ892" s="51"/>
      <c r="AR892" s="51"/>
      <c r="AS892" s="51"/>
      <c r="AT892" s="51"/>
      <c r="AU892" s="51"/>
    </row>
    <row r="893" spans="3:64" x14ac:dyDescent="0.2">
      <c r="C893" s="10"/>
      <c r="D893" s="10"/>
      <c r="AA893" s="51"/>
      <c r="AB893" s="51"/>
      <c r="AC893" s="51"/>
      <c r="AD893" s="51"/>
      <c r="AE893" s="51"/>
      <c r="AG893" s="72"/>
      <c r="AN893" s="51"/>
      <c r="AO893" s="51"/>
      <c r="AP893" s="51"/>
      <c r="AQ893" s="51"/>
      <c r="AR893" s="51"/>
      <c r="AS893" s="51"/>
      <c r="AT893" s="51"/>
      <c r="AU893" s="51"/>
    </row>
    <row r="894" spans="3:64" x14ac:dyDescent="0.2">
      <c r="C894" s="10"/>
      <c r="D894" s="10"/>
      <c r="AA894" s="51"/>
      <c r="AB894" s="51"/>
      <c r="AC894" s="51"/>
      <c r="AD894" s="51"/>
      <c r="AE894" s="51"/>
      <c r="AG894" s="72"/>
      <c r="AN894" s="51"/>
      <c r="AO894" s="51"/>
      <c r="AP894" s="51"/>
      <c r="AQ894" s="51"/>
      <c r="AR894" s="51"/>
      <c r="AS894" s="51"/>
      <c r="AT894" s="51"/>
      <c r="AU894" s="51"/>
    </row>
    <row r="895" spans="3:64" x14ac:dyDescent="0.2">
      <c r="C895" s="10"/>
      <c r="D895" s="10"/>
      <c r="AA895" s="51"/>
      <c r="AB895" s="51"/>
      <c r="AC895" s="51"/>
      <c r="AD895" s="51"/>
      <c r="AE895" s="51"/>
      <c r="AG895" s="72"/>
      <c r="AN895" s="51"/>
      <c r="AO895" s="51"/>
      <c r="AP895" s="51"/>
      <c r="AQ895" s="51"/>
      <c r="AR895" s="51"/>
      <c r="AS895" s="51"/>
      <c r="AT895" s="51"/>
      <c r="AU895" s="51"/>
      <c r="AV895" s="51"/>
      <c r="AW895" s="51"/>
      <c r="AX895" s="51"/>
      <c r="AY895" s="51"/>
      <c r="AZ895" s="51"/>
      <c r="BA895" s="51"/>
      <c r="BB895" s="51"/>
      <c r="BC895" s="51"/>
      <c r="BD895" s="51"/>
      <c r="BE895" s="51"/>
      <c r="BF895" s="51"/>
      <c r="BG895" s="51"/>
      <c r="BH895" s="51"/>
      <c r="BI895" s="51"/>
      <c r="BJ895" s="51"/>
      <c r="BK895" s="51"/>
      <c r="BL895" s="51"/>
    </row>
    <row r="896" spans="3:64" x14ac:dyDescent="0.2">
      <c r="C896" s="10"/>
      <c r="D896" s="10"/>
      <c r="AA896" s="51"/>
      <c r="AB896" s="51"/>
      <c r="AC896" s="51"/>
      <c r="AD896" s="51"/>
      <c r="AE896" s="51"/>
      <c r="AG896" s="72"/>
      <c r="AN896" s="51"/>
      <c r="AO896" s="51"/>
      <c r="AP896" s="51"/>
      <c r="AQ896" s="51"/>
      <c r="AR896" s="51"/>
      <c r="AS896" s="51"/>
      <c r="AT896" s="51"/>
      <c r="AU896" s="51"/>
    </row>
    <row r="897" spans="3:64" x14ac:dyDescent="0.2">
      <c r="C897" s="10"/>
      <c r="D897" s="10"/>
      <c r="AA897" s="51"/>
      <c r="AB897" s="51"/>
      <c r="AC897" s="51"/>
      <c r="AD897" s="51"/>
      <c r="AE897" s="51"/>
      <c r="AG897" s="72"/>
      <c r="AN897" s="51"/>
      <c r="AO897" s="51"/>
      <c r="AP897" s="51"/>
      <c r="AQ897" s="51"/>
      <c r="AR897" s="51"/>
      <c r="AS897" s="51"/>
      <c r="AT897" s="51"/>
      <c r="AU897" s="51"/>
    </row>
    <row r="898" spans="3:64" x14ac:dyDescent="0.2">
      <c r="C898" s="10"/>
      <c r="D898" s="10"/>
      <c r="AA898" s="51"/>
      <c r="AB898" s="51"/>
      <c r="AC898" s="51"/>
      <c r="AD898" s="51"/>
      <c r="AE898" s="51"/>
      <c r="AG898" s="72"/>
      <c r="AN898" s="51"/>
      <c r="AO898" s="51"/>
      <c r="AP898" s="51"/>
      <c r="AQ898" s="51"/>
      <c r="AR898" s="51"/>
      <c r="AS898" s="51"/>
      <c r="AT898" s="51"/>
      <c r="AU898" s="51"/>
    </row>
    <row r="899" spans="3:64" x14ac:dyDescent="0.2">
      <c r="C899" s="10"/>
      <c r="D899" s="10"/>
      <c r="AA899" s="51"/>
      <c r="AB899" s="51"/>
      <c r="AC899" s="51"/>
      <c r="AD899" s="51"/>
      <c r="AE899" s="51"/>
      <c r="AG899" s="72"/>
      <c r="AN899" s="51"/>
      <c r="AO899" s="51"/>
      <c r="AP899" s="51"/>
      <c r="AQ899" s="51"/>
      <c r="AR899" s="51"/>
      <c r="AS899" s="51"/>
      <c r="AT899" s="51"/>
      <c r="AU899" s="51"/>
      <c r="AV899" s="51"/>
      <c r="AW899" s="51"/>
      <c r="AX899" s="51"/>
      <c r="AY899" s="51"/>
      <c r="AZ899" s="51"/>
      <c r="BA899" s="51"/>
      <c r="BB899" s="51"/>
      <c r="BC899" s="51"/>
      <c r="BD899" s="51"/>
      <c r="BE899" s="51"/>
      <c r="BF899" s="51"/>
      <c r="BG899" s="51"/>
      <c r="BH899" s="51"/>
      <c r="BI899" s="51"/>
      <c r="BJ899" s="51"/>
      <c r="BK899" s="51"/>
      <c r="BL899" s="51"/>
    </row>
    <row r="900" spans="3:64" x14ac:dyDescent="0.2">
      <c r="C900" s="10"/>
      <c r="D900" s="10"/>
      <c r="AA900" s="51"/>
      <c r="AB900" s="51"/>
      <c r="AC900" s="51"/>
      <c r="AD900" s="51"/>
      <c r="AE900" s="51"/>
      <c r="AG900" s="72"/>
      <c r="AN900" s="51"/>
      <c r="AO900" s="51"/>
      <c r="AP900" s="51"/>
      <c r="AQ900" s="51"/>
      <c r="AR900" s="51"/>
      <c r="AS900" s="51"/>
      <c r="AT900" s="51"/>
      <c r="AU900" s="51"/>
    </row>
    <row r="901" spans="3:64" x14ac:dyDescent="0.2">
      <c r="C901" s="10"/>
      <c r="D901" s="10"/>
      <c r="AA901" s="51"/>
      <c r="AB901" s="51"/>
      <c r="AC901" s="51"/>
      <c r="AD901" s="51"/>
      <c r="AE901" s="51"/>
      <c r="AG901" s="72"/>
      <c r="AN901" s="51"/>
      <c r="AO901" s="51"/>
      <c r="AP901" s="51"/>
      <c r="AQ901" s="51"/>
      <c r="AR901" s="51"/>
      <c r="AS901" s="51"/>
      <c r="AT901" s="51"/>
      <c r="AU901" s="51"/>
    </row>
    <row r="902" spans="3:64" x14ac:dyDescent="0.2">
      <c r="C902" s="10"/>
      <c r="D902" s="10"/>
      <c r="AA902" s="51"/>
      <c r="AB902" s="51"/>
      <c r="AC902" s="51"/>
      <c r="AD902" s="51"/>
      <c r="AE902" s="51"/>
      <c r="AG902" s="72"/>
      <c r="AN902" s="51"/>
      <c r="AO902" s="51"/>
      <c r="AP902" s="51"/>
      <c r="AQ902" s="51"/>
      <c r="AR902" s="51"/>
      <c r="AS902" s="51"/>
      <c r="AT902" s="51"/>
      <c r="AU902" s="51"/>
    </row>
    <row r="903" spans="3:64" x14ac:dyDescent="0.2">
      <c r="C903" s="10"/>
      <c r="D903" s="10"/>
      <c r="AA903" s="51"/>
      <c r="AB903" s="51"/>
      <c r="AC903" s="51"/>
      <c r="AD903" s="51"/>
      <c r="AE903" s="51"/>
      <c r="AG903" s="72"/>
      <c r="AN903" s="51"/>
      <c r="AO903" s="51"/>
      <c r="AP903" s="51"/>
      <c r="AQ903" s="51"/>
      <c r="AR903" s="51"/>
      <c r="AS903" s="51"/>
      <c r="AT903" s="51"/>
      <c r="AU903" s="51"/>
      <c r="AV903" s="51"/>
      <c r="AW903" s="51"/>
      <c r="AX903" s="51"/>
      <c r="AY903" s="51"/>
      <c r="AZ903" s="51"/>
      <c r="BA903" s="51"/>
      <c r="BB903" s="51"/>
      <c r="BC903" s="51"/>
      <c r="BD903" s="51"/>
      <c r="BE903" s="51"/>
      <c r="BF903" s="51"/>
      <c r="BG903" s="51"/>
      <c r="BH903" s="51"/>
      <c r="BI903" s="51"/>
      <c r="BJ903" s="51"/>
      <c r="BK903" s="51"/>
      <c r="BL903" s="51"/>
    </row>
    <row r="904" spans="3:64" x14ac:dyDescent="0.2">
      <c r="C904" s="10"/>
      <c r="D904" s="10"/>
      <c r="AA904" s="51"/>
      <c r="AB904" s="51"/>
      <c r="AC904" s="51"/>
      <c r="AD904" s="51"/>
      <c r="AE904" s="51"/>
      <c r="AG904" s="72"/>
      <c r="AN904" s="51"/>
      <c r="AO904" s="51"/>
      <c r="AP904" s="51"/>
      <c r="AQ904" s="51"/>
      <c r="AR904" s="51"/>
      <c r="AS904" s="51"/>
      <c r="AT904" s="51"/>
      <c r="AU904" s="51"/>
    </row>
    <row r="905" spans="3:64" x14ac:dyDescent="0.2">
      <c r="C905" s="10"/>
      <c r="D905" s="10"/>
      <c r="AA905" s="51"/>
      <c r="AB905" s="51"/>
      <c r="AC905" s="51"/>
      <c r="AD905" s="51"/>
      <c r="AE905" s="51"/>
      <c r="AG905" s="72"/>
      <c r="AN905" s="51"/>
      <c r="AO905" s="51"/>
      <c r="AP905" s="51"/>
      <c r="AQ905" s="51"/>
      <c r="AR905" s="51"/>
      <c r="AS905" s="51"/>
      <c r="AT905" s="51"/>
      <c r="AU905" s="51"/>
    </row>
    <row r="906" spans="3:64" x14ac:dyDescent="0.2">
      <c r="C906" s="10"/>
      <c r="D906" s="10"/>
      <c r="AA906" s="51"/>
      <c r="AB906" s="51"/>
      <c r="AC906" s="51"/>
      <c r="AD906" s="51"/>
      <c r="AE906" s="51"/>
      <c r="AG906" s="72"/>
      <c r="AN906" s="51"/>
      <c r="AO906" s="51"/>
      <c r="AP906" s="51"/>
      <c r="AQ906" s="51"/>
      <c r="AR906" s="51"/>
      <c r="AS906" s="51"/>
      <c r="AT906" s="51"/>
      <c r="AU906" s="51"/>
    </row>
    <row r="907" spans="3:64" x14ac:dyDescent="0.2">
      <c r="C907" s="10"/>
      <c r="D907" s="10"/>
      <c r="AA907" s="51"/>
      <c r="AB907" s="51"/>
      <c r="AC907" s="51"/>
      <c r="AD907" s="51"/>
      <c r="AE907" s="51"/>
      <c r="AG907" s="72"/>
      <c r="AN907" s="51"/>
      <c r="AO907" s="51"/>
      <c r="AP907" s="51"/>
      <c r="AQ907" s="51"/>
      <c r="AR907" s="51"/>
      <c r="AS907" s="51"/>
      <c r="AT907" s="51"/>
      <c r="AU907" s="51"/>
    </row>
    <row r="908" spans="3:64" x14ac:dyDescent="0.2">
      <c r="C908" s="10"/>
      <c r="D908" s="10"/>
      <c r="AA908" s="51"/>
      <c r="AB908" s="51"/>
      <c r="AC908" s="51"/>
      <c r="AD908" s="51"/>
      <c r="AE908" s="51"/>
      <c r="AG908" s="72"/>
      <c r="AN908" s="51"/>
      <c r="AO908" s="51"/>
      <c r="AP908" s="51"/>
      <c r="AQ908" s="51"/>
      <c r="AR908" s="51"/>
      <c r="AS908" s="51"/>
      <c r="AT908" s="51"/>
      <c r="AU908" s="51"/>
    </row>
    <row r="909" spans="3:64" x14ac:dyDescent="0.2">
      <c r="C909" s="10"/>
      <c r="D909" s="10"/>
      <c r="AA909" s="51"/>
      <c r="AB909" s="51"/>
      <c r="AC909" s="51"/>
      <c r="AD909" s="51"/>
      <c r="AE909" s="51"/>
      <c r="AG909" s="72"/>
      <c r="AN909" s="51"/>
      <c r="AO909" s="51"/>
      <c r="AP909" s="51"/>
      <c r="AQ909" s="51"/>
      <c r="AR909" s="51"/>
      <c r="AS909" s="51"/>
      <c r="AT909" s="51"/>
      <c r="AU909" s="51"/>
    </row>
    <row r="910" spans="3:64" x14ac:dyDescent="0.2">
      <c r="C910" s="10"/>
      <c r="D910" s="10"/>
      <c r="AA910" s="51"/>
      <c r="AB910" s="51"/>
      <c r="AC910" s="51"/>
      <c r="AD910" s="51"/>
      <c r="AE910" s="51"/>
      <c r="AG910" s="72"/>
      <c r="AN910" s="51"/>
      <c r="AO910" s="51"/>
      <c r="AP910" s="51"/>
      <c r="AQ910" s="51"/>
      <c r="AR910" s="51"/>
      <c r="AS910" s="51"/>
      <c r="AT910" s="51"/>
      <c r="AU910" s="51"/>
    </row>
    <row r="911" spans="3:64" x14ac:dyDescent="0.2">
      <c r="C911" s="10"/>
      <c r="D911" s="10"/>
      <c r="AA911" s="51"/>
      <c r="AB911" s="51"/>
      <c r="AC911" s="51"/>
      <c r="AD911" s="51"/>
      <c r="AE911" s="51"/>
      <c r="AG911" s="72"/>
      <c r="AN911" s="51"/>
      <c r="AO911" s="51"/>
      <c r="AP911" s="51"/>
      <c r="AQ911" s="51"/>
      <c r="AR911" s="51"/>
      <c r="AS911" s="51"/>
      <c r="AT911" s="51"/>
      <c r="AU911" s="51"/>
    </row>
    <row r="912" spans="3:64" x14ac:dyDescent="0.2">
      <c r="C912" s="10"/>
      <c r="D912" s="10"/>
      <c r="AA912" s="51"/>
      <c r="AB912" s="51"/>
      <c r="AC912" s="51"/>
      <c r="AD912" s="51"/>
      <c r="AE912" s="51"/>
      <c r="AG912" s="72"/>
      <c r="AN912" s="51"/>
      <c r="AO912" s="51"/>
      <c r="AP912" s="51"/>
      <c r="AQ912" s="51"/>
      <c r="AR912" s="51"/>
      <c r="AS912" s="51"/>
      <c r="AT912" s="51"/>
      <c r="AU912" s="51"/>
      <c r="AV912" s="51"/>
      <c r="AW912" s="51"/>
      <c r="AX912" s="51"/>
      <c r="AY912" s="51"/>
      <c r="AZ912" s="51"/>
      <c r="BA912" s="51"/>
      <c r="BB912" s="51"/>
      <c r="BC912" s="51"/>
      <c r="BD912" s="51"/>
      <c r="BE912" s="51"/>
      <c r="BF912" s="51"/>
      <c r="BG912" s="51"/>
      <c r="BH912" s="51"/>
      <c r="BI912" s="51"/>
      <c r="BJ912" s="51"/>
      <c r="BK912" s="51"/>
      <c r="BL912" s="51"/>
    </row>
    <row r="913" spans="3:64" x14ac:dyDescent="0.2">
      <c r="C913" s="10"/>
      <c r="D913" s="10"/>
      <c r="AA913" s="51"/>
      <c r="AB913" s="51"/>
      <c r="AC913" s="51"/>
      <c r="AD913" s="51"/>
      <c r="AE913" s="51"/>
      <c r="AG913" s="72"/>
      <c r="AN913" s="51"/>
      <c r="AO913" s="51"/>
      <c r="AP913" s="51"/>
      <c r="AQ913" s="51"/>
      <c r="AR913" s="51"/>
      <c r="AS913" s="51"/>
      <c r="AT913" s="51"/>
      <c r="AU913" s="51"/>
    </row>
    <row r="914" spans="3:64" x14ac:dyDescent="0.2">
      <c r="C914" s="10"/>
      <c r="D914" s="10"/>
      <c r="AA914" s="51"/>
      <c r="AB914" s="51"/>
      <c r="AC914" s="51"/>
      <c r="AD914" s="51"/>
      <c r="AE914" s="51"/>
      <c r="AG914" s="72"/>
      <c r="AN914" s="51"/>
      <c r="AO914" s="51"/>
      <c r="AP914" s="51"/>
      <c r="AQ914" s="51"/>
      <c r="AR914" s="51"/>
      <c r="AS914" s="51"/>
      <c r="AT914" s="51"/>
      <c r="AU914" s="51"/>
    </row>
    <row r="915" spans="3:64" x14ac:dyDescent="0.2">
      <c r="C915" s="10"/>
      <c r="D915" s="10"/>
      <c r="AA915" s="51"/>
      <c r="AB915" s="51"/>
      <c r="AC915" s="51"/>
      <c r="AD915" s="51"/>
      <c r="AE915" s="51"/>
      <c r="AG915" s="72"/>
      <c r="AN915" s="51"/>
      <c r="AO915" s="51"/>
      <c r="AP915" s="51"/>
      <c r="AQ915" s="51"/>
      <c r="AR915" s="51"/>
      <c r="AS915" s="51"/>
      <c r="AT915" s="51"/>
      <c r="AU915" s="51"/>
    </row>
    <row r="916" spans="3:64" x14ac:dyDescent="0.2">
      <c r="C916" s="10"/>
      <c r="D916" s="10"/>
      <c r="AA916" s="51"/>
      <c r="AB916" s="51"/>
      <c r="AC916" s="51"/>
      <c r="AD916" s="51"/>
      <c r="AE916" s="51"/>
      <c r="AG916" s="72"/>
      <c r="AN916" s="51"/>
      <c r="AO916" s="51"/>
      <c r="AP916" s="51"/>
      <c r="AQ916" s="51"/>
      <c r="AR916" s="51"/>
      <c r="AS916" s="51"/>
      <c r="AT916" s="51"/>
      <c r="AU916" s="51"/>
    </row>
    <row r="917" spans="3:64" x14ac:dyDescent="0.2">
      <c r="C917" s="10"/>
      <c r="D917" s="10"/>
      <c r="AA917" s="51"/>
      <c r="AB917" s="51"/>
      <c r="AC917" s="51"/>
      <c r="AD917" s="51"/>
      <c r="AE917" s="51"/>
      <c r="AG917" s="72"/>
      <c r="AN917" s="51"/>
      <c r="AO917" s="51"/>
      <c r="AP917" s="51"/>
      <c r="AQ917" s="51"/>
      <c r="AR917" s="51"/>
      <c r="AS917" s="51"/>
      <c r="AT917" s="51"/>
      <c r="AU917" s="51"/>
    </row>
    <row r="918" spans="3:64" x14ac:dyDescent="0.2">
      <c r="C918" s="10"/>
      <c r="D918" s="10"/>
      <c r="AA918" s="51"/>
      <c r="AB918" s="51"/>
      <c r="AC918" s="51"/>
      <c r="AD918" s="51"/>
      <c r="AE918" s="51"/>
      <c r="AG918" s="72"/>
      <c r="AN918" s="51"/>
      <c r="AO918" s="51"/>
      <c r="AP918" s="51"/>
      <c r="AQ918" s="51"/>
      <c r="AR918" s="51"/>
      <c r="AS918" s="51"/>
      <c r="AT918" s="51"/>
      <c r="AU918" s="51"/>
    </row>
    <row r="919" spans="3:64" x14ac:dyDescent="0.2">
      <c r="C919" s="10"/>
      <c r="D919" s="10"/>
      <c r="AA919" s="51"/>
      <c r="AB919" s="51"/>
      <c r="AC919" s="51"/>
      <c r="AD919" s="51"/>
      <c r="AE919" s="51"/>
      <c r="AG919" s="72"/>
      <c r="AN919" s="51"/>
      <c r="AO919" s="51"/>
      <c r="AP919" s="51"/>
      <c r="AQ919" s="51"/>
      <c r="AR919" s="51"/>
      <c r="AS919" s="51"/>
      <c r="AT919" s="51"/>
      <c r="AU919" s="51"/>
    </row>
    <row r="920" spans="3:64" x14ac:dyDescent="0.2">
      <c r="C920" s="10"/>
      <c r="D920" s="10"/>
      <c r="AA920" s="51"/>
      <c r="AB920" s="51"/>
      <c r="AC920" s="51"/>
      <c r="AD920" s="51"/>
      <c r="AE920" s="51"/>
      <c r="AG920" s="72"/>
      <c r="AN920" s="51"/>
      <c r="AO920" s="51"/>
      <c r="AP920" s="51"/>
      <c r="AQ920" s="51"/>
      <c r="AR920" s="51"/>
      <c r="AS920" s="51"/>
      <c r="AT920" s="51"/>
      <c r="AU920" s="51"/>
    </row>
    <row r="921" spans="3:64" x14ac:dyDescent="0.2">
      <c r="C921" s="10"/>
      <c r="D921" s="10"/>
      <c r="AA921" s="51"/>
      <c r="AB921" s="51"/>
      <c r="AC921" s="51"/>
      <c r="AD921" s="51"/>
      <c r="AE921" s="51"/>
      <c r="AG921" s="72"/>
      <c r="AN921" s="51"/>
      <c r="AO921" s="51"/>
      <c r="AP921" s="51"/>
      <c r="AQ921" s="51"/>
      <c r="AR921" s="51"/>
      <c r="AS921" s="51"/>
      <c r="AT921" s="51"/>
      <c r="AU921" s="51"/>
    </row>
    <row r="922" spans="3:64" x14ac:dyDescent="0.2">
      <c r="C922" s="10"/>
      <c r="D922" s="10"/>
      <c r="AA922" s="51"/>
      <c r="AB922" s="51"/>
      <c r="AC922" s="51"/>
      <c r="AD922" s="51"/>
      <c r="AE922" s="51"/>
      <c r="AG922" s="72"/>
      <c r="AN922" s="51"/>
      <c r="AO922" s="51"/>
      <c r="AP922" s="51"/>
      <c r="AQ922" s="51"/>
      <c r="AR922" s="51"/>
      <c r="AS922" s="51"/>
      <c r="AT922" s="51"/>
      <c r="AU922" s="51"/>
    </row>
    <row r="923" spans="3:64" x14ac:dyDescent="0.2">
      <c r="C923" s="10"/>
      <c r="D923" s="10"/>
      <c r="AA923" s="51"/>
      <c r="AB923" s="51"/>
      <c r="AC923" s="51"/>
      <c r="AD923" s="51"/>
      <c r="AE923" s="51"/>
      <c r="AG923" s="72"/>
      <c r="AN923" s="51"/>
      <c r="AO923" s="51"/>
      <c r="AP923" s="51"/>
      <c r="AQ923" s="51"/>
      <c r="AR923" s="51"/>
      <c r="AS923" s="51"/>
      <c r="AT923" s="51"/>
      <c r="AU923" s="51"/>
    </row>
    <row r="924" spans="3:64" x14ac:dyDescent="0.2">
      <c r="C924" s="10"/>
      <c r="D924" s="10"/>
      <c r="AA924" s="51"/>
      <c r="AB924" s="51"/>
      <c r="AC924" s="51"/>
      <c r="AD924" s="51"/>
      <c r="AE924" s="51"/>
      <c r="AG924" s="72"/>
      <c r="AN924" s="51"/>
      <c r="AO924" s="51"/>
      <c r="AP924" s="51"/>
      <c r="AQ924" s="51"/>
      <c r="AR924" s="51"/>
      <c r="AS924" s="51"/>
      <c r="AT924" s="51"/>
      <c r="AU924" s="51"/>
    </row>
    <row r="925" spans="3:64" x14ac:dyDescent="0.2">
      <c r="C925" s="10"/>
      <c r="D925" s="10"/>
      <c r="AA925" s="51"/>
      <c r="AB925" s="51"/>
      <c r="AC925" s="51"/>
      <c r="AD925" s="51"/>
      <c r="AE925" s="51"/>
      <c r="AG925" s="72"/>
      <c r="AN925" s="51"/>
      <c r="AO925" s="51"/>
      <c r="AP925" s="51"/>
      <c r="AQ925" s="51"/>
      <c r="AR925" s="51"/>
      <c r="AS925" s="51"/>
      <c r="AT925" s="51"/>
      <c r="AU925" s="51"/>
    </row>
    <row r="926" spans="3:64" x14ac:dyDescent="0.2">
      <c r="C926" s="10"/>
      <c r="D926" s="10"/>
      <c r="AA926" s="51"/>
      <c r="AB926" s="51"/>
      <c r="AC926" s="51"/>
      <c r="AD926" s="51"/>
      <c r="AE926" s="51"/>
      <c r="AG926" s="72"/>
      <c r="AN926" s="51"/>
      <c r="AO926" s="51"/>
      <c r="AP926" s="51"/>
      <c r="AQ926" s="51"/>
      <c r="AR926" s="51"/>
      <c r="AS926" s="51"/>
      <c r="AT926" s="51"/>
      <c r="AU926" s="51"/>
    </row>
    <row r="927" spans="3:64" x14ac:dyDescent="0.2">
      <c r="C927" s="10"/>
      <c r="D927" s="10"/>
      <c r="AA927" s="51"/>
      <c r="AB927" s="51"/>
      <c r="AC927" s="51"/>
      <c r="AD927" s="51"/>
      <c r="AE927" s="51"/>
      <c r="AG927" s="72"/>
      <c r="AN927" s="51"/>
      <c r="AO927" s="51"/>
      <c r="AP927" s="51"/>
      <c r="AQ927" s="51"/>
      <c r="AR927" s="51"/>
      <c r="AS927" s="51"/>
      <c r="AT927" s="51"/>
      <c r="AU927" s="51"/>
    </row>
    <row r="928" spans="3:64" x14ac:dyDescent="0.2">
      <c r="C928" s="10"/>
      <c r="D928" s="10"/>
      <c r="AA928" s="51"/>
      <c r="AB928" s="51"/>
      <c r="AC928" s="51"/>
      <c r="AD928" s="51"/>
      <c r="AE928" s="51"/>
      <c r="AG928" s="72"/>
      <c r="AN928" s="51"/>
      <c r="AO928" s="51"/>
      <c r="AP928" s="51"/>
      <c r="AQ928" s="51"/>
      <c r="AR928" s="51"/>
      <c r="AS928" s="51"/>
      <c r="AT928" s="51"/>
      <c r="AU928" s="51"/>
      <c r="AV928" s="51"/>
      <c r="AW928" s="51"/>
      <c r="AX928" s="51"/>
      <c r="AY928" s="51"/>
      <c r="AZ928" s="51"/>
      <c r="BA928" s="51"/>
      <c r="BB928" s="51"/>
      <c r="BC928" s="51"/>
      <c r="BD928" s="51"/>
      <c r="BE928" s="51"/>
      <c r="BF928" s="51"/>
      <c r="BG928" s="51"/>
      <c r="BH928" s="51"/>
      <c r="BI928" s="51"/>
      <c r="BJ928" s="51"/>
      <c r="BK928" s="51"/>
      <c r="BL928" s="51"/>
    </row>
    <row r="929" spans="3:64" x14ac:dyDescent="0.2">
      <c r="C929" s="10"/>
      <c r="D929" s="10"/>
      <c r="AA929" s="51"/>
      <c r="AB929" s="51"/>
      <c r="AC929" s="51"/>
      <c r="AD929" s="51"/>
      <c r="AE929" s="51"/>
      <c r="AG929" s="72"/>
      <c r="AN929" s="51"/>
      <c r="AO929" s="51"/>
      <c r="AP929" s="51"/>
      <c r="AQ929" s="51"/>
      <c r="AR929" s="51"/>
      <c r="AS929" s="51"/>
      <c r="AT929" s="51"/>
      <c r="AU929" s="51"/>
    </row>
    <row r="930" spans="3:64" x14ac:dyDescent="0.2">
      <c r="C930" s="10"/>
      <c r="D930" s="10"/>
      <c r="AA930" s="51"/>
      <c r="AB930" s="51"/>
      <c r="AC930" s="51"/>
      <c r="AD930" s="51"/>
      <c r="AE930" s="51"/>
      <c r="AG930" s="72"/>
      <c r="AN930" s="51"/>
      <c r="AO930" s="51"/>
      <c r="AP930" s="51"/>
      <c r="AQ930" s="51"/>
      <c r="AR930" s="51"/>
      <c r="AS930" s="51"/>
      <c r="AT930" s="51"/>
      <c r="AU930" s="51"/>
    </row>
    <row r="931" spans="3:64" x14ac:dyDescent="0.2">
      <c r="C931" s="10"/>
      <c r="D931" s="10"/>
      <c r="AA931" s="51"/>
      <c r="AB931" s="51"/>
      <c r="AC931" s="51"/>
      <c r="AD931" s="51"/>
      <c r="AE931" s="51"/>
      <c r="AG931" s="72"/>
      <c r="AN931" s="51"/>
      <c r="AO931" s="51"/>
      <c r="AP931" s="51"/>
      <c r="AQ931" s="51"/>
      <c r="AR931" s="51"/>
      <c r="AS931" s="51"/>
      <c r="AT931" s="51"/>
      <c r="AU931" s="51"/>
    </row>
    <row r="932" spans="3:64" x14ac:dyDescent="0.2">
      <c r="C932" s="10"/>
      <c r="D932" s="10"/>
      <c r="AA932" s="51"/>
      <c r="AB932" s="51"/>
      <c r="AC932" s="51"/>
      <c r="AD932" s="51"/>
      <c r="AE932" s="51"/>
      <c r="AG932" s="72"/>
      <c r="AN932" s="51"/>
      <c r="AO932" s="51"/>
      <c r="AP932" s="51"/>
      <c r="AQ932" s="51"/>
      <c r="AR932" s="51"/>
      <c r="AS932" s="51"/>
      <c r="AT932" s="51"/>
      <c r="AU932" s="51"/>
    </row>
    <row r="933" spans="3:64" x14ac:dyDescent="0.2">
      <c r="C933" s="10"/>
      <c r="D933" s="10"/>
      <c r="AA933" s="51"/>
      <c r="AB933" s="51"/>
      <c r="AC933" s="51"/>
      <c r="AD933" s="51"/>
      <c r="AE933" s="51"/>
      <c r="AG933" s="72"/>
      <c r="AN933" s="51"/>
      <c r="AO933" s="51"/>
      <c r="AP933" s="51"/>
      <c r="AQ933" s="51"/>
      <c r="AR933" s="51"/>
      <c r="AS933" s="51"/>
      <c r="AT933" s="51"/>
      <c r="AU933" s="51"/>
    </row>
    <row r="934" spans="3:64" x14ac:dyDescent="0.2">
      <c r="C934" s="10"/>
      <c r="D934" s="10"/>
      <c r="AA934" s="51"/>
      <c r="AB934" s="51"/>
      <c r="AC934" s="51"/>
      <c r="AD934" s="51"/>
      <c r="AE934" s="51"/>
      <c r="AG934" s="72"/>
      <c r="AN934" s="51"/>
      <c r="AO934" s="51"/>
      <c r="AP934" s="51"/>
      <c r="AQ934" s="51"/>
      <c r="AR934" s="51"/>
      <c r="AS934" s="51"/>
      <c r="AT934" s="51"/>
      <c r="AU934" s="51"/>
    </row>
    <row r="935" spans="3:64" x14ac:dyDescent="0.2">
      <c r="C935" s="10"/>
      <c r="D935" s="10"/>
      <c r="AA935" s="51"/>
      <c r="AB935" s="51"/>
      <c r="AC935" s="51"/>
      <c r="AD935" s="51"/>
      <c r="AE935" s="51"/>
      <c r="AG935" s="72"/>
      <c r="AN935" s="51"/>
      <c r="AO935" s="51"/>
      <c r="AP935" s="51"/>
      <c r="AQ935" s="51"/>
      <c r="AR935" s="51"/>
      <c r="AS935" s="51"/>
      <c r="AT935" s="51"/>
      <c r="AU935" s="51"/>
      <c r="AV935" s="51"/>
      <c r="AW935" s="51"/>
      <c r="AX935" s="51"/>
      <c r="AY935" s="51"/>
      <c r="AZ935" s="51"/>
      <c r="BA935" s="51"/>
      <c r="BB935" s="51"/>
      <c r="BC935" s="51"/>
      <c r="BD935" s="51"/>
      <c r="BE935" s="51"/>
      <c r="BF935" s="51"/>
      <c r="BG935" s="51"/>
      <c r="BH935" s="51"/>
      <c r="BI935" s="51"/>
      <c r="BJ935" s="51"/>
      <c r="BK935" s="51"/>
      <c r="BL935" s="51"/>
    </row>
    <row r="936" spans="3:64" x14ac:dyDescent="0.2">
      <c r="C936" s="10"/>
      <c r="D936" s="10"/>
      <c r="AA936" s="51"/>
      <c r="AB936" s="51"/>
      <c r="AC936" s="51"/>
      <c r="AD936" s="51"/>
      <c r="AE936" s="51"/>
      <c r="AG936" s="72"/>
      <c r="AN936" s="51"/>
      <c r="AO936" s="51"/>
      <c r="AP936" s="51"/>
      <c r="AQ936" s="51"/>
      <c r="AR936" s="51"/>
      <c r="AS936" s="51"/>
      <c r="AT936" s="51"/>
      <c r="AU936" s="51"/>
    </row>
    <row r="937" spans="3:64" x14ac:dyDescent="0.2">
      <c r="C937" s="10"/>
      <c r="D937" s="10"/>
      <c r="AA937" s="51"/>
      <c r="AB937" s="51"/>
      <c r="AC937" s="51"/>
      <c r="AD937" s="51"/>
      <c r="AE937" s="51"/>
      <c r="AG937" s="72"/>
      <c r="AN937" s="51"/>
      <c r="AO937" s="51"/>
      <c r="AP937" s="51"/>
      <c r="AQ937" s="51"/>
      <c r="AR937" s="51"/>
      <c r="AS937" s="51"/>
      <c r="AT937" s="51"/>
      <c r="AU937" s="51"/>
    </row>
    <row r="938" spans="3:64" x14ac:dyDescent="0.2">
      <c r="C938" s="10"/>
      <c r="D938" s="10"/>
      <c r="AA938" s="51"/>
      <c r="AB938" s="51"/>
      <c r="AC938" s="51"/>
      <c r="AD938" s="51"/>
      <c r="AE938" s="51"/>
      <c r="AG938" s="72"/>
      <c r="AN938" s="51"/>
      <c r="AO938" s="51"/>
      <c r="AP938" s="51"/>
      <c r="AQ938" s="51"/>
      <c r="AR938" s="51"/>
      <c r="AS938" s="51"/>
      <c r="AT938" s="51"/>
      <c r="AU938" s="51"/>
    </row>
    <row r="939" spans="3:64" x14ac:dyDescent="0.2">
      <c r="C939" s="10"/>
      <c r="D939" s="10"/>
      <c r="AA939" s="51"/>
      <c r="AB939" s="51"/>
      <c r="AC939" s="51"/>
      <c r="AD939" s="51"/>
      <c r="AE939" s="51"/>
      <c r="AG939" s="72"/>
      <c r="AN939" s="51"/>
      <c r="AO939" s="51"/>
      <c r="AP939" s="51"/>
      <c r="AQ939" s="51"/>
      <c r="AR939" s="51"/>
      <c r="AS939" s="51"/>
      <c r="AT939" s="51"/>
      <c r="AU939" s="51"/>
    </row>
    <row r="940" spans="3:64" x14ac:dyDescent="0.2">
      <c r="C940" s="10"/>
      <c r="D940" s="10"/>
      <c r="AA940" s="51"/>
      <c r="AB940" s="51"/>
      <c r="AC940" s="51"/>
      <c r="AD940" s="51"/>
      <c r="AE940" s="51"/>
      <c r="AG940" s="72"/>
      <c r="AN940" s="51"/>
      <c r="AO940" s="51"/>
      <c r="AP940" s="51"/>
      <c r="AQ940" s="51"/>
      <c r="AR940" s="51"/>
      <c r="AS940" s="51"/>
      <c r="AT940" s="51"/>
      <c r="AU940" s="51"/>
    </row>
    <row r="941" spans="3:64" x14ac:dyDescent="0.2">
      <c r="C941" s="10"/>
      <c r="D941" s="10"/>
      <c r="AA941" s="51"/>
      <c r="AB941" s="51"/>
      <c r="AC941" s="51"/>
      <c r="AD941" s="51"/>
      <c r="AE941" s="51"/>
      <c r="AG941" s="72"/>
      <c r="AN941" s="51"/>
      <c r="AO941" s="51"/>
      <c r="AP941" s="51"/>
      <c r="AQ941" s="51"/>
      <c r="AR941" s="51"/>
      <c r="AS941" s="51"/>
      <c r="AT941" s="51"/>
      <c r="AU941" s="51"/>
      <c r="AV941" s="51"/>
      <c r="AW941" s="51"/>
      <c r="AX941" s="51"/>
      <c r="AY941" s="51"/>
      <c r="AZ941" s="51"/>
      <c r="BA941" s="51"/>
      <c r="BB941" s="51"/>
      <c r="BC941" s="51"/>
      <c r="BD941" s="51"/>
      <c r="BE941" s="51"/>
      <c r="BF941" s="51"/>
      <c r="BG941" s="51"/>
      <c r="BH941" s="51"/>
      <c r="BI941" s="51"/>
      <c r="BJ941" s="51"/>
      <c r="BK941" s="51"/>
      <c r="BL941" s="51"/>
    </row>
    <row r="942" spans="3:64" x14ac:dyDescent="0.2">
      <c r="C942" s="10"/>
      <c r="D942" s="10"/>
      <c r="AA942" s="51"/>
      <c r="AB942" s="51"/>
      <c r="AC942" s="51"/>
      <c r="AD942" s="51"/>
      <c r="AE942" s="51"/>
      <c r="AG942" s="72"/>
      <c r="AN942" s="51"/>
      <c r="AO942" s="51"/>
      <c r="AP942" s="51"/>
      <c r="AQ942" s="51"/>
      <c r="AR942" s="51"/>
      <c r="AS942" s="51"/>
      <c r="AT942" s="51"/>
      <c r="AU942" s="51"/>
    </row>
    <row r="943" spans="3:64" x14ac:dyDescent="0.2">
      <c r="C943" s="10"/>
      <c r="D943" s="10"/>
      <c r="AA943" s="51"/>
      <c r="AB943" s="51"/>
      <c r="AC943" s="51"/>
      <c r="AD943" s="51"/>
      <c r="AE943" s="51"/>
      <c r="AG943" s="72"/>
      <c r="AN943" s="51"/>
      <c r="AO943" s="51"/>
      <c r="AP943" s="51"/>
      <c r="AQ943" s="51"/>
      <c r="AR943" s="51"/>
      <c r="AS943" s="51"/>
      <c r="AT943" s="51"/>
      <c r="AU943" s="51"/>
      <c r="AV943" s="51"/>
      <c r="AW943" s="51"/>
      <c r="AX943" s="51"/>
      <c r="AY943" s="51"/>
      <c r="AZ943" s="51"/>
      <c r="BA943" s="51"/>
      <c r="BB943" s="51"/>
      <c r="BC943" s="51"/>
      <c r="BD943" s="51"/>
      <c r="BE943" s="51"/>
      <c r="BF943" s="51"/>
      <c r="BG943" s="51"/>
      <c r="BH943" s="51"/>
      <c r="BI943" s="51"/>
      <c r="BJ943" s="51"/>
      <c r="BK943" s="51"/>
      <c r="BL943" s="51"/>
    </row>
    <row r="944" spans="3:64" x14ac:dyDescent="0.2">
      <c r="C944" s="10"/>
      <c r="D944" s="10"/>
      <c r="AA944" s="51"/>
      <c r="AB944" s="51"/>
      <c r="AC944" s="51"/>
      <c r="AD944" s="51"/>
      <c r="AE944" s="51"/>
      <c r="AG944" s="72"/>
      <c r="AN944" s="51"/>
      <c r="AO944" s="51"/>
      <c r="AP944" s="51"/>
      <c r="AQ944" s="51"/>
      <c r="AR944" s="51"/>
      <c r="AS944" s="51"/>
      <c r="AT944" s="51"/>
      <c r="AU944" s="51"/>
    </row>
    <row r="945" spans="3:48" x14ac:dyDescent="0.2">
      <c r="C945" s="10"/>
      <c r="D945" s="10"/>
      <c r="AA945" s="51"/>
      <c r="AB945" s="51"/>
      <c r="AC945" s="51"/>
      <c r="AD945" s="51"/>
      <c r="AE945" s="51"/>
      <c r="AG945" s="72"/>
      <c r="AN945" s="51"/>
      <c r="AO945" s="51"/>
      <c r="AP945" s="51"/>
      <c r="AQ945" s="51"/>
      <c r="AR945" s="51"/>
      <c r="AS945" s="51"/>
      <c r="AT945" s="51"/>
      <c r="AU945" s="51"/>
      <c r="AV945" s="51"/>
    </row>
    <row r="946" spans="3:48" x14ac:dyDescent="0.2">
      <c r="C946" s="10"/>
      <c r="D946" s="10"/>
      <c r="AA946" s="51"/>
      <c r="AB946" s="51"/>
      <c r="AC946" s="51"/>
      <c r="AD946" s="51"/>
      <c r="AE946" s="51"/>
      <c r="AG946" s="72"/>
      <c r="AN946" s="51"/>
      <c r="AO946" s="51"/>
      <c r="AP946" s="51"/>
      <c r="AQ946" s="51"/>
      <c r="AR946" s="51"/>
      <c r="AS946" s="51"/>
      <c r="AT946" s="51"/>
      <c r="AU946" s="51"/>
    </row>
    <row r="947" spans="3:48" x14ac:dyDescent="0.2">
      <c r="C947" s="10"/>
      <c r="D947" s="10"/>
      <c r="AA947" s="51"/>
      <c r="AB947" s="51"/>
      <c r="AC947" s="51"/>
      <c r="AD947" s="51"/>
      <c r="AE947" s="51"/>
      <c r="AG947" s="72"/>
      <c r="AN947" s="51"/>
      <c r="AO947" s="51"/>
      <c r="AP947" s="51"/>
      <c r="AQ947" s="51"/>
      <c r="AR947" s="51"/>
      <c r="AS947" s="51"/>
      <c r="AT947" s="51"/>
      <c r="AU947" s="51"/>
    </row>
    <row r="948" spans="3:48" x14ac:dyDescent="0.2">
      <c r="C948" s="10"/>
      <c r="D948" s="10"/>
      <c r="AA948" s="51"/>
      <c r="AB948" s="51"/>
      <c r="AC948" s="51"/>
      <c r="AD948" s="51"/>
      <c r="AE948" s="51"/>
      <c r="AG948" s="72"/>
      <c r="AN948" s="51"/>
      <c r="AO948" s="51"/>
      <c r="AP948" s="51"/>
      <c r="AQ948" s="51"/>
      <c r="AR948" s="51"/>
      <c r="AS948" s="51"/>
      <c r="AT948" s="51"/>
      <c r="AU948" s="51"/>
    </row>
    <row r="949" spans="3:48" x14ac:dyDescent="0.2">
      <c r="C949" s="10"/>
      <c r="D949" s="10"/>
      <c r="AA949" s="51"/>
      <c r="AB949" s="51"/>
      <c r="AC949" s="51"/>
      <c r="AD949" s="51"/>
      <c r="AE949" s="51"/>
      <c r="AG949" s="72"/>
      <c r="AN949" s="51"/>
      <c r="AO949" s="51"/>
      <c r="AP949" s="51"/>
      <c r="AQ949" s="51"/>
      <c r="AR949" s="51"/>
      <c r="AS949" s="51"/>
      <c r="AT949" s="51"/>
      <c r="AU949" s="51"/>
    </row>
    <row r="950" spans="3:48" x14ac:dyDescent="0.2">
      <c r="C950" s="10"/>
      <c r="D950" s="10"/>
      <c r="AA950" s="51"/>
      <c r="AB950" s="51"/>
      <c r="AC950" s="51"/>
      <c r="AD950" s="51"/>
      <c r="AE950" s="51"/>
      <c r="AG950" s="72"/>
      <c r="AN950" s="51"/>
      <c r="AO950" s="51"/>
      <c r="AP950" s="51"/>
      <c r="AQ950" s="51"/>
      <c r="AR950" s="51"/>
      <c r="AS950" s="51"/>
      <c r="AT950" s="51"/>
      <c r="AU950" s="51"/>
    </row>
    <row r="951" spans="3:48" x14ac:dyDescent="0.2">
      <c r="C951" s="10"/>
      <c r="D951" s="10"/>
      <c r="AA951" s="51"/>
      <c r="AB951" s="51"/>
      <c r="AC951" s="51"/>
      <c r="AD951" s="51"/>
      <c r="AE951" s="51"/>
      <c r="AG951" s="72"/>
      <c r="AN951" s="51"/>
      <c r="AO951" s="51"/>
      <c r="AP951" s="51"/>
      <c r="AQ951" s="51"/>
      <c r="AR951" s="51"/>
      <c r="AS951" s="51"/>
      <c r="AT951" s="51"/>
      <c r="AU951" s="51"/>
      <c r="AV951" s="51"/>
    </row>
    <row r="952" spans="3:48" x14ac:dyDescent="0.2">
      <c r="C952" s="10"/>
      <c r="D952" s="10"/>
      <c r="AA952" s="51"/>
      <c r="AB952" s="51"/>
      <c r="AC952" s="51"/>
      <c r="AD952" s="51"/>
      <c r="AE952" s="51"/>
      <c r="AG952" s="72"/>
      <c r="AN952" s="51"/>
      <c r="AO952" s="51"/>
      <c r="AP952" s="51"/>
      <c r="AQ952" s="51"/>
      <c r="AR952" s="51"/>
      <c r="AS952" s="51"/>
      <c r="AT952" s="51"/>
      <c r="AU952" s="51"/>
    </row>
    <row r="953" spans="3:48" x14ac:dyDescent="0.2">
      <c r="C953" s="10"/>
      <c r="D953" s="10"/>
      <c r="AA953" s="51"/>
      <c r="AB953" s="51"/>
      <c r="AC953" s="51"/>
      <c r="AD953" s="51"/>
      <c r="AE953" s="51"/>
      <c r="AG953" s="72"/>
      <c r="AN953" s="51"/>
      <c r="AO953" s="51"/>
      <c r="AP953" s="51"/>
      <c r="AQ953" s="51"/>
      <c r="AR953" s="51"/>
      <c r="AS953" s="51"/>
      <c r="AT953" s="51"/>
      <c r="AU953" s="51"/>
    </row>
    <row r="954" spans="3:48" x14ac:dyDescent="0.2">
      <c r="C954" s="10"/>
      <c r="D954" s="10"/>
      <c r="AA954" s="51"/>
      <c r="AB954" s="51"/>
      <c r="AC954" s="51"/>
      <c r="AD954" s="51"/>
      <c r="AE954" s="51"/>
      <c r="AG954" s="72"/>
      <c r="AN954" s="51"/>
      <c r="AO954" s="51"/>
      <c r="AP954" s="51"/>
      <c r="AQ954" s="51"/>
      <c r="AR954" s="51"/>
      <c r="AS954" s="51"/>
      <c r="AT954" s="51"/>
      <c r="AU954" s="51"/>
    </row>
    <row r="955" spans="3:48" x14ac:dyDescent="0.2">
      <c r="C955" s="10"/>
      <c r="D955" s="10"/>
      <c r="AA955" s="51"/>
      <c r="AB955" s="51"/>
      <c r="AC955" s="51"/>
      <c r="AD955" s="51"/>
      <c r="AE955" s="51"/>
      <c r="AG955" s="72"/>
      <c r="AN955" s="51"/>
      <c r="AO955" s="51"/>
      <c r="AP955" s="51"/>
      <c r="AQ955" s="51"/>
      <c r="AR955" s="51"/>
      <c r="AS955" s="51"/>
      <c r="AT955" s="51"/>
      <c r="AU955" s="51"/>
    </row>
    <row r="956" spans="3:48" x14ac:dyDescent="0.2">
      <c r="C956" s="10"/>
      <c r="D956" s="10"/>
      <c r="AA956" s="51"/>
      <c r="AB956" s="51"/>
      <c r="AC956" s="51"/>
      <c r="AD956" s="51"/>
      <c r="AE956" s="51"/>
      <c r="AG956" s="72"/>
      <c r="AN956" s="51"/>
      <c r="AO956" s="51"/>
      <c r="AP956" s="51"/>
      <c r="AQ956" s="51"/>
      <c r="AR956" s="51"/>
      <c r="AS956" s="51"/>
      <c r="AT956" s="51"/>
      <c r="AU956" s="51"/>
    </row>
    <row r="957" spans="3:48" x14ac:dyDescent="0.2">
      <c r="C957" s="10"/>
      <c r="D957" s="10"/>
      <c r="AA957" s="51"/>
      <c r="AB957" s="51"/>
      <c r="AC957" s="51"/>
      <c r="AD957" s="51"/>
      <c r="AE957" s="51"/>
      <c r="AG957" s="72"/>
      <c r="AN957" s="51"/>
      <c r="AO957" s="51"/>
      <c r="AP957" s="51"/>
      <c r="AQ957" s="51"/>
      <c r="AR957" s="51"/>
      <c r="AS957" s="51"/>
      <c r="AT957" s="51"/>
      <c r="AU957" s="51"/>
    </row>
    <row r="958" spans="3:48" x14ac:dyDescent="0.2">
      <c r="C958" s="10"/>
      <c r="D958" s="10"/>
      <c r="AA958" s="51"/>
      <c r="AB958" s="51"/>
      <c r="AC958" s="51"/>
      <c r="AD958" s="51"/>
      <c r="AE958" s="51"/>
      <c r="AG958" s="72"/>
      <c r="AN958" s="51"/>
      <c r="AO958" s="51"/>
      <c r="AP958" s="51"/>
      <c r="AQ958" s="51"/>
      <c r="AR958" s="51"/>
      <c r="AS958" s="51"/>
      <c r="AT958" s="51"/>
      <c r="AU958" s="51"/>
    </row>
    <row r="959" spans="3:48" x14ac:dyDescent="0.2">
      <c r="C959" s="10"/>
      <c r="D959" s="10"/>
      <c r="AA959" s="51"/>
      <c r="AB959" s="51"/>
      <c r="AC959" s="51"/>
      <c r="AD959" s="51"/>
      <c r="AE959" s="51"/>
      <c r="AG959" s="72"/>
      <c r="AN959" s="51"/>
      <c r="AO959" s="51"/>
      <c r="AP959" s="51"/>
      <c r="AQ959" s="51"/>
      <c r="AR959" s="51"/>
      <c r="AS959" s="51"/>
      <c r="AT959" s="51"/>
      <c r="AU959" s="51"/>
    </row>
    <row r="960" spans="3:48" x14ac:dyDescent="0.2">
      <c r="C960" s="10"/>
      <c r="D960" s="10"/>
      <c r="AA960" s="51"/>
      <c r="AB960" s="51"/>
      <c r="AC960" s="51"/>
      <c r="AD960" s="51"/>
      <c r="AE960" s="51"/>
      <c r="AG960" s="72"/>
      <c r="AN960" s="51"/>
      <c r="AO960" s="51"/>
      <c r="AP960" s="51"/>
      <c r="AQ960" s="51"/>
      <c r="AR960" s="51"/>
      <c r="AS960" s="51"/>
      <c r="AT960" s="51"/>
      <c r="AU960" s="51"/>
    </row>
    <row r="961" spans="3:48" x14ac:dyDescent="0.2">
      <c r="C961" s="10"/>
      <c r="D961" s="10"/>
      <c r="AA961" s="51"/>
      <c r="AB961" s="51"/>
      <c r="AC961" s="51"/>
      <c r="AD961" s="51"/>
      <c r="AE961" s="51"/>
      <c r="AG961" s="72"/>
      <c r="AN961" s="51"/>
      <c r="AO961" s="51"/>
      <c r="AP961" s="51"/>
      <c r="AQ961" s="51"/>
      <c r="AR961" s="51"/>
      <c r="AS961" s="51"/>
      <c r="AT961" s="51"/>
      <c r="AU961" s="51"/>
    </row>
    <row r="962" spans="3:48" x14ac:dyDescent="0.2">
      <c r="C962" s="10"/>
      <c r="D962" s="10"/>
      <c r="AA962" s="51"/>
      <c r="AB962" s="51"/>
      <c r="AC962" s="51"/>
      <c r="AD962" s="51"/>
      <c r="AE962" s="51"/>
      <c r="AG962" s="72"/>
      <c r="AN962" s="51"/>
      <c r="AO962" s="51"/>
      <c r="AP962" s="51"/>
      <c r="AQ962" s="51"/>
      <c r="AR962" s="51"/>
      <c r="AS962" s="51"/>
      <c r="AT962" s="51"/>
      <c r="AU962" s="51"/>
      <c r="AV962" s="51"/>
    </row>
    <row r="963" spans="3:48" x14ac:dyDescent="0.2">
      <c r="C963" s="10"/>
      <c r="D963" s="10"/>
      <c r="AA963" s="51"/>
      <c r="AB963" s="51"/>
      <c r="AC963" s="51"/>
      <c r="AD963" s="51"/>
      <c r="AE963" s="51"/>
      <c r="AG963" s="72"/>
      <c r="AN963" s="51"/>
      <c r="AO963" s="51"/>
      <c r="AP963" s="51"/>
      <c r="AQ963" s="51"/>
      <c r="AR963" s="51"/>
      <c r="AS963" s="51"/>
      <c r="AT963" s="51"/>
      <c r="AU963" s="51"/>
    </row>
    <row r="964" spans="3:48" x14ac:dyDescent="0.2">
      <c r="C964" s="10"/>
      <c r="D964" s="10"/>
      <c r="AA964" s="51"/>
      <c r="AB964" s="51"/>
      <c r="AC964" s="51"/>
      <c r="AD964" s="51"/>
      <c r="AE964" s="51"/>
      <c r="AG964" s="72"/>
      <c r="AN964" s="51"/>
      <c r="AO964" s="51"/>
      <c r="AP964" s="51"/>
      <c r="AQ964" s="51"/>
      <c r="AR964" s="51"/>
      <c r="AS964" s="51"/>
      <c r="AT964" s="51"/>
      <c r="AU964" s="51"/>
    </row>
    <row r="965" spans="3:48" x14ac:dyDescent="0.2">
      <c r="C965" s="10"/>
      <c r="D965" s="10"/>
      <c r="AA965" s="51"/>
      <c r="AB965" s="51"/>
      <c r="AC965" s="51"/>
      <c r="AD965" s="51"/>
      <c r="AE965" s="51"/>
      <c r="AG965" s="72"/>
      <c r="AN965" s="51"/>
      <c r="AO965" s="51"/>
      <c r="AP965" s="51"/>
      <c r="AQ965" s="51"/>
      <c r="AR965" s="51"/>
      <c r="AS965" s="51"/>
      <c r="AT965" s="51"/>
      <c r="AU965" s="51"/>
    </row>
    <row r="966" spans="3:48" x14ac:dyDescent="0.2">
      <c r="C966" s="10"/>
      <c r="D966" s="10"/>
      <c r="AA966" s="51"/>
      <c r="AB966" s="51"/>
      <c r="AC966" s="51"/>
      <c r="AD966" s="51"/>
      <c r="AE966" s="51"/>
      <c r="AG966" s="72"/>
      <c r="AN966" s="51"/>
      <c r="AO966" s="51"/>
      <c r="AP966" s="51"/>
      <c r="AQ966" s="51"/>
      <c r="AR966" s="51"/>
      <c r="AS966" s="51"/>
      <c r="AT966" s="51"/>
      <c r="AU966" s="51"/>
    </row>
    <row r="967" spans="3:48" x14ac:dyDescent="0.2">
      <c r="C967" s="10"/>
      <c r="D967" s="10"/>
      <c r="AA967" s="51"/>
      <c r="AB967" s="51"/>
      <c r="AC967" s="51"/>
      <c r="AD967" s="51"/>
      <c r="AE967" s="51"/>
      <c r="AG967" s="72"/>
      <c r="AN967" s="51"/>
      <c r="AO967" s="51"/>
      <c r="AP967" s="51"/>
      <c r="AQ967" s="51"/>
      <c r="AR967" s="51"/>
      <c r="AS967" s="51"/>
      <c r="AT967" s="51"/>
      <c r="AU967" s="51"/>
    </row>
    <row r="968" spans="3:48" x14ac:dyDescent="0.2">
      <c r="C968" s="10"/>
      <c r="D968" s="10"/>
      <c r="AA968" s="51"/>
      <c r="AB968" s="51"/>
      <c r="AC968" s="51"/>
      <c r="AD968" s="51"/>
      <c r="AE968" s="51"/>
      <c r="AG968" s="72"/>
      <c r="AN968" s="51"/>
      <c r="AO968" s="51"/>
      <c r="AP968" s="51"/>
      <c r="AQ968" s="51"/>
      <c r="AR968" s="51"/>
      <c r="AS968" s="51"/>
      <c r="AT968" s="51"/>
      <c r="AU968" s="51"/>
      <c r="AV968" s="51"/>
    </row>
    <row r="969" spans="3:48" x14ac:dyDescent="0.2">
      <c r="C969" s="10"/>
      <c r="D969" s="10"/>
      <c r="AA969" s="51"/>
      <c r="AB969" s="51"/>
      <c r="AC969" s="51"/>
      <c r="AD969" s="51"/>
      <c r="AE969" s="51"/>
      <c r="AG969" s="72"/>
      <c r="AN969" s="51"/>
      <c r="AO969" s="51"/>
      <c r="AP969" s="51"/>
      <c r="AQ969" s="51"/>
      <c r="AR969" s="51"/>
      <c r="AS969" s="51"/>
      <c r="AT969" s="51"/>
      <c r="AU969" s="51"/>
    </row>
    <row r="970" spans="3:48" x14ac:dyDescent="0.2">
      <c r="C970" s="10"/>
      <c r="D970" s="10"/>
      <c r="AA970" s="51"/>
      <c r="AB970" s="51"/>
      <c r="AC970" s="51"/>
      <c r="AD970" s="51"/>
      <c r="AE970" s="51"/>
      <c r="AG970" s="72"/>
      <c r="AN970" s="51"/>
      <c r="AO970" s="51"/>
      <c r="AP970" s="51"/>
      <c r="AQ970" s="51"/>
      <c r="AR970" s="51"/>
      <c r="AS970" s="51"/>
      <c r="AT970" s="51"/>
      <c r="AU970" s="51"/>
    </row>
    <row r="971" spans="3:48" x14ac:dyDescent="0.2">
      <c r="C971" s="10"/>
      <c r="D971" s="10"/>
      <c r="AA971" s="51"/>
      <c r="AB971" s="51"/>
      <c r="AC971" s="51"/>
      <c r="AD971" s="51"/>
      <c r="AE971" s="51"/>
      <c r="AG971" s="72"/>
      <c r="AN971" s="51"/>
      <c r="AO971" s="51"/>
      <c r="AP971" s="51"/>
      <c r="AQ971" s="51"/>
      <c r="AR971" s="51"/>
      <c r="AS971" s="51"/>
      <c r="AT971" s="51"/>
      <c r="AU971" s="51"/>
    </row>
    <row r="972" spans="3:48" x14ac:dyDescent="0.2">
      <c r="C972" s="10"/>
      <c r="D972" s="10"/>
      <c r="AA972" s="51"/>
      <c r="AB972" s="51"/>
      <c r="AC972" s="51"/>
      <c r="AD972" s="51"/>
      <c r="AE972" s="51"/>
      <c r="AG972" s="72"/>
      <c r="AN972" s="51"/>
      <c r="AO972" s="51"/>
      <c r="AP972" s="51"/>
      <c r="AQ972" s="51"/>
      <c r="AR972" s="51"/>
      <c r="AS972" s="51"/>
      <c r="AT972" s="51"/>
      <c r="AU972" s="51"/>
    </row>
    <row r="973" spans="3:48" x14ac:dyDescent="0.2">
      <c r="C973" s="10"/>
      <c r="D973" s="10"/>
      <c r="AA973" s="51"/>
      <c r="AB973" s="51"/>
      <c r="AC973" s="51"/>
      <c r="AD973" s="51"/>
      <c r="AE973" s="51"/>
      <c r="AG973" s="72"/>
      <c r="AN973" s="51"/>
      <c r="AO973" s="51"/>
      <c r="AP973" s="51"/>
      <c r="AQ973" s="51"/>
      <c r="AR973" s="51"/>
      <c r="AS973" s="51"/>
      <c r="AT973" s="51"/>
      <c r="AU973" s="51"/>
    </row>
    <row r="974" spans="3:48" x14ac:dyDescent="0.2">
      <c r="C974" s="10"/>
      <c r="D974" s="10"/>
      <c r="AA974" s="51"/>
      <c r="AB974" s="51"/>
      <c r="AC974" s="51"/>
      <c r="AD974" s="51"/>
      <c r="AE974" s="51"/>
      <c r="AG974" s="72"/>
      <c r="AN974" s="51"/>
      <c r="AO974" s="51"/>
      <c r="AP974" s="51"/>
      <c r="AQ974" s="51"/>
      <c r="AR974" s="51"/>
      <c r="AS974" s="51"/>
      <c r="AT974" s="51"/>
      <c r="AU974" s="51"/>
    </row>
    <row r="975" spans="3:48" x14ac:dyDescent="0.2">
      <c r="C975" s="10"/>
      <c r="D975" s="10"/>
      <c r="AA975" s="51"/>
      <c r="AB975" s="51"/>
      <c r="AC975" s="51"/>
      <c r="AD975" s="51"/>
      <c r="AE975" s="51"/>
      <c r="AG975" s="72"/>
      <c r="AN975" s="51"/>
      <c r="AO975" s="51"/>
      <c r="AP975" s="51"/>
      <c r="AQ975" s="51"/>
      <c r="AR975" s="51"/>
      <c r="AS975" s="51"/>
      <c r="AT975" s="51"/>
      <c r="AU975" s="51"/>
    </row>
    <row r="976" spans="3:48" x14ac:dyDescent="0.2">
      <c r="C976" s="10"/>
      <c r="D976" s="10"/>
      <c r="AA976" s="51"/>
      <c r="AB976" s="51"/>
      <c r="AC976" s="51"/>
      <c r="AD976" s="51"/>
      <c r="AE976" s="51"/>
      <c r="AG976" s="72"/>
      <c r="AN976" s="51"/>
      <c r="AO976" s="51"/>
      <c r="AP976" s="51"/>
      <c r="AQ976" s="51"/>
      <c r="AR976" s="51"/>
      <c r="AS976" s="51"/>
      <c r="AT976" s="51"/>
      <c r="AU976" s="51"/>
    </row>
    <row r="977" spans="3:64" x14ac:dyDescent="0.2">
      <c r="C977" s="10"/>
      <c r="D977" s="10"/>
      <c r="AA977" s="51"/>
      <c r="AB977" s="51"/>
      <c r="AC977" s="51"/>
      <c r="AD977" s="51"/>
      <c r="AE977" s="51"/>
      <c r="AG977" s="72"/>
      <c r="AN977" s="51"/>
      <c r="AO977" s="51"/>
      <c r="AP977" s="51"/>
      <c r="AQ977" s="51"/>
      <c r="AR977" s="51"/>
      <c r="AS977" s="51"/>
      <c r="AT977" s="51"/>
      <c r="AU977" s="51"/>
    </row>
    <row r="978" spans="3:64" x14ac:dyDescent="0.2">
      <c r="C978" s="10"/>
      <c r="D978" s="10"/>
      <c r="AA978" s="51"/>
      <c r="AB978" s="51"/>
      <c r="AC978" s="51"/>
      <c r="AD978" s="51"/>
      <c r="AE978" s="51"/>
      <c r="AG978" s="72"/>
      <c r="AN978" s="51"/>
      <c r="AO978" s="51"/>
      <c r="AP978" s="51"/>
      <c r="AQ978" s="51"/>
      <c r="AR978" s="51"/>
      <c r="AS978" s="51"/>
      <c r="AT978" s="51"/>
      <c r="AU978" s="51"/>
    </row>
    <row r="979" spans="3:64" x14ac:dyDescent="0.2">
      <c r="C979" s="10"/>
      <c r="D979" s="10"/>
      <c r="AA979" s="51"/>
      <c r="AB979" s="51"/>
      <c r="AC979" s="51"/>
      <c r="AD979" s="51"/>
      <c r="AE979" s="51"/>
      <c r="AG979" s="72"/>
      <c r="AN979" s="51"/>
      <c r="AO979" s="51"/>
      <c r="AP979" s="51"/>
      <c r="AQ979" s="51"/>
      <c r="AR979" s="51"/>
      <c r="AS979" s="51"/>
      <c r="AT979" s="51"/>
      <c r="AU979" s="51"/>
    </row>
    <row r="980" spans="3:64" x14ac:dyDescent="0.2">
      <c r="C980" s="10"/>
      <c r="D980" s="10"/>
      <c r="AA980" s="51"/>
      <c r="AB980" s="51"/>
      <c r="AC980" s="51"/>
      <c r="AD980" s="51"/>
      <c r="AE980" s="51"/>
      <c r="AG980" s="72"/>
      <c r="AN980" s="51"/>
      <c r="AO980" s="51"/>
      <c r="AP980" s="51"/>
      <c r="AQ980" s="51"/>
      <c r="AR980" s="51"/>
      <c r="AS980" s="51"/>
      <c r="AT980" s="51"/>
      <c r="AU980" s="51"/>
    </row>
    <row r="981" spans="3:64" x14ac:dyDescent="0.2">
      <c r="C981" s="10"/>
      <c r="D981" s="10"/>
      <c r="AA981" s="51"/>
      <c r="AB981" s="51"/>
      <c r="AC981" s="51"/>
      <c r="AD981" s="51"/>
      <c r="AE981" s="51"/>
      <c r="AG981" s="72"/>
      <c r="AN981" s="51"/>
      <c r="AO981" s="51"/>
      <c r="AP981" s="51"/>
      <c r="AQ981" s="51"/>
      <c r="AR981" s="51"/>
      <c r="AS981" s="51"/>
      <c r="AT981" s="51"/>
      <c r="AU981" s="51"/>
      <c r="AV981" s="51"/>
      <c r="AW981" s="51"/>
      <c r="AX981" s="51"/>
      <c r="AY981" s="51"/>
      <c r="AZ981" s="51"/>
      <c r="BA981" s="51"/>
      <c r="BB981" s="51"/>
      <c r="BC981" s="51"/>
      <c r="BD981" s="51"/>
      <c r="BE981" s="51"/>
      <c r="BF981" s="51"/>
      <c r="BG981" s="51"/>
      <c r="BH981" s="51"/>
      <c r="BI981" s="51"/>
      <c r="BJ981" s="51"/>
      <c r="BK981" s="51"/>
      <c r="BL981" s="51"/>
    </row>
    <row r="982" spans="3:64" x14ac:dyDescent="0.2">
      <c r="C982" s="10"/>
      <c r="D982" s="10"/>
      <c r="AA982" s="51"/>
      <c r="AB982" s="51"/>
      <c r="AC982" s="51"/>
      <c r="AD982" s="51"/>
      <c r="AE982" s="51"/>
      <c r="AG982" s="72"/>
      <c r="AN982" s="51"/>
      <c r="AO982" s="51"/>
      <c r="AP982" s="51"/>
      <c r="AQ982" s="51"/>
      <c r="AR982" s="51"/>
      <c r="AS982" s="51"/>
      <c r="AT982" s="51"/>
      <c r="AU982" s="51"/>
    </row>
    <row r="983" spans="3:64" x14ac:dyDescent="0.2">
      <c r="C983" s="10"/>
      <c r="D983" s="10"/>
      <c r="AA983" s="51"/>
      <c r="AB983" s="51"/>
      <c r="AC983" s="51"/>
      <c r="AD983" s="51"/>
      <c r="AE983" s="51"/>
      <c r="AG983" s="72"/>
      <c r="AN983" s="51"/>
      <c r="AO983" s="51"/>
      <c r="AP983" s="51"/>
      <c r="AQ983" s="51"/>
      <c r="AR983" s="51"/>
      <c r="AS983" s="51"/>
      <c r="AT983" s="51"/>
      <c r="AU983" s="51"/>
    </row>
    <row r="984" spans="3:64" x14ac:dyDescent="0.2">
      <c r="C984" s="10"/>
      <c r="D984" s="10"/>
      <c r="AA984" s="51"/>
      <c r="AB984" s="51"/>
      <c r="AC984" s="51"/>
      <c r="AD984" s="51"/>
      <c r="AE984" s="51"/>
      <c r="AG984" s="72"/>
      <c r="AN984" s="51"/>
      <c r="AO984" s="51"/>
      <c r="AP984" s="51"/>
      <c r="AQ984" s="51"/>
      <c r="AR984" s="51"/>
      <c r="AS984" s="51"/>
      <c r="AT984" s="51"/>
      <c r="AU984" s="51"/>
    </row>
    <row r="985" spans="3:64" x14ac:dyDescent="0.2">
      <c r="C985" s="10"/>
      <c r="D985" s="10"/>
      <c r="AA985" s="51"/>
      <c r="AB985" s="51"/>
      <c r="AC985" s="51"/>
      <c r="AD985" s="51"/>
      <c r="AE985" s="51"/>
      <c r="AG985" s="72"/>
      <c r="AN985" s="51"/>
      <c r="AO985" s="51"/>
      <c r="AP985" s="51"/>
      <c r="AQ985" s="51"/>
      <c r="AR985" s="51"/>
      <c r="AS985" s="51"/>
      <c r="AT985" s="51"/>
      <c r="AU985" s="51"/>
    </row>
    <row r="986" spans="3:64" x14ac:dyDescent="0.2">
      <c r="C986" s="10"/>
      <c r="D986" s="10"/>
      <c r="AA986" s="51"/>
      <c r="AB986" s="51"/>
      <c r="AC986" s="51"/>
      <c r="AD986" s="51"/>
      <c r="AE986" s="51"/>
      <c r="AG986" s="72"/>
      <c r="AN986" s="51"/>
      <c r="AO986" s="51"/>
      <c r="AP986" s="51"/>
      <c r="AQ986" s="51"/>
      <c r="AR986" s="51"/>
      <c r="AS986" s="51"/>
      <c r="AT986" s="51"/>
      <c r="AU986" s="51"/>
    </row>
    <row r="987" spans="3:64" x14ac:dyDescent="0.2">
      <c r="C987" s="10"/>
      <c r="D987" s="10"/>
      <c r="AA987" s="51"/>
      <c r="AB987" s="51"/>
      <c r="AC987" s="51"/>
      <c r="AD987" s="51"/>
      <c r="AE987" s="51"/>
      <c r="AG987" s="72"/>
      <c r="AN987" s="51"/>
      <c r="AO987" s="51"/>
      <c r="AP987" s="51"/>
      <c r="AQ987" s="51"/>
      <c r="AR987" s="51"/>
      <c r="AS987" s="51"/>
      <c r="AT987" s="51"/>
      <c r="AU987" s="51"/>
    </row>
    <row r="988" spans="3:64" x14ac:dyDescent="0.2">
      <c r="C988" s="10"/>
      <c r="D988" s="10"/>
      <c r="AA988" s="51"/>
      <c r="AB988" s="51"/>
      <c r="AC988" s="51"/>
      <c r="AD988" s="51"/>
      <c r="AE988" s="51"/>
      <c r="AG988" s="72"/>
      <c r="AN988" s="51"/>
      <c r="AO988" s="51"/>
      <c r="AP988" s="51"/>
      <c r="AQ988" s="51"/>
      <c r="AR988" s="51"/>
      <c r="AS988" s="51"/>
      <c r="AT988" s="51"/>
      <c r="AU988" s="51"/>
    </row>
    <row r="989" spans="3:64" x14ac:dyDescent="0.2">
      <c r="C989" s="10"/>
      <c r="D989" s="10"/>
      <c r="AA989" s="51"/>
      <c r="AB989" s="51"/>
      <c r="AC989" s="51"/>
      <c r="AD989" s="51"/>
      <c r="AE989" s="51"/>
      <c r="AG989" s="72"/>
      <c r="AN989" s="51"/>
      <c r="AO989" s="51"/>
      <c r="AP989" s="51"/>
      <c r="AQ989" s="51"/>
      <c r="AR989" s="51"/>
      <c r="AS989" s="51"/>
      <c r="AT989" s="51"/>
      <c r="AU989" s="51"/>
    </row>
    <row r="990" spans="3:64" x14ac:dyDescent="0.2">
      <c r="C990" s="10"/>
      <c r="D990" s="10"/>
      <c r="AA990" s="51"/>
      <c r="AB990" s="51"/>
      <c r="AC990" s="51"/>
      <c r="AD990" s="51"/>
      <c r="AE990" s="51"/>
      <c r="AG990" s="72"/>
      <c r="AN990" s="51"/>
      <c r="AO990" s="51"/>
      <c r="AP990" s="51"/>
      <c r="AQ990" s="51"/>
      <c r="AR990" s="51"/>
      <c r="AS990" s="51"/>
      <c r="AT990" s="51"/>
      <c r="AU990" s="51"/>
    </row>
    <row r="991" spans="3:64" x14ac:dyDescent="0.2">
      <c r="C991" s="10"/>
      <c r="D991" s="10"/>
      <c r="AA991" s="51"/>
      <c r="AB991" s="51"/>
      <c r="AC991" s="51"/>
      <c r="AD991" s="51"/>
      <c r="AE991" s="51"/>
      <c r="AG991" s="72"/>
      <c r="AN991" s="51"/>
      <c r="AO991" s="51"/>
      <c r="AP991" s="51"/>
      <c r="AQ991" s="51"/>
      <c r="AR991" s="51"/>
      <c r="AS991" s="51"/>
      <c r="AT991" s="51"/>
      <c r="AU991" s="51"/>
    </row>
    <row r="992" spans="3:64" x14ac:dyDescent="0.2">
      <c r="C992" s="10"/>
      <c r="D992" s="10"/>
      <c r="AA992" s="51"/>
      <c r="AB992" s="51"/>
      <c r="AC992" s="51"/>
      <c r="AD992" s="51"/>
      <c r="AE992" s="51"/>
      <c r="AG992" s="72"/>
      <c r="AN992" s="51"/>
      <c r="AO992" s="51"/>
      <c r="AP992" s="51"/>
      <c r="AQ992" s="51"/>
      <c r="AR992" s="51"/>
      <c r="AS992" s="51"/>
      <c r="AT992" s="51"/>
      <c r="AU992" s="51"/>
    </row>
    <row r="993" spans="3:64" x14ac:dyDescent="0.2">
      <c r="C993" s="10"/>
      <c r="D993" s="10"/>
      <c r="AA993" s="51"/>
      <c r="AB993" s="51"/>
      <c r="AC993" s="51"/>
      <c r="AD993" s="51"/>
      <c r="AE993" s="51"/>
      <c r="AG993" s="72"/>
      <c r="AN993" s="51"/>
      <c r="AO993" s="51"/>
      <c r="AP993" s="51"/>
      <c r="AQ993" s="51"/>
      <c r="AR993" s="51"/>
      <c r="AS993" s="51"/>
      <c r="AT993" s="51"/>
      <c r="AU993" s="51"/>
    </row>
    <row r="994" spans="3:64" x14ac:dyDescent="0.2">
      <c r="C994" s="10"/>
      <c r="D994" s="10"/>
      <c r="AA994" s="51"/>
      <c r="AB994" s="51"/>
      <c r="AC994" s="51"/>
      <c r="AD994" s="51"/>
      <c r="AE994" s="51"/>
      <c r="AG994" s="72"/>
      <c r="AN994" s="51"/>
      <c r="AO994" s="51"/>
      <c r="AP994" s="51"/>
      <c r="AQ994" s="51"/>
      <c r="AR994" s="51"/>
      <c r="AS994" s="51"/>
      <c r="AT994" s="51"/>
      <c r="AU994" s="51"/>
    </row>
    <row r="995" spans="3:64" x14ac:dyDescent="0.2">
      <c r="C995" s="10"/>
      <c r="D995" s="10"/>
      <c r="AA995" s="51"/>
      <c r="AB995" s="51"/>
      <c r="AC995" s="51"/>
      <c r="AD995" s="51"/>
      <c r="AE995" s="51"/>
      <c r="AG995" s="72"/>
      <c r="AN995" s="51"/>
      <c r="AO995" s="51"/>
      <c r="AP995" s="51"/>
      <c r="AQ995" s="51"/>
      <c r="AR995" s="51"/>
      <c r="AS995" s="51"/>
      <c r="AT995" s="51"/>
      <c r="AU995" s="51"/>
    </row>
    <row r="996" spans="3:64" x14ac:dyDescent="0.2">
      <c r="C996" s="10"/>
      <c r="D996" s="10"/>
      <c r="AA996" s="51"/>
      <c r="AB996" s="51"/>
      <c r="AC996" s="51"/>
      <c r="AD996" s="51"/>
      <c r="AE996" s="51"/>
      <c r="AG996" s="72"/>
      <c r="AN996" s="51"/>
      <c r="AO996" s="51"/>
      <c r="AP996" s="51"/>
      <c r="AQ996" s="51"/>
      <c r="AR996" s="51"/>
      <c r="AS996" s="51"/>
      <c r="AT996" s="51"/>
      <c r="AU996" s="51"/>
    </row>
    <row r="997" spans="3:64" x14ac:dyDescent="0.2">
      <c r="C997" s="10"/>
      <c r="D997" s="10"/>
      <c r="AA997" s="51"/>
      <c r="AB997" s="51"/>
      <c r="AC997" s="51"/>
      <c r="AD997" s="51"/>
      <c r="AE997" s="51"/>
      <c r="AG997" s="72"/>
      <c r="AN997" s="51"/>
      <c r="AO997" s="51"/>
      <c r="AP997" s="51"/>
      <c r="AQ997" s="51"/>
      <c r="AR997" s="51"/>
      <c r="AS997" s="51"/>
      <c r="AT997" s="51"/>
      <c r="AU997" s="51"/>
    </row>
    <row r="998" spans="3:64" x14ac:dyDescent="0.2">
      <c r="C998" s="10"/>
      <c r="D998" s="10"/>
      <c r="AA998" s="51"/>
      <c r="AB998" s="51"/>
      <c r="AC998" s="51"/>
      <c r="AD998" s="51"/>
      <c r="AE998" s="51"/>
      <c r="AG998" s="72"/>
      <c r="AN998" s="51"/>
      <c r="AO998" s="51"/>
      <c r="AP998" s="51"/>
      <c r="AQ998" s="51"/>
      <c r="AR998" s="51"/>
      <c r="AS998" s="51"/>
      <c r="AT998" s="51"/>
      <c r="AU998" s="51"/>
    </row>
    <row r="999" spans="3:64" x14ac:dyDescent="0.2">
      <c r="C999" s="10"/>
      <c r="D999" s="10"/>
      <c r="AA999" s="51"/>
      <c r="AB999" s="51"/>
      <c r="AC999" s="51"/>
      <c r="AD999" s="51"/>
      <c r="AE999" s="51"/>
      <c r="AG999" s="72"/>
      <c r="AN999" s="51"/>
      <c r="AO999" s="51"/>
      <c r="AP999" s="51"/>
      <c r="AQ999" s="51"/>
      <c r="AR999" s="51"/>
      <c r="AS999" s="51"/>
      <c r="AT999" s="51"/>
      <c r="AU999" s="51"/>
      <c r="AV999" s="51"/>
      <c r="AW999" s="51"/>
      <c r="AX999" s="51"/>
      <c r="AY999" s="51"/>
      <c r="AZ999" s="51"/>
      <c r="BA999" s="51"/>
      <c r="BB999" s="51"/>
      <c r="BC999" s="51"/>
      <c r="BD999" s="51"/>
      <c r="BE999" s="51"/>
      <c r="BF999" s="51"/>
      <c r="BG999" s="51"/>
      <c r="BH999" s="51"/>
      <c r="BI999" s="51"/>
      <c r="BJ999" s="51"/>
      <c r="BK999" s="51"/>
      <c r="BL999" s="51"/>
    </row>
    <row r="1000" spans="3:64" x14ac:dyDescent="0.2">
      <c r="C1000" s="10"/>
      <c r="D1000" s="10"/>
      <c r="AA1000" s="51"/>
      <c r="AB1000" s="51"/>
      <c r="AC1000" s="51"/>
      <c r="AD1000" s="51"/>
      <c r="AE1000" s="51"/>
      <c r="AG1000" s="72"/>
      <c r="AN1000" s="51"/>
      <c r="AO1000" s="51"/>
      <c r="AP1000" s="51"/>
      <c r="AQ1000" s="51"/>
      <c r="AR1000" s="51"/>
      <c r="AS1000" s="51"/>
      <c r="AT1000" s="51"/>
      <c r="AU1000" s="51"/>
    </row>
    <row r="1001" spans="3:64" x14ac:dyDescent="0.2">
      <c r="C1001" s="10"/>
      <c r="D1001" s="10"/>
      <c r="AA1001" s="51"/>
      <c r="AB1001" s="51"/>
      <c r="AC1001" s="51"/>
      <c r="AD1001" s="51"/>
      <c r="AE1001" s="51"/>
      <c r="AG1001" s="72"/>
      <c r="AN1001" s="51"/>
      <c r="AO1001" s="51"/>
      <c r="AP1001" s="51"/>
      <c r="AQ1001" s="51"/>
      <c r="AR1001" s="51"/>
      <c r="AS1001" s="51"/>
      <c r="AT1001" s="51"/>
      <c r="AU1001" s="51"/>
    </row>
    <row r="1002" spans="3:64" x14ac:dyDescent="0.2">
      <c r="C1002" s="10"/>
      <c r="D1002" s="10"/>
      <c r="AA1002" s="51"/>
      <c r="AB1002" s="51"/>
      <c r="AC1002" s="51"/>
      <c r="AD1002" s="51"/>
      <c r="AE1002" s="51"/>
      <c r="AG1002" s="72"/>
      <c r="AN1002" s="51"/>
      <c r="AO1002" s="51"/>
      <c r="AP1002" s="51"/>
      <c r="AQ1002" s="51"/>
      <c r="AR1002" s="51"/>
      <c r="AS1002" s="51"/>
      <c r="AT1002" s="51"/>
      <c r="AU1002" s="51"/>
    </row>
    <row r="1003" spans="3:64" x14ac:dyDescent="0.2">
      <c r="C1003" s="10"/>
      <c r="D1003" s="10"/>
      <c r="AA1003" s="51"/>
      <c r="AB1003" s="51"/>
      <c r="AC1003" s="51"/>
      <c r="AD1003" s="51"/>
      <c r="AE1003" s="51"/>
      <c r="AG1003" s="72"/>
      <c r="AN1003" s="51"/>
      <c r="AO1003" s="51"/>
      <c r="AP1003" s="51"/>
      <c r="AQ1003" s="51"/>
      <c r="AR1003" s="51"/>
      <c r="AS1003" s="51"/>
      <c r="AT1003" s="51"/>
      <c r="AU1003" s="51"/>
    </row>
    <row r="1004" spans="3:64" x14ac:dyDescent="0.2">
      <c r="C1004" s="10"/>
      <c r="D1004" s="10"/>
      <c r="AA1004" s="51"/>
      <c r="AB1004" s="51"/>
      <c r="AC1004" s="51"/>
      <c r="AD1004" s="51"/>
      <c r="AE1004" s="51"/>
      <c r="AG1004" s="72"/>
      <c r="AN1004" s="51"/>
      <c r="AO1004" s="51"/>
      <c r="AP1004" s="51"/>
      <c r="AQ1004" s="51"/>
      <c r="AR1004" s="51"/>
      <c r="AS1004" s="51"/>
      <c r="AT1004" s="51"/>
      <c r="AU1004" s="51"/>
    </row>
    <row r="1005" spans="3:64" x14ac:dyDescent="0.2">
      <c r="C1005" s="10"/>
      <c r="D1005" s="10"/>
      <c r="AA1005" s="51"/>
      <c r="AB1005" s="51"/>
      <c r="AC1005" s="51"/>
      <c r="AD1005" s="51"/>
      <c r="AE1005" s="51"/>
      <c r="AG1005" s="72"/>
      <c r="AN1005" s="51"/>
      <c r="AO1005" s="51"/>
      <c r="AP1005" s="51"/>
      <c r="AQ1005" s="51"/>
      <c r="AR1005" s="51"/>
      <c r="AS1005" s="51"/>
      <c r="AT1005" s="51"/>
      <c r="AU1005" s="51"/>
    </row>
    <row r="1006" spans="3:64" x14ac:dyDescent="0.2">
      <c r="C1006" s="10"/>
      <c r="D1006" s="10"/>
      <c r="AA1006" s="51"/>
      <c r="AB1006" s="51"/>
      <c r="AC1006" s="51"/>
      <c r="AD1006" s="51"/>
      <c r="AE1006" s="51"/>
      <c r="AG1006" s="72"/>
      <c r="AN1006" s="51"/>
      <c r="AO1006" s="51"/>
      <c r="AP1006" s="51"/>
      <c r="AQ1006" s="51"/>
      <c r="AR1006" s="51"/>
      <c r="AS1006" s="51"/>
      <c r="AT1006" s="51"/>
      <c r="AU1006" s="51"/>
    </row>
    <row r="1007" spans="3:64" x14ac:dyDescent="0.2">
      <c r="C1007" s="10"/>
      <c r="D1007" s="10"/>
      <c r="AA1007" s="51"/>
      <c r="AB1007" s="51"/>
      <c r="AC1007" s="51"/>
      <c r="AD1007" s="51"/>
      <c r="AE1007" s="51"/>
      <c r="AG1007" s="72"/>
      <c r="AN1007" s="51"/>
      <c r="AO1007" s="51"/>
      <c r="AP1007" s="51"/>
      <c r="AQ1007" s="51"/>
      <c r="AR1007" s="51"/>
      <c r="AS1007" s="51"/>
      <c r="AT1007" s="51"/>
      <c r="AU1007" s="51"/>
    </row>
    <row r="1008" spans="3:64" x14ac:dyDescent="0.2">
      <c r="C1008" s="10"/>
      <c r="D1008" s="10"/>
      <c r="AA1008" s="51"/>
      <c r="AB1008" s="51"/>
      <c r="AC1008" s="51"/>
      <c r="AD1008" s="51"/>
      <c r="AE1008" s="51"/>
      <c r="AG1008" s="72"/>
      <c r="AN1008" s="51"/>
      <c r="AO1008" s="51"/>
      <c r="AP1008" s="51"/>
      <c r="AQ1008" s="51"/>
      <c r="AR1008" s="51"/>
      <c r="AS1008" s="51"/>
      <c r="AT1008" s="51"/>
      <c r="AU1008" s="51"/>
    </row>
    <row r="1009" spans="3:47" x14ac:dyDescent="0.2">
      <c r="C1009" s="10"/>
      <c r="D1009" s="10"/>
      <c r="AA1009" s="51"/>
      <c r="AB1009" s="51"/>
      <c r="AC1009" s="51"/>
      <c r="AD1009" s="51"/>
      <c r="AE1009" s="51"/>
      <c r="AG1009" s="72"/>
      <c r="AN1009" s="51"/>
      <c r="AO1009" s="51"/>
      <c r="AP1009" s="51"/>
      <c r="AQ1009" s="51"/>
      <c r="AR1009" s="51"/>
      <c r="AS1009" s="51"/>
      <c r="AT1009" s="51"/>
      <c r="AU1009" s="51"/>
    </row>
    <row r="1010" spans="3:47" x14ac:dyDescent="0.2">
      <c r="C1010" s="10"/>
      <c r="D1010" s="10"/>
      <c r="AA1010" s="51"/>
      <c r="AB1010" s="51"/>
      <c r="AC1010" s="51"/>
      <c r="AD1010" s="51"/>
      <c r="AE1010" s="51"/>
      <c r="AG1010" s="72"/>
      <c r="AN1010" s="51"/>
      <c r="AO1010" s="51"/>
      <c r="AP1010" s="51"/>
      <c r="AQ1010" s="51"/>
      <c r="AR1010" s="51"/>
      <c r="AS1010" s="51"/>
      <c r="AT1010" s="51"/>
      <c r="AU1010" s="51"/>
    </row>
    <row r="1011" spans="3:47" x14ac:dyDescent="0.2">
      <c r="C1011" s="10"/>
      <c r="D1011" s="10"/>
      <c r="AA1011" s="51"/>
      <c r="AB1011" s="51"/>
      <c r="AC1011" s="51"/>
      <c r="AD1011" s="51"/>
      <c r="AE1011" s="51"/>
      <c r="AG1011" s="72"/>
      <c r="AN1011" s="51"/>
      <c r="AO1011" s="51"/>
      <c r="AP1011" s="51"/>
      <c r="AQ1011" s="51"/>
      <c r="AR1011" s="51"/>
      <c r="AS1011" s="51"/>
      <c r="AT1011" s="51"/>
      <c r="AU1011" s="51"/>
    </row>
    <row r="1012" spans="3:47" x14ac:dyDescent="0.2">
      <c r="C1012" s="10"/>
      <c r="D1012" s="10"/>
      <c r="AA1012" s="51"/>
      <c r="AB1012" s="51"/>
      <c r="AC1012" s="51"/>
      <c r="AD1012" s="51"/>
      <c r="AE1012" s="51"/>
      <c r="AG1012" s="72"/>
      <c r="AN1012" s="51"/>
      <c r="AO1012" s="51"/>
      <c r="AP1012" s="51"/>
      <c r="AQ1012" s="51"/>
      <c r="AR1012" s="51"/>
      <c r="AS1012" s="51"/>
      <c r="AT1012" s="51"/>
      <c r="AU1012" s="51"/>
    </row>
    <row r="1013" spans="3:47" x14ac:dyDescent="0.2">
      <c r="C1013" s="10"/>
      <c r="D1013" s="10"/>
      <c r="AA1013" s="51"/>
      <c r="AB1013" s="51"/>
      <c r="AC1013" s="51"/>
      <c r="AD1013" s="51"/>
      <c r="AE1013" s="51"/>
      <c r="AG1013" s="72"/>
      <c r="AN1013" s="51"/>
      <c r="AO1013" s="51"/>
      <c r="AP1013" s="51"/>
      <c r="AQ1013" s="51"/>
      <c r="AR1013" s="51"/>
      <c r="AS1013" s="51"/>
      <c r="AT1013" s="51"/>
      <c r="AU1013" s="51"/>
    </row>
    <row r="1014" spans="3:47" x14ac:dyDescent="0.2">
      <c r="C1014" s="10"/>
      <c r="D1014" s="10"/>
      <c r="AA1014" s="51"/>
      <c r="AB1014" s="51"/>
      <c r="AC1014" s="51"/>
      <c r="AD1014" s="51"/>
      <c r="AE1014" s="51"/>
      <c r="AG1014" s="72"/>
      <c r="AN1014" s="51"/>
      <c r="AO1014" s="51"/>
      <c r="AP1014" s="51"/>
      <c r="AQ1014" s="51"/>
      <c r="AR1014" s="51"/>
      <c r="AS1014" s="51"/>
      <c r="AT1014" s="51"/>
      <c r="AU1014" s="51"/>
    </row>
    <row r="1015" spans="3:47" x14ac:dyDescent="0.2">
      <c r="C1015" s="10"/>
      <c r="D1015" s="10"/>
      <c r="AA1015" s="51"/>
      <c r="AB1015" s="51"/>
      <c r="AC1015" s="51"/>
      <c r="AD1015" s="51"/>
      <c r="AE1015" s="51"/>
      <c r="AG1015" s="72"/>
      <c r="AN1015" s="51"/>
      <c r="AO1015" s="51"/>
      <c r="AP1015" s="51"/>
      <c r="AQ1015" s="51"/>
      <c r="AR1015" s="51"/>
      <c r="AS1015" s="51"/>
      <c r="AT1015" s="51"/>
      <c r="AU1015" s="51"/>
    </row>
    <row r="1016" spans="3:47" x14ac:dyDescent="0.2">
      <c r="C1016" s="10"/>
      <c r="D1016" s="10"/>
      <c r="AA1016" s="51"/>
      <c r="AB1016" s="51"/>
      <c r="AC1016" s="51"/>
      <c r="AD1016" s="51"/>
      <c r="AE1016" s="51"/>
      <c r="AG1016" s="72"/>
      <c r="AN1016" s="51"/>
      <c r="AO1016" s="51"/>
      <c r="AP1016" s="51"/>
      <c r="AQ1016" s="51"/>
      <c r="AR1016" s="51"/>
      <c r="AS1016" s="51"/>
      <c r="AT1016" s="51"/>
      <c r="AU1016" s="51"/>
    </row>
    <row r="1017" spans="3:47" x14ac:dyDescent="0.2">
      <c r="C1017" s="10"/>
      <c r="D1017" s="10"/>
      <c r="AA1017" s="51"/>
      <c r="AB1017" s="51"/>
      <c r="AC1017" s="51"/>
      <c r="AD1017" s="51"/>
      <c r="AE1017" s="51"/>
      <c r="AG1017" s="72"/>
      <c r="AN1017" s="51"/>
      <c r="AO1017" s="51"/>
      <c r="AP1017" s="51"/>
      <c r="AQ1017" s="51"/>
      <c r="AR1017" s="51"/>
      <c r="AS1017" s="51"/>
      <c r="AT1017" s="51"/>
      <c r="AU1017" s="51"/>
    </row>
    <row r="1018" spans="3:47" x14ac:dyDescent="0.2">
      <c r="C1018" s="10"/>
      <c r="D1018" s="10"/>
      <c r="AA1018" s="51"/>
      <c r="AB1018" s="51"/>
      <c r="AC1018" s="51"/>
      <c r="AD1018" s="51"/>
      <c r="AE1018" s="51"/>
      <c r="AG1018" s="72"/>
      <c r="AN1018" s="51"/>
      <c r="AO1018" s="51"/>
      <c r="AP1018" s="51"/>
      <c r="AQ1018" s="51"/>
      <c r="AR1018" s="51"/>
      <c r="AS1018" s="51"/>
      <c r="AT1018" s="51"/>
      <c r="AU1018" s="51"/>
    </row>
    <row r="1019" spans="3:47" x14ac:dyDescent="0.2">
      <c r="C1019" s="10"/>
      <c r="D1019" s="10"/>
      <c r="AA1019" s="51"/>
      <c r="AB1019" s="51"/>
      <c r="AC1019" s="51"/>
      <c r="AD1019" s="51"/>
      <c r="AE1019" s="51"/>
      <c r="AG1019" s="72"/>
      <c r="AN1019" s="51"/>
      <c r="AO1019" s="51"/>
      <c r="AP1019" s="51"/>
      <c r="AQ1019" s="51"/>
      <c r="AR1019" s="51"/>
      <c r="AS1019" s="51"/>
      <c r="AT1019" s="51"/>
      <c r="AU1019" s="51"/>
    </row>
    <row r="1020" spans="3:47" x14ac:dyDescent="0.2">
      <c r="C1020" s="10"/>
      <c r="D1020" s="10"/>
      <c r="AA1020" s="51"/>
      <c r="AB1020" s="51"/>
      <c r="AC1020" s="51"/>
      <c r="AD1020" s="51"/>
      <c r="AE1020" s="51"/>
      <c r="AG1020" s="72"/>
      <c r="AN1020" s="51"/>
      <c r="AO1020" s="51"/>
      <c r="AP1020" s="51"/>
      <c r="AQ1020" s="51"/>
      <c r="AR1020" s="51"/>
      <c r="AS1020" s="51"/>
      <c r="AT1020" s="51"/>
      <c r="AU1020" s="51"/>
    </row>
    <row r="1021" spans="3:47" x14ac:dyDescent="0.2">
      <c r="C1021" s="10"/>
      <c r="D1021" s="10"/>
      <c r="AA1021" s="51"/>
      <c r="AB1021" s="51"/>
      <c r="AC1021" s="51"/>
      <c r="AD1021" s="51"/>
      <c r="AE1021" s="51"/>
      <c r="AG1021" s="72"/>
      <c r="AN1021" s="51"/>
      <c r="AO1021" s="51"/>
      <c r="AP1021" s="51"/>
      <c r="AQ1021" s="51"/>
      <c r="AR1021" s="51"/>
      <c r="AS1021" s="51"/>
      <c r="AT1021" s="51"/>
      <c r="AU1021" s="51"/>
    </row>
    <row r="1022" spans="3:47" x14ac:dyDescent="0.2">
      <c r="C1022" s="10"/>
      <c r="D1022" s="10"/>
      <c r="AA1022" s="51"/>
      <c r="AB1022" s="51"/>
      <c r="AC1022" s="51"/>
      <c r="AD1022" s="51"/>
      <c r="AE1022" s="51"/>
      <c r="AG1022" s="72"/>
      <c r="AN1022" s="51"/>
      <c r="AO1022" s="51"/>
      <c r="AP1022" s="51"/>
      <c r="AQ1022" s="51"/>
      <c r="AR1022" s="51"/>
      <c r="AS1022" s="51"/>
      <c r="AT1022" s="51"/>
      <c r="AU1022" s="51"/>
    </row>
    <row r="1023" spans="3:47" x14ac:dyDescent="0.2">
      <c r="C1023" s="10"/>
      <c r="D1023" s="10"/>
      <c r="AA1023" s="51"/>
      <c r="AB1023" s="51"/>
      <c r="AC1023" s="51"/>
      <c r="AD1023" s="51"/>
      <c r="AE1023" s="51"/>
      <c r="AG1023" s="72"/>
      <c r="AN1023" s="51"/>
      <c r="AO1023" s="51"/>
      <c r="AP1023" s="51"/>
      <c r="AQ1023" s="51"/>
      <c r="AR1023" s="51"/>
      <c r="AS1023" s="51"/>
      <c r="AT1023" s="51"/>
      <c r="AU1023" s="51"/>
    </row>
    <row r="1024" spans="3:47" x14ac:dyDescent="0.2">
      <c r="C1024" s="10"/>
      <c r="D1024" s="10"/>
      <c r="AA1024" s="51"/>
      <c r="AB1024" s="51"/>
      <c r="AC1024" s="51"/>
      <c r="AD1024" s="51"/>
      <c r="AE1024" s="51"/>
      <c r="AG1024" s="72"/>
      <c r="AN1024" s="51"/>
      <c r="AO1024" s="51"/>
      <c r="AP1024" s="51"/>
      <c r="AQ1024" s="51"/>
      <c r="AR1024" s="51"/>
      <c r="AS1024" s="51"/>
      <c r="AT1024" s="51"/>
      <c r="AU1024" s="51"/>
    </row>
    <row r="1025" spans="3:48" x14ac:dyDescent="0.2">
      <c r="C1025" s="10"/>
      <c r="D1025" s="10"/>
      <c r="AA1025" s="51"/>
      <c r="AB1025" s="51"/>
      <c r="AC1025" s="51"/>
      <c r="AD1025" s="51"/>
      <c r="AE1025" s="51"/>
      <c r="AG1025" s="72"/>
      <c r="AN1025" s="51"/>
      <c r="AO1025" s="51"/>
      <c r="AP1025" s="51"/>
      <c r="AQ1025" s="51"/>
      <c r="AR1025" s="51"/>
      <c r="AS1025" s="51"/>
      <c r="AT1025" s="51"/>
      <c r="AU1025" s="51"/>
    </row>
    <row r="1026" spans="3:48" x14ac:dyDescent="0.2">
      <c r="C1026" s="10"/>
      <c r="D1026" s="10"/>
      <c r="AA1026" s="51"/>
      <c r="AB1026" s="51"/>
      <c r="AC1026" s="51"/>
      <c r="AD1026" s="51"/>
      <c r="AE1026" s="51"/>
      <c r="AG1026" s="72"/>
      <c r="AN1026" s="51"/>
      <c r="AO1026" s="51"/>
      <c r="AP1026" s="51"/>
      <c r="AQ1026" s="51"/>
      <c r="AR1026" s="51"/>
      <c r="AS1026" s="51"/>
      <c r="AT1026" s="51"/>
      <c r="AU1026" s="51"/>
    </row>
    <row r="1027" spans="3:48" x14ac:dyDescent="0.2">
      <c r="C1027" s="10"/>
      <c r="D1027" s="10"/>
      <c r="AA1027" s="51"/>
      <c r="AB1027" s="51"/>
      <c r="AC1027" s="51"/>
      <c r="AD1027" s="51"/>
      <c r="AE1027" s="51"/>
      <c r="AG1027" s="72"/>
      <c r="AN1027" s="51"/>
      <c r="AO1027" s="51"/>
      <c r="AP1027" s="51"/>
      <c r="AQ1027" s="51"/>
      <c r="AR1027" s="51"/>
      <c r="AS1027" s="51"/>
      <c r="AT1027" s="51"/>
      <c r="AU1027" s="51"/>
    </row>
    <row r="1028" spans="3:48" x14ac:dyDescent="0.2">
      <c r="C1028" s="10"/>
      <c r="D1028" s="10"/>
      <c r="AA1028" s="51"/>
      <c r="AB1028" s="51"/>
      <c r="AC1028" s="51"/>
      <c r="AD1028" s="51"/>
      <c r="AE1028" s="51"/>
      <c r="AG1028" s="72"/>
      <c r="AN1028" s="51"/>
      <c r="AO1028" s="51"/>
      <c r="AP1028" s="51"/>
      <c r="AQ1028" s="51"/>
      <c r="AR1028" s="51"/>
      <c r="AS1028" s="51"/>
      <c r="AT1028" s="51"/>
      <c r="AU1028" s="51"/>
    </row>
    <row r="1029" spans="3:48" x14ac:dyDescent="0.2">
      <c r="C1029" s="10"/>
      <c r="D1029" s="10"/>
      <c r="AA1029" s="51"/>
      <c r="AB1029" s="51"/>
      <c r="AC1029" s="51"/>
      <c r="AD1029" s="51"/>
      <c r="AE1029" s="51"/>
      <c r="AG1029" s="72"/>
      <c r="AN1029" s="51"/>
      <c r="AO1029" s="51"/>
      <c r="AP1029" s="51"/>
      <c r="AQ1029" s="51"/>
      <c r="AR1029" s="51"/>
      <c r="AS1029" s="51"/>
      <c r="AT1029" s="51"/>
      <c r="AU1029" s="51"/>
    </row>
    <row r="1030" spans="3:48" x14ac:dyDescent="0.2">
      <c r="C1030" s="10"/>
      <c r="D1030" s="10"/>
      <c r="AA1030" s="51"/>
      <c r="AB1030" s="51"/>
      <c r="AC1030" s="51"/>
      <c r="AD1030" s="51"/>
      <c r="AE1030" s="51"/>
      <c r="AG1030" s="72"/>
      <c r="AN1030" s="51"/>
      <c r="AO1030" s="51"/>
      <c r="AP1030" s="51"/>
      <c r="AQ1030" s="51"/>
      <c r="AR1030" s="51"/>
      <c r="AS1030" s="51"/>
      <c r="AT1030" s="51"/>
      <c r="AU1030" s="51"/>
    </row>
    <row r="1031" spans="3:48" x14ac:dyDescent="0.2">
      <c r="C1031" s="10"/>
      <c r="D1031" s="10"/>
      <c r="AA1031" s="51"/>
      <c r="AB1031" s="51"/>
      <c r="AC1031" s="51"/>
      <c r="AD1031" s="51"/>
      <c r="AE1031" s="51"/>
      <c r="AG1031" s="72"/>
      <c r="AN1031" s="51"/>
      <c r="AO1031" s="51"/>
      <c r="AP1031" s="51"/>
      <c r="AQ1031" s="51"/>
      <c r="AR1031" s="51"/>
      <c r="AS1031" s="51"/>
      <c r="AT1031" s="51"/>
      <c r="AU1031" s="51"/>
    </row>
    <row r="1032" spans="3:48" x14ac:dyDescent="0.2">
      <c r="C1032" s="10"/>
      <c r="D1032" s="10"/>
      <c r="AA1032" s="51"/>
      <c r="AB1032" s="51"/>
      <c r="AC1032" s="51"/>
      <c r="AD1032" s="51"/>
      <c r="AE1032" s="51"/>
      <c r="AG1032" s="72"/>
      <c r="AN1032" s="51"/>
      <c r="AO1032" s="51"/>
      <c r="AP1032" s="51"/>
      <c r="AQ1032" s="51"/>
      <c r="AR1032" s="51"/>
      <c r="AS1032" s="51"/>
      <c r="AT1032" s="51"/>
      <c r="AU1032" s="51"/>
    </row>
    <row r="1033" spans="3:48" x14ac:dyDescent="0.2">
      <c r="C1033" s="10"/>
      <c r="D1033" s="10"/>
      <c r="AA1033" s="51"/>
      <c r="AB1033" s="51"/>
      <c r="AC1033" s="51"/>
      <c r="AD1033" s="51"/>
      <c r="AE1033" s="51"/>
      <c r="AG1033" s="72"/>
      <c r="AN1033" s="51"/>
      <c r="AO1033" s="51"/>
      <c r="AP1033" s="51"/>
      <c r="AQ1033" s="51"/>
      <c r="AR1033" s="51"/>
      <c r="AS1033" s="51"/>
      <c r="AT1033" s="51"/>
      <c r="AU1033" s="51"/>
    </row>
    <row r="1034" spans="3:48" x14ac:dyDescent="0.2">
      <c r="C1034" s="10"/>
      <c r="D1034" s="10"/>
      <c r="AA1034" s="51"/>
      <c r="AB1034" s="51"/>
      <c r="AC1034" s="51"/>
      <c r="AD1034" s="51"/>
      <c r="AE1034" s="51"/>
      <c r="AG1034" s="72"/>
      <c r="AN1034" s="51"/>
      <c r="AO1034" s="51"/>
      <c r="AP1034" s="51"/>
      <c r="AQ1034" s="51"/>
      <c r="AR1034" s="51"/>
      <c r="AS1034" s="51"/>
      <c r="AT1034" s="51"/>
      <c r="AU1034" s="51"/>
    </row>
    <row r="1035" spans="3:48" x14ac:dyDescent="0.2">
      <c r="C1035" s="10"/>
      <c r="D1035" s="10"/>
      <c r="AA1035" s="51"/>
      <c r="AB1035" s="51"/>
      <c r="AC1035" s="51"/>
      <c r="AD1035" s="51"/>
      <c r="AE1035" s="51"/>
      <c r="AG1035" s="72"/>
      <c r="AN1035" s="51"/>
      <c r="AO1035" s="51"/>
      <c r="AP1035" s="51"/>
      <c r="AQ1035" s="51"/>
      <c r="AR1035" s="51"/>
      <c r="AS1035" s="51"/>
      <c r="AT1035" s="51"/>
      <c r="AU1035" s="51"/>
    </row>
    <row r="1036" spans="3:48" x14ac:dyDescent="0.2">
      <c r="C1036" s="10"/>
      <c r="D1036" s="10"/>
      <c r="AA1036" s="51"/>
      <c r="AB1036" s="51"/>
      <c r="AC1036" s="51"/>
      <c r="AD1036" s="51"/>
      <c r="AE1036" s="51"/>
      <c r="AG1036" s="72"/>
      <c r="AN1036" s="51"/>
      <c r="AO1036" s="51"/>
      <c r="AP1036" s="51"/>
      <c r="AQ1036" s="51"/>
      <c r="AR1036" s="51"/>
      <c r="AS1036" s="51"/>
      <c r="AT1036" s="51"/>
      <c r="AU1036" s="51"/>
      <c r="AV1036" s="51"/>
    </row>
    <row r="1037" spans="3:48" x14ac:dyDescent="0.2">
      <c r="C1037" s="10"/>
      <c r="D1037" s="10"/>
      <c r="AA1037" s="51"/>
      <c r="AB1037" s="51"/>
      <c r="AC1037" s="51"/>
      <c r="AD1037" s="51"/>
      <c r="AE1037" s="51"/>
      <c r="AG1037" s="72"/>
      <c r="AN1037" s="51"/>
      <c r="AO1037" s="51"/>
      <c r="AP1037" s="51"/>
      <c r="AQ1037" s="51"/>
      <c r="AR1037" s="51"/>
      <c r="AS1037" s="51"/>
      <c r="AT1037" s="51"/>
      <c r="AU1037" s="51"/>
      <c r="AV1037" s="51"/>
    </row>
    <row r="1038" spans="3:48" x14ac:dyDescent="0.2">
      <c r="C1038" s="10"/>
      <c r="D1038" s="10"/>
      <c r="AA1038" s="51"/>
      <c r="AB1038" s="51"/>
      <c r="AC1038" s="51"/>
      <c r="AD1038" s="51"/>
      <c r="AE1038" s="51"/>
      <c r="AG1038" s="72"/>
      <c r="AN1038" s="51"/>
      <c r="AO1038" s="51"/>
      <c r="AP1038" s="51"/>
      <c r="AQ1038" s="51"/>
      <c r="AR1038" s="51"/>
      <c r="AS1038" s="51"/>
      <c r="AT1038" s="51"/>
      <c r="AU1038" s="51"/>
    </row>
    <row r="1039" spans="3:48" x14ac:dyDescent="0.2">
      <c r="C1039" s="10"/>
      <c r="D1039" s="10"/>
      <c r="AA1039" s="51"/>
      <c r="AB1039" s="51"/>
      <c r="AC1039" s="51"/>
      <c r="AD1039" s="51"/>
      <c r="AE1039" s="51"/>
      <c r="AG1039" s="72"/>
      <c r="AN1039" s="51"/>
      <c r="AO1039" s="51"/>
      <c r="AP1039" s="51"/>
      <c r="AQ1039" s="51"/>
      <c r="AR1039" s="51"/>
      <c r="AS1039" s="51"/>
      <c r="AT1039" s="51"/>
      <c r="AU1039" s="51"/>
    </row>
    <row r="1040" spans="3:48" x14ac:dyDescent="0.2">
      <c r="C1040" s="10"/>
      <c r="D1040" s="10"/>
      <c r="AA1040" s="51"/>
      <c r="AB1040" s="51"/>
      <c r="AC1040" s="51"/>
      <c r="AD1040" s="51"/>
      <c r="AE1040" s="51"/>
      <c r="AG1040" s="72"/>
      <c r="AN1040" s="51"/>
      <c r="AO1040" s="51"/>
      <c r="AP1040" s="51"/>
      <c r="AQ1040" s="51"/>
      <c r="AR1040" s="51"/>
      <c r="AS1040" s="51"/>
      <c r="AT1040" s="51"/>
      <c r="AU1040" s="51"/>
    </row>
    <row r="1041" spans="3:47" x14ac:dyDescent="0.2">
      <c r="C1041" s="10"/>
      <c r="D1041" s="10"/>
      <c r="AA1041" s="51"/>
      <c r="AB1041" s="51"/>
      <c r="AC1041" s="51"/>
      <c r="AD1041" s="51"/>
      <c r="AE1041" s="51"/>
      <c r="AG1041" s="72"/>
      <c r="AN1041" s="51"/>
      <c r="AO1041" s="51"/>
      <c r="AP1041" s="51"/>
      <c r="AQ1041" s="51"/>
      <c r="AR1041" s="51"/>
      <c r="AS1041" s="51"/>
      <c r="AT1041" s="51"/>
      <c r="AU1041" s="51"/>
    </row>
    <row r="1042" spans="3:47" x14ac:dyDescent="0.2">
      <c r="C1042" s="10"/>
      <c r="D1042" s="10"/>
      <c r="AA1042" s="51"/>
      <c r="AB1042" s="51"/>
      <c r="AC1042" s="51"/>
      <c r="AD1042" s="51"/>
      <c r="AE1042" s="51"/>
      <c r="AG1042" s="72"/>
      <c r="AN1042" s="51"/>
      <c r="AO1042" s="51"/>
      <c r="AP1042" s="51"/>
      <c r="AQ1042" s="51"/>
      <c r="AR1042" s="51"/>
      <c r="AS1042" s="51"/>
      <c r="AT1042" s="51"/>
      <c r="AU1042" s="51"/>
    </row>
    <row r="1043" spans="3:47" x14ac:dyDescent="0.2">
      <c r="C1043" s="10"/>
      <c r="D1043" s="10"/>
      <c r="AA1043" s="51"/>
      <c r="AB1043" s="51"/>
      <c r="AC1043" s="51"/>
      <c r="AD1043" s="51"/>
      <c r="AE1043" s="51"/>
      <c r="AG1043" s="72"/>
      <c r="AN1043" s="51"/>
      <c r="AO1043" s="51"/>
      <c r="AP1043" s="51"/>
      <c r="AQ1043" s="51"/>
      <c r="AR1043" s="51"/>
      <c r="AS1043" s="51"/>
      <c r="AT1043" s="51"/>
      <c r="AU1043" s="51"/>
    </row>
    <row r="1044" spans="3:47" x14ac:dyDescent="0.2">
      <c r="C1044" s="10"/>
      <c r="D1044" s="10"/>
      <c r="AA1044" s="51"/>
      <c r="AB1044" s="51"/>
      <c r="AC1044" s="51"/>
      <c r="AD1044" s="51"/>
      <c r="AE1044" s="51"/>
      <c r="AG1044" s="72"/>
      <c r="AN1044" s="51"/>
      <c r="AO1044" s="51"/>
      <c r="AP1044" s="51"/>
      <c r="AQ1044" s="51"/>
      <c r="AR1044" s="51"/>
      <c r="AS1044" s="51"/>
      <c r="AT1044" s="51"/>
      <c r="AU1044" s="51"/>
    </row>
    <row r="1045" spans="3:47" x14ac:dyDescent="0.2">
      <c r="C1045" s="10"/>
      <c r="D1045" s="10"/>
      <c r="AA1045" s="51"/>
      <c r="AB1045" s="51"/>
      <c r="AC1045" s="51"/>
      <c r="AD1045" s="51"/>
      <c r="AE1045" s="51"/>
      <c r="AG1045" s="72"/>
      <c r="AN1045" s="51"/>
      <c r="AO1045" s="51"/>
      <c r="AP1045" s="51"/>
      <c r="AQ1045" s="51"/>
      <c r="AR1045" s="51"/>
      <c r="AS1045" s="51"/>
      <c r="AT1045" s="51"/>
      <c r="AU1045" s="51"/>
    </row>
    <row r="1046" spans="3:47" x14ac:dyDescent="0.2">
      <c r="C1046" s="10"/>
      <c r="D1046" s="10"/>
      <c r="AA1046" s="51"/>
      <c r="AB1046" s="51"/>
      <c r="AC1046" s="51"/>
      <c r="AD1046" s="51"/>
      <c r="AE1046" s="51"/>
      <c r="AG1046" s="72"/>
      <c r="AN1046" s="51"/>
      <c r="AO1046" s="51"/>
      <c r="AP1046" s="51"/>
      <c r="AQ1046" s="51"/>
      <c r="AR1046" s="51"/>
      <c r="AS1046" s="51"/>
      <c r="AT1046" s="51"/>
      <c r="AU1046" s="51"/>
    </row>
    <row r="1047" spans="3:47" x14ac:dyDescent="0.2">
      <c r="C1047" s="10"/>
      <c r="D1047" s="10"/>
      <c r="AA1047" s="51"/>
      <c r="AB1047" s="51"/>
      <c r="AC1047" s="51"/>
      <c r="AD1047" s="51"/>
      <c r="AE1047" s="51"/>
      <c r="AG1047" s="72"/>
      <c r="AN1047" s="51"/>
      <c r="AO1047" s="51"/>
      <c r="AP1047" s="51"/>
      <c r="AQ1047" s="51"/>
      <c r="AR1047" s="51"/>
      <c r="AS1047" s="51"/>
      <c r="AT1047" s="51"/>
      <c r="AU1047" s="51"/>
    </row>
    <row r="1048" spans="3:47" x14ac:dyDescent="0.2">
      <c r="C1048" s="10"/>
      <c r="D1048" s="10"/>
      <c r="AA1048" s="51"/>
      <c r="AB1048" s="51"/>
      <c r="AC1048" s="51"/>
      <c r="AD1048" s="51"/>
      <c r="AE1048" s="51"/>
      <c r="AG1048" s="72"/>
      <c r="AN1048" s="51"/>
      <c r="AO1048" s="51"/>
      <c r="AP1048" s="51"/>
      <c r="AQ1048" s="51"/>
      <c r="AR1048" s="51"/>
      <c r="AS1048" s="51"/>
      <c r="AT1048" s="51"/>
      <c r="AU1048" s="51"/>
    </row>
    <row r="1049" spans="3:47" x14ac:dyDescent="0.2">
      <c r="C1049" s="10"/>
      <c r="D1049" s="10"/>
      <c r="AA1049" s="51"/>
      <c r="AB1049" s="51"/>
      <c r="AC1049" s="51"/>
      <c r="AD1049" s="51"/>
      <c r="AE1049" s="51"/>
      <c r="AG1049" s="72"/>
      <c r="AN1049" s="51"/>
      <c r="AO1049" s="51"/>
      <c r="AP1049" s="51"/>
      <c r="AQ1049" s="51"/>
      <c r="AR1049" s="51"/>
      <c r="AS1049" s="51"/>
      <c r="AT1049" s="51"/>
      <c r="AU1049" s="51"/>
    </row>
    <row r="1050" spans="3:47" x14ac:dyDescent="0.2">
      <c r="C1050" s="10"/>
      <c r="D1050" s="10"/>
      <c r="AA1050" s="51"/>
      <c r="AB1050" s="51"/>
      <c r="AC1050" s="51"/>
      <c r="AD1050" s="51"/>
      <c r="AE1050" s="51"/>
      <c r="AG1050" s="72"/>
      <c r="AN1050" s="51"/>
      <c r="AO1050" s="51"/>
      <c r="AP1050" s="51"/>
      <c r="AQ1050" s="51"/>
      <c r="AR1050" s="51"/>
      <c r="AS1050" s="51"/>
      <c r="AT1050" s="51"/>
      <c r="AU1050" s="51"/>
    </row>
    <row r="1051" spans="3:47" x14ac:dyDescent="0.2">
      <c r="C1051" s="10"/>
      <c r="D1051" s="10"/>
      <c r="AA1051" s="51"/>
      <c r="AB1051" s="51"/>
      <c r="AC1051" s="51"/>
      <c r="AD1051" s="51"/>
      <c r="AE1051" s="51"/>
      <c r="AG1051" s="72"/>
      <c r="AN1051" s="51"/>
      <c r="AO1051" s="51"/>
      <c r="AP1051" s="51"/>
      <c r="AQ1051" s="51"/>
      <c r="AR1051" s="51"/>
      <c r="AS1051" s="51"/>
      <c r="AT1051" s="51"/>
      <c r="AU1051" s="51"/>
    </row>
    <row r="1052" spans="3:47" x14ac:dyDescent="0.2">
      <c r="C1052" s="10"/>
      <c r="D1052" s="10"/>
      <c r="AA1052" s="51"/>
      <c r="AB1052" s="51"/>
      <c r="AC1052" s="51"/>
      <c r="AD1052" s="51"/>
      <c r="AE1052" s="51"/>
      <c r="AG1052" s="72"/>
      <c r="AN1052" s="51"/>
      <c r="AO1052" s="51"/>
      <c r="AP1052" s="51"/>
      <c r="AQ1052" s="51"/>
      <c r="AR1052" s="51"/>
      <c r="AS1052" s="51"/>
      <c r="AT1052" s="51"/>
      <c r="AU1052" s="51"/>
    </row>
    <row r="1053" spans="3:47" x14ac:dyDescent="0.2">
      <c r="C1053" s="10"/>
      <c r="D1053" s="10"/>
      <c r="AA1053" s="51"/>
      <c r="AB1053" s="51"/>
      <c r="AC1053" s="51"/>
      <c r="AD1053" s="51"/>
      <c r="AE1053" s="51"/>
      <c r="AG1053" s="72"/>
      <c r="AN1053" s="51"/>
      <c r="AO1053" s="51"/>
      <c r="AP1053" s="51"/>
      <c r="AQ1053" s="51"/>
      <c r="AR1053" s="51"/>
      <c r="AS1053" s="51"/>
      <c r="AT1053" s="51"/>
      <c r="AU1053" s="51"/>
    </row>
    <row r="1054" spans="3:47" x14ac:dyDescent="0.2">
      <c r="C1054" s="10"/>
      <c r="D1054" s="10"/>
      <c r="AA1054" s="51"/>
      <c r="AB1054" s="51"/>
      <c r="AC1054" s="51"/>
      <c r="AD1054" s="51"/>
      <c r="AE1054" s="51"/>
      <c r="AG1054" s="72"/>
      <c r="AN1054" s="51"/>
      <c r="AO1054" s="51"/>
      <c r="AP1054" s="51"/>
      <c r="AQ1054" s="51"/>
      <c r="AR1054" s="51"/>
      <c r="AS1054" s="51"/>
      <c r="AT1054" s="51"/>
      <c r="AU1054" s="51"/>
    </row>
    <row r="1055" spans="3:47" x14ac:dyDescent="0.2">
      <c r="C1055" s="10"/>
      <c r="D1055" s="10"/>
      <c r="AA1055" s="51"/>
      <c r="AB1055" s="51"/>
      <c r="AC1055" s="51"/>
      <c r="AD1055" s="51"/>
      <c r="AE1055" s="51"/>
      <c r="AG1055" s="72"/>
      <c r="AN1055" s="51"/>
      <c r="AO1055" s="51"/>
      <c r="AP1055" s="51"/>
      <c r="AQ1055" s="51"/>
      <c r="AR1055" s="51"/>
      <c r="AS1055" s="51"/>
      <c r="AT1055" s="51"/>
      <c r="AU1055" s="51"/>
    </row>
    <row r="1056" spans="3:47" x14ac:dyDescent="0.2">
      <c r="C1056" s="10"/>
      <c r="D1056" s="10"/>
      <c r="AA1056" s="51"/>
      <c r="AB1056" s="51"/>
      <c r="AC1056" s="51"/>
      <c r="AD1056" s="51"/>
      <c r="AE1056" s="51"/>
      <c r="AG1056" s="72"/>
      <c r="AN1056" s="51"/>
      <c r="AO1056" s="51"/>
      <c r="AP1056" s="51"/>
      <c r="AQ1056" s="51"/>
      <c r="AR1056" s="51"/>
      <c r="AS1056" s="51"/>
      <c r="AT1056" s="51"/>
      <c r="AU1056" s="51"/>
    </row>
    <row r="1057" spans="3:64" x14ac:dyDescent="0.2">
      <c r="C1057" s="10"/>
      <c r="D1057" s="10"/>
      <c r="AA1057" s="51"/>
      <c r="AB1057" s="51"/>
      <c r="AC1057" s="51"/>
      <c r="AD1057" s="51"/>
      <c r="AE1057" s="51"/>
      <c r="AG1057" s="72"/>
      <c r="AN1057" s="51"/>
      <c r="AO1057" s="51"/>
      <c r="AP1057" s="51"/>
      <c r="AQ1057" s="51"/>
      <c r="AR1057" s="51"/>
      <c r="AS1057" s="51"/>
      <c r="AT1057" s="51"/>
      <c r="AU1057" s="51"/>
    </row>
    <row r="1058" spans="3:64" x14ac:dyDescent="0.2">
      <c r="C1058" s="10"/>
      <c r="D1058" s="10"/>
      <c r="AA1058" s="51"/>
      <c r="AB1058" s="51"/>
      <c r="AC1058" s="51"/>
      <c r="AD1058" s="51"/>
      <c r="AE1058" s="51"/>
      <c r="AG1058" s="72"/>
      <c r="AN1058" s="51"/>
      <c r="AO1058" s="51"/>
      <c r="AP1058" s="51"/>
      <c r="AQ1058" s="51"/>
      <c r="AR1058" s="51"/>
      <c r="AS1058" s="51"/>
      <c r="AT1058" s="51"/>
      <c r="AU1058" s="51"/>
    </row>
    <row r="1059" spans="3:64" x14ac:dyDescent="0.2">
      <c r="C1059" s="10"/>
      <c r="D1059" s="10"/>
      <c r="AA1059" s="51"/>
      <c r="AB1059" s="51"/>
      <c r="AC1059" s="51"/>
      <c r="AD1059" s="51"/>
      <c r="AE1059" s="51"/>
      <c r="AG1059" s="72"/>
      <c r="AN1059" s="51"/>
      <c r="AO1059" s="51"/>
      <c r="AP1059" s="51"/>
      <c r="AQ1059" s="51"/>
      <c r="AR1059" s="51"/>
      <c r="AS1059" s="51"/>
      <c r="AT1059" s="51"/>
      <c r="AU1059" s="51"/>
    </row>
    <row r="1060" spans="3:64" x14ac:dyDescent="0.2">
      <c r="C1060" s="10"/>
      <c r="D1060" s="10"/>
      <c r="AA1060" s="51"/>
      <c r="AB1060" s="51"/>
      <c r="AC1060" s="51"/>
      <c r="AD1060" s="51"/>
      <c r="AE1060" s="51"/>
      <c r="AG1060" s="72"/>
      <c r="AN1060" s="51"/>
      <c r="AO1060" s="51"/>
      <c r="AP1060" s="51"/>
      <c r="AQ1060" s="51"/>
      <c r="AR1060" s="51"/>
      <c r="AS1060" s="51"/>
      <c r="AT1060" s="51"/>
      <c r="AU1060" s="51"/>
    </row>
    <row r="1061" spans="3:64" x14ac:dyDescent="0.2">
      <c r="C1061" s="10"/>
      <c r="D1061" s="10"/>
      <c r="AA1061" s="51"/>
      <c r="AB1061" s="51"/>
      <c r="AC1061" s="51"/>
      <c r="AD1061" s="51"/>
      <c r="AE1061" s="51"/>
      <c r="AG1061" s="72"/>
      <c r="AN1061" s="51"/>
      <c r="AO1061" s="51"/>
      <c r="AP1061" s="51"/>
      <c r="AQ1061" s="51"/>
      <c r="AR1061" s="51"/>
      <c r="AS1061" s="51"/>
      <c r="AT1061" s="51"/>
      <c r="AU1061" s="51"/>
      <c r="AV1061" s="51"/>
      <c r="AW1061" s="51"/>
      <c r="AX1061" s="51"/>
      <c r="AY1061" s="51"/>
      <c r="AZ1061" s="51"/>
      <c r="BA1061" s="51"/>
      <c r="BB1061" s="51"/>
      <c r="BC1061" s="51"/>
      <c r="BD1061" s="51"/>
      <c r="BE1061" s="51"/>
      <c r="BF1061" s="51"/>
      <c r="BG1061" s="51"/>
      <c r="BH1061" s="51"/>
      <c r="BI1061" s="51"/>
      <c r="BJ1061" s="51"/>
      <c r="BK1061" s="51"/>
      <c r="BL1061" s="51"/>
    </row>
    <row r="1062" spans="3:64" x14ac:dyDescent="0.2">
      <c r="C1062" s="10"/>
      <c r="D1062" s="10"/>
      <c r="AA1062" s="51"/>
      <c r="AB1062" s="51"/>
      <c r="AC1062" s="51"/>
      <c r="AD1062" s="51"/>
      <c r="AE1062" s="51"/>
      <c r="AG1062" s="72"/>
      <c r="AN1062" s="51"/>
      <c r="AO1062" s="51"/>
      <c r="AP1062" s="51"/>
      <c r="AQ1062" s="51"/>
      <c r="AR1062" s="51"/>
      <c r="AS1062" s="51"/>
      <c r="AT1062" s="51"/>
      <c r="AU1062" s="51"/>
    </row>
    <row r="1063" spans="3:64" x14ac:dyDescent="0.2">
      <c r="C1063" s="10"/>
      <c r="D1063" s="10"/>
      <c r="AA1063" s="51"/>
      <c r="AB1063" s="51"/>
      <c r="AC1063" s="51"/>
      <c r="AD1063" s="51"/>
      <c r="AE1063" s="51"/>
      <c r="AG1063" s="72"/>
      <c r="AN1063" s="51"/>
      <c r="AO1063" s="51"/>
      <c r="AP1063" s="51"/>
      <c r="AQ1063" s="51"/>
      <c r="AR1063" s="51"/>
      <c r="AS1063" s="51"/>
      <c r="AT1063" s="51"/>
      <c r="AU1063" s="51"/>
    </row>
    <row r="1064" spans="3:64" x14ac:dyDescent="0.2">
      <c r="C1064" s="10"/>
      <c r="D1064" s="10"/>
      <c r="AA1064" s="51"/>
      <c r="AB1064" s="51"/>
      <c r="AC1064" s="51"/>
      <c r="AD1064" s="51"/>
      <c r="AE1064" s="51"/>
      <c r="AG1064" s="72"/>
      <c r="AN1064" s="51"/>
      <c r="AO1064" s="51"/>
      <c r="AP1064" s="51"/>
      <c r="AQ1064" s="51"/>
      <c r="AR1064" s="51"/>
      <c r="AS1064" s="51"/>
      <c r="AT1064" s="51"/>
      <c r="AU1064" s="51"/>
    </row>
    <row r="1065" spans="3:64" x14ac:dyDescent="0.2">
      <c r="C1065" s="10"/>
      <c r="D1065" s="10"/>
      <c r="AA1065" s="51"/>
      <c r="AB1065" s="51"/>
      <c r="AC1065" s="51"/>
      <c r="AD1065" s="51"/>
      <c r="AE1065" s="51"/>
      <c r="AG1065" s="72"/>
      <c r="AN1065" s="51"/>
      <c r="AO1065" s="51"/>
      <c r="AP1065" s="51"/>
      <c r="AQ1065" s="51"/>
      <c r="AR1065" s="51"/>
      <c r="AS1065" s="51"/>
      <c r="AT1065" s="51"/>
      <c r="AU1065" s="51"/>
    </row>
    <row r="1066" spans="3:64" x14ac:dyDescent="0.2">
      <c r="C1066" s="10"/>
      <c r="D1066" s="10"/>
      <c r="AA1066" s="51"/>
      <c r="AB1066" s="51"/>
      <c r="AC1066" s="51"/>
      <c r="AD1066" s="51"/>
      <c r="AE1066" s="51"/>
      <c r="AG1066" s="72"/>
      <c r="AN1066" s="51"/>
      <c r="AO1066" s="51"/>
      <c r="AP1066" s="51"/>
      <c r="AQ1066" s="51"/>
      <c r="AR1066" s="51"/>
      <c r="AS1066" s="51"/>
      <c r="AT1066" s="51"/>
      <c r="AU1066" s="51"/>
    </row>
    <row r="1067" spans="3:64" x14ac:dyDescent="0.2">
      <c r="C1067" s="10"/>
      <c r="D1067" s="10"/>
      <c r="AA1067" s="51"/>
      <c r="AB1067" s="51"/>
      <c r="AC1067" s="51"/>
      <c r="AD1067" s="51"/>
      <c r="AE1067" s="51"/>
      <c r="AG1067" s="72"/>
      <c r="AN1067" s="51"/>
      <c r="AO1067" s="51"/>
      <c r="AP1067" s="51"/>
      <c r="AQ1067" s="51"/>
      <c r="AR1067" s="51"/>
      <c r="AS1067" s="51"/>
      <c r="AT1067" s="51"/>
      <c r="AU1067" s="51"/>
    </row>
    <row r="1068" spans="3:64" x14ac:dyDescent="0.2">
      <c r="C1068" s="10"/>
      <c r="D1068" s="10"/>
      <c r="AA1068" s="51"/>
      <c r="AB1068" s="51"/>
      <c r="AC1068" s="51"/>
      <c r="AD1068" s="51"/>
      <c r="AE1068" s="51"/>
      <c r="AG1068" s="72"/>
      <c r="AN1068" s="51"/>
      <c r="AO1068" s="51"/>
      <c r="AP1068" s="51"/>
      <c r="AQ1068" s="51"/>
      <c r="AR1068" s="51"/>
      <c r="AS1068" s="51"/>
      <c r="AT1068" s="51"/>
      <c r="AU1068" s="51"/>
    </row>
    <row r="1069" spans="3:64" x14ac:dyDescent="0.2">
      <c r="C1069" s="10"/>
      <c r="D1069" s="10"/>
      <c r="AA1069" s="51"/>
      <c r="AB1069" s="51"/>
      <c r="AC1069" s="51"/>
      <c r="AD1069" s="51"/>
      <c r="AE1069" s="51"/>
      <c r="AG1069" s="72"/>
      <c r="AN1069" s="51"/>
      <c r="AO1069" s="51"/>
      <c r="AP1069" s="51"/>
      <c r="AQ1069" s="51"/>
      <c r="AR1069" s="51"/>
      <c r="AS1069" s="51"/>
      <c r="AT1069" s="51"/>
      <c r="AU1069" s="51"/>
    </row>
    <row r="1070" spans="3:64" x14ac:dyDescent="0.2">
      <c r="C1070" s="10"/>
      <c r="D1070" s="10"/>
      <c r="AA1070" s="51"/>
      <c r="AB1070" s="51"/>
      <c r="AC1070" s="51"/>
      <c r="AD1070" s="51"/>
      <c r="AE1070" s="51"/>
      <c r="AG1070" s="72"/>
      <c r="AN1070" s="51"/>
      <c r="AO1070" s="51"/>
      <c r="AP1070" s="51"/>
      <c r="AQ1070" s="51"/>
      <c r="AR1070" s="51"/>
      <c r="AS1070" s="51"/>
      <c r="AT1070" s="51"/>
      <c r="AU1070" s="51"/>
    </row>
    <row r="1071" spans="3:64" x14ac:dyDescent="0.2">
      <c r="C1071" s="10"/>
      <c r="D1071" s="10"/>
      <c r="AA1071" s="51"/>
      <c r="AB1071" s="51"/>
      <c r="AC1071" s="51"/>
      <c r="AD1071" s="51"/>
      <c r="AE1071" s="51"/>
      <c r="AG1071" s="72"/>
      <c r="AN1071" s="51"/>
      <c r="AO1071" s="51"/>
      <c r="AP1071" s="51"/>
      <c r="AQ1071" s="51"/>
      <c r="AR1071" s="51"/>
      <c r="AS1071" s="51"/>
      <c r="AT1071" s="51"/>
      <c r="AU1071" s="51"/>
    </row>
    <row r="1072" spans="3:64" x14ac:dyDescent="0.2">
      <c r="C1072" s="10"/>
      <c r="D1072" s="10"/>
      <c r="AA1072" s="51"/>
      <c r="AB1072" s="51"/>
      <c r="AC1072" s="51"/>
      <c r="AD1072" s="51"/>
      <c r="AE1072" s="51"/>
      <c r="AG1072" s="72"/>
      <c r="AN1072" s="51"/>
      <c r="AO1072" s="51"/>
      <c r="AP1072" s="51"/>
      <c r="AQ1072" s="51"/>
      <c r="AR1072" s="51"/>
      <c r="AS1072" s="51"/>
      <c r="AT1072" s="51"/>
      <c r="AU1072" s="51"/>
    </row>
    <row r="1073" spans="3:48" x14ac:dyDescent="0.2">
      <c r="C1073" s="10"/>
      <c r="D1073" s="10"/>
      <c r="AA1073" s="51"/>
      <c r="AB1073" s="51"/>
      <c r="AC1073" s="51"/>
      <c r="AD1073" s="51"/>
      <c r="AE1073" s="51"/>
      <c r="AG1073" s="72"/>
      <c r="AN1073" s="51"/>
      <c r="AO1073" s="51"/>
      <c r="AP1073" s="51"/>
      <c r="AQ1073" s="51"/>
      <c r="AR1073" s="51"/>
      <c r="AS1073" s="51"/>
      <c r="AT1073" s="51"/>
      <c r="AU1073" s="51"/>
      <c r="AV1073" s="51"/>
    </row>
    <row r="1074" spans="3:48" x14ac:dyDescent="0.2">
      <c r="C1074" s="10"/>
      <c r="D1074" s="10"/>
      <c r="AA1074" s="51"/>
      <c r="AB1074" s="51"/>
      <c r="AC1074" s="51"/>
      <c r="AD1074" s="51"/>
      <c r="AE1074" s="51"/>
      <c r="AG1074" s="72"/>
      <c r="AN1074" s="51"/>
      <c r="AO1074" s="51"/>
      <c r="AP1074" s="51"/>
      <c r="AQ1074" s="51"/>
      <c r="AR1074" s="51"/>
      <c r="AS1074" s="51"/>
      <c r="AT1074" s="51"/>
      <c r="AU1074" s="51"/>
    </row>
    <row r="1075" spans="3:48" x14ac:dyDescent="0.2">
      <c r="C1075" s="10"/>
      <c r="D1075" s="10"/>
      <c r="AA1075" s="51"/>
      <c r="AB1075" s="51"/>
      <c r="AC1075" s="51"/>
      <c r="AD1075" s="51"/>
      <c r="AE1075" s="51"/>
      <c r="AG1075" s="72"/>
      <c r="AN1075" s="51"/>
      <c r="AO1075" s="51"/>
      <c r="AP1075" s="51"/>
      <c r="AQ1075" s="51"/>
      <c r="AR1075" s="51"/>
      <c r="AS1075" s="51"/>
      <c r="AT1075" s="51"/>
      <c r="AU1075" s="51"/>
      <c r="AV1075" s="51"/>
    </row>
    <row r="1076" spans="3:48" x14ac:dyDescent="0.2">
      <c r="C1076" s="10"/>
      <c r="D1076" s="10"/>
      <c r="AA1076" s="51"/>
      <c r="AB1076" s="51"/>
      <c r="AC1076" s="51"/>
      <c r="AD1076" s="51"/>
      <c r="AE1076" s="51"/>
      <c r="AG1076" s="72"/>
      <c r="AN1076" s="51"/>
      <c r="AO1076" s="51"/>
      <c r="AP1076" s="51"/>
      <c r="AQ1076" s="51"/>
      <c r="AR1076" s="51"/>
      <c r="AS1076" s="51"/>
      <c r="AT1076" s="51"/>
      <c r="AU1076" s="51"/>
    </row>
    <row r="1077" spans="3:48" x14ac:dyDescent="0.2">
      <c r="C1077" s="10"/>
      <c r="D1077" s="10"/>
      <c r="AA1077" s="51"/>
      <c r="AB1077" s="51"/>
      <c r="AC1077" s="51"/>
      <c r="AD1077" s="51"/>
      <c r="AE1077" s="51"/>
      <c r="AG1077" s="72"/>
      <c r="AN1077" s="51"/>
      <c r="AO1077" s="51"/>
      <c r="AP1077" s="51"/>
      <c r="AQ1077" s="51"/>
      <c r="AR1077" s="51"/>
      <c r="AS1077" s="51"/>
      <c r="AT1077" s="51"/>
      <c r="AU1077" s="51"/>
    </row>
    <row r="1078" spans="3:48" x14ac:dyDescent="0.2">
      <c r="C1078" s="10"/>
      <c r="D1078" s="10"/>
      <c r="AA1078" s="51"/>
      <c r="AB1078" s="51"/>
      <c r="AC1078" s="51"/>
      <c r="AD1078" s="51"/>
      <c r="AE1078" s="51"/>
      <c r="AG1078" s="72"/>
      <c r="AN1078" s="51"/>
      <c r="AO1078" s="51"/>
      <c r="AP1078" s="51"/>
      <c r="AQ1078" s="51"/>
      <c r="AR1078" s="51"/>
      <c r="AS1078" s="51"/>
      <c r="AT1078" s="51"/>
      <c r="AU1078" s="51"/>
    </row>
    <row r="1079" spans="3:48" x14ac:dyDescent="0.2">
      <c r="C1079" s="10"/>
      <c r="D1079" s="10"/>
      <c r="AA1079" s="51"/>
      <c r="AB1079" s="51"/>
      <c r="AC1079" s="51"/>
      <c r="AD1079" s="51"/>
      <c r="AE1079" s="51"/>
      <c r="AG1079" s="72"/>
      <c r="AN1079" s="51"/>
      <c r="AO1079" s="51"/>
      <c r="AP1079" s="51"/>
      <c r="AQ1079" s="51"/>
      <c r="AR1079" s="51"/>
      <c r="AS1079" s="51"/>
      <c r="AT1079" s="51"/>
      <c r="AU1079" s="51"/>
    </row>
    <row r="1080" spans="3:48" x14ac:dyDescent="0.2">
      <c r="C1080" s="10"/>
      <c r="D1080" s="10"/>
      <c r="AA1080" s="51"/>
      <c r="AB1080" s="51"/>
      <c r="AC1080" s="51"/>
      <c r="AD1080" s="51"/>
      <c r="AE1080" s="51"/>
      <c r="AG1080" s="72"/>
      <c r="AN1080" s="51"/>
      <c r="AO1080" s="51"/>
      <c r="AP1080" s="51"/>
      <c r="AQ1080" s="51"/>
      <c r="AR1080" s="51"/>
      <c r="AS1080" s="51"/>
      <c r="AT1080" s="51"/>
      <c r="AU1080" s="51"/>
    </row>
    <row r="1081" spans="3:48" x14ac:dyDescent="0.2">
      <c r="C1081" s="10"/>
      <c r="D1081" s="10"/>
      <c r="AA1081" s="51"/>
      <c r="AB1081" s="51"/>
      <c r="AC1081" s="51"/>
      <c r="AD1081" s="51"/>
      <c r="AE1081" s="51"/>
      <c r="AG1081" s="72"/>
      <c r="AN1081" s="51"/>
      <c r="AO1081" s="51"/>
      <c r="AP1081" s="51"/>
      <c r="AQ1081" s="51"/>
      <c r="AR1081" s="51"/>
      <c r="AS1081" s="51"/>
      <c r="AT1081" s="51"/>
      <c r="AU1081" s="51"/>
    </row>
    <row r="1082" spans="3:48" x14ac:dyDescent="0.2">
      <c r="C1082" s="10"/>
      <c r="D1082" s="10"/>
      <c r="AA1082" s="51"/>
      <c r="AB1082" s="51"/>
      <c r="AC1082" s="51"/>
      <c r="AD1082" s="51"/>
      <c r="AE1082" s="51"/>
      <c r="AG1082" s="72"/>
      <c r="AN1082" s="51"/>
      <c r="AO1082" s="51"/>
      <c r="AP1082" s="51"/>
      <c r="AQ1082" s="51"/>
      <c r="AR1082" s="51"/>
      <c r="AS1082" s="51"/>
      <c r="AT1082" s="51"/>
      <c r="AU1082" s="51"/>
    </row>
    <row r="1083" spans="3:48" x14ac:dyDescent="0.2">
      <c r="C1083" s="10"/>
      <c r="D1083" s="10"/>
      <c r="AA1083" s="51"/>
      <c r="AB1083" s="51"/>
      <c r="AC1083" s="51"/>
      <c r="AD1083" s="51"/>
      <c r="AE1083" s="51"/>
      <c r="AG1083" s="72"/>
      <c r="AN1083" s="51"/>
      <c r="AO1083" s="51"/>
      <c r="AP1083" s="51"/>
      <c r="AQ1083" s="51"/>
      <c r="AR1083" s="51"/>
      <c r="AS1083" s="51"/>
      <c r="AT1083" s="51"/>
      <c r="AU1083" s="51"/>
    </row>
    <row r="1084" spans="3:48" x14ac:dyDescent="0.2">
      <c r="C1084" s="10"/>
      <c r="D1084" s="10"/>
      <c r="AA1084" s="51"/>
      <c r="AB1084" s="51"/>
      <c r="AC1084" s="51"/>
      <c r="AD1084" s="51"/>
      <c r="AE1084" s="51"/>
      <c r="AG1084" s="72"/>
      <c r="AN1084" s="51"/>
      <c r="AO1084" s="51"/>
      <c r="AP1084" s="51"/>
      <c r="AQ1084" s="51"/>
      <c r="AR1084" s="51"/>
      <c r="AS1084" s="51"/>
      <c r="AT1084" s="51"/>
      <c r="AU1084" s="51"/>
    </row>
    <row r="1085" spans="3:48" x14ac:dyDescent="0.2">
      <c r="C1085" s="10"/>
      <c r="D1085" s="10"/>
      <c r="AA1085" s="51"/>
      <c r="AB1085" s="51"/>
      <c r="AC1085" s="51"/>
      <c r="AD1085" s="51"/>
      <c r="AE1085" s="51"/>
      <c r="AG1085" s="72"/>
      <c r="AN1085" s="51"/>
      <c r="AO1085" s="51"/>
      <c r="AP1085" s="51"/>
      <c r="AQ1085" s="51"/>
      <c r="AR1085" s="51"/>
      <c r="AS1085" s="51"/>
      <c r="AT1085" s="51"/>
      <c r="AU1085" s="51"/>
    </row>
    <row r="1086" spans="3:48" x14ac:dyDescent="0.2">
      <c r="C1086" s="10"/>
      <c r="D1086" s="10"/>
      <c r="AA1086" s="51"/>
      <c r="AB1086" s="51"/>
      <c r="AC1086" s="51"/>
      <c r="AD1086" s="51"/>
      <c r="AE1086" s="51"/>
      <c r="AG1086" s="72"/>
      <c r="AN1086" s="51"/>
      <c r="AO1086" s="51"/>
      <c r="AP1086" s="51"/>
      <c r="AQ1086" s="51"/>
      <c r="AR1086" s="51"/>
      <c r="AS1086" s="51"/>
      <c r="AT1086" s="51"/>
      <c r="AU1086" s="51"/>
    </row>
    <row r="1087" spans="3:48" x14ac:dyDescent="0.2">
      <c r="C1087" s="10"/>
      <c r="D1087" s="10"/>
      <c r="AA1087" s="51"/>
      <c r="AB1087" s="51"/>
      <c r="AC1087" s="51"/>
      <c r="AD1087" s="51"/>
      <c r="AE1087" s="51"/>
      <c r="AG1087" s="72"/>
      <c r="AN1087" s="51"/>
      <c r="AO1087" s="51"/>
      <c r="AP1087" s="51"/>
      <c r="AQ1087" s="51"/>
      <c r="AR1087" s="51"/>
      <c r="AS1087" s="51"/>
      <c r="AT1087" s="51"/>
      <c r="AU1087" s="51"/>
    </row>
    <row r="1088" spans="3:48" x14ac:dyDescent="0.2">
      <c r="C1088" s="10"/>
      <c r="D1088" s="10"/>
      <c r="AA1088" s="51"/>
      <c r="AB1088" s="51"/>
      <c r="AC1088" s="51"/>
      <c r="AD1088" s="51"/>
      <c r="AE1088" s="51"/>
      <c r="AG1088" s="72"/>
      <c r="AN1088" s="51"/>
      <c r="AO1088" s="51"/>
      <c r="AP1088" s="51"/>
      <c r="AQ1088" s="51"/>
      <c r="AR1088" s="51"/>
      <c r="AS1088" s="51"/>
      <c r="AT1088" s="51"/>
      <c r="AU1088" s="51"/>
    </row>
    <row r="1089" spans="3:47" x14ac:dyDescent="0.2">
      <c r="C1089" s="10"/>
      <c r="D1089" s="10"/>
      <c r="AA1089" s="51"/>
      <c r="AB1089" s="51"/>
      <c r="AC1089" s="51"/>
      <c r="AD1089" s="51"/>
      <c r="AE1089" s="51"/>
      <c r="AG1089" s="72"/>
      <c r="AN1089" s="51"/>
      <c r="AO1089" s="51"/>
      <c r="AP1089" s="51"/>
      <c r="AQ1089" s="51"/>
      <c r="AR1089" s="51"/>
      <c r="AS1089" s="51"/>
      <c r="AT1089" s="51"/>
      <c r="AU1089" s="51"/>
    </row>
    <row r="1090" spans="3:47" x14ac:dyDescent="0.2">
      <c r="C1090" s="10"/>
      <c r="D1090" s="10"/>
      <c r="AA1090" s="51"/>
      <c r="AB1090" s="51"/>
      <c r="AC1090" s="51"/>
      <c r="AD1090" s="51"/>
      <c r="AE1090" s="51"/>
      <c r="AG1090" s="72"/>
      <c r="AN1090" s="51"/>
      <c r="AO1090" s="51"/>
      <c r="AP1090" s="51"/>
      <c r="AQ1090" s="51"/>
      <c r="AR1090" s="51"/>
      <c r="AS1090" s="51"/>
      <c r="AT1090" s="51"/>
      <c r="AU1090" s="51"/>
    </row>
    <row r="1091" spans="3:47" x14ac:dyDescent="0.2">
      <c r="C1091" s="10"/>
      <c r="D1091" s="10"/>
      <c r="AA1091" s="51"/>
      <c r="AB1091" s="51"/>
      <c r="AC1091" s="51"/>
      <c r="AD1091" s="51"/>
      <c r="AE1091" s="51"/>
      <c r="AG1091" s="72"/>
      <c r="AN1091" s="51"/>
      <c r="AO1091" s="51"/>
      <c r="AP1091" s="51"/>
      <c r="AQ1091" s="51"/>
      <c r="AR1091" s="51"/>
      <c r="AS1091" s="51"/>
      <c r="AT1091" s="51"/>
      <c r="AU1091" s="51"/>
    </row>
    <row r="1092" spans="3:47" x14ac:dyDescent="0.2">
      <c r="C1092" s="10"/>
      <c r="D1092" s="10"/>
      <c r="AA1092" s="51"/>
      <c r="AB1092" s="51"/>
      <c r="AC1092" s="51"/>
      <c r="AD1092" s="51"/>
      <c r="AE1092" s="51"/>
      <c r="AG1092" s="72"/>
      <c r="AN1092" s="51"/>
      <c r="AO1092" s="51"/>
      <c r="AP1092" s="51"/>
      <c r="AQ1092" s="51"/>
      <c r="AR1092" s="51"/>
      <c r="AS1092" s="51"/>
      <c r="AT1092" s="51"/>
      <c r="AU1092" s="51"/>
    </row>
    <row r="1093" spans="3:47" x14ac:dyDescent="0.2">
      <c r="C1093" s="10"/>
      <c r="D1093" s="10"/>
      <c r="AA1093" s="51"/>
      <c r="AB1093" s="51"/>
      <c r="AC1093" s="51"/>
      <c r="AD1093" s="51"/>
      <c r="AE1093" s="51"/>
      <c r="AG1093" s="72"/>
      <c r="AN1093" s="51"/>
      <c r="AO1093" s="51"/>
      <c r="AP1093" s="51"/>
      <c r="AQ1093" s="51"/>
      <c r="AR1093" s="51"/>
      <c r="AS1093" s="51"/>
      <c r="AT1093" s="51"/>
      <c r="AU1093" s="51"/>
    </row>
    <row r="1094" spans="3:47" x14ac:dyDescent="0.2">
      <c r="C1094" s="10"/>
      <c r="D1094" s="10"/>
      <c r="AA1094" s="51"/>
      <c r="AB1094" s="51"/>
      <c r="AC1094" s="51"/>
      <c r="AD1094" s="51"/>
      <c r="AE1094" s="51"/>
      <c r="AG1094" s="72"/>
      <c r="AN1094" s="51"/>
      <c r="AO1094" s="51"/>
      <c r="AP1094" s="51"/>
      <c r="AQ1094" s="51"/>
      <c r="AR1094" s="51"/>
      <c r="AS1094" s="51"/>
      <c r="AT1094" s="51"/>
      <c r="AU1094" s="51"/>
    </row>
    <row r="1095" spans="3:47" x14ac:dyDescent="0.2">
      <c r="C1095" s="10"/>
      <c r="D1095" s="10"/>
      <c r="AA1095" s="51"/>
      <c r="AB1095" s="51"/>
      <c r="AC1095" s="51"/>
      <c r="AD1095" s="51"/>
      <c r="AE1095" s="51"/>
      <c r="AG1095" s="72"/>
      <c r="AN1095" s="51"/>
      <c r="AO1095" s="51"/>
      <c r="AP1095" s="51"/>
      <c r="AQ1095" s="51"/>
      <c r="AR1095" s="51"/>
      <c r="AS1095" s="51"/>
      <c r="AT1095" s="51"/>
      <c r="AU1095" s="51"/>
    </row>
    <row r="1096" spans="3:47" x14ac:dyDescent="0.2">
      <c r="C1096" s="10"/>
      <c r="D1096" s="10"/>
      <c r="AA1096" s="51"/>
      <c r="AB1096" s="51"/>
      <c r="AC1096" s="51"/>
      <c r="AD1096" s="51"/>
      <c r="AE1096" s="51"/>
      <c r="AG1096" s="72"/>
      <c r="AN1096" s="51"/>
      <c r="AO1096" s="51"/>
      <c r="AP1096" s="51"/>
      <c r="AQ1096" s="51"/>
      <c r="AR1096" s="51"/>
      <c r="AS1096" s="51"/>
      <c r="AT1096" s="51"/>
      <c r="AU1096" s="51"/>
    </row>
    <row r="1097" spans="3:47" x14ac:dyDescent="0.2">
      <c r="C1097" s="10"/>
      <c r="D1097" s="10"/>
      <c r="AA1097" s="51"/>
      <c r="AB1097" s="51"/>
      <c r="AC1097" s="51"/>
      <c r="AD1097" s="51"/>
      <c r="AE1097" s="51"/>
      <c r="AG1097" s="72"/>
      <c r="AN1097" s="51"/>
      <c r="AO1097" s="51"/>
      <c r="AP1097" s="51"/>
      <c r="AQ1097" s="51"/>
      <c r="AR1097" s="51"/>
      <c r="AS1097" s="51"/>
      <c r="AT1097" s="51"/>
      <c r="AU1097" s="51"/>
    </row>
    <row r="1098" spans="3:47" x14ac:dyDescent="0.2">
      <c r="C1098" s="10"/>
      <c r="D1098" s="10"/>
      <c r="AA1098" s="51"/>
      <c r="AB1098" s="51"/>
      <c r="AC1098" s="51"/>
      <c r="AD1098" s="51"/>
      <c r="AE1098" s="51"/>
      <c r="AG1098" s="72"/>
      <c r="AN1098" s="51"/>
      <c r="AO1098" s="51"/>
      <c r="AP1098" s="51"/>
      <c r="AQ1098" s="51"/>
      <c r="AR1098" s="51"/>
      <c r="AS1098" s="51"/>
      <c r="AT1098" s="51"/>
      <c r="AU1098" s="51"/>
    </row>
    <row r="1099" spans="3:47" x14ac:dyDescent="0.2">
      <c r="C1099" s="10"/>
      <c r="D1099" s="10"/>
      <c r="AA1099" s="51"/>
      <c r="AB1099" s="51"/>
      <c r="AC1099" s="51"/>
      <c r="AD1099" s="51"/>
      <c r="AE1099" s="51"/>
      <c r="AG1099" s="72"/>
      <c r="AN1099" s="51"/>
      <c r="AO1099" s="51"/>
      <c r="AP1099" s="51"/>
      <c r="AQ1099" s="51"/>
      <c r="AR1099" s="51"/>
      <c r="AS1099" s="51"/>
      <c r="AT1099" s="51"/>
      <c r="AU1099" s="51"/>
    </row>
    <row r="1100" spans="3:47" x14ac:dyDescent="0.2">
      <c r="C1100" s="10"/>
      <c r="D1100" s="10"/>
      <c r="AA1100" s="51"/>
      <c r="AB1100" s="51"/>
      <c r="AC1100" s="51"/>
      <c r="AD1100" s="51"/>
      <c r="AE1100" s="51"/>
      <c r="AG1100" s="72"/>
      <c r="AN1100" s="51"/>
      <c r="AO1100" s="51"/>
      <c r="AP1100" s="51"/>
      <c r="AQ1100" s="51"/>
      <c r="AR1100" s="51"/>
      <c r="AS1100" s="51"/>
      <c r="AT1100" s="51"/>
      <c r="AU1100" s="51"/>
    </row>
    <row r="1101" spans="3:47" x14ac:dyDescent="0.2">
      <c r="C1101" s="10"/>
      <c r="D1101" s="10"/>
      <c r="AA1101" s="51"/>
      <c r="AB1101" s="51"/>
      <c r="AC1101" s="51"/>
      <c r="AD1101" s="51"/>
      <c r="AE1101" s="51"/>
      <c r="AG1101" s="72"/>
      <c r="AN1101" s="51"/>
      <c r="AO1101" s="51"/>
      <c r="AP1101" s="51"/>
      <c r="AQ1101" s="51"/>
      <c r="AR1101" s="51"/>
      <c r="AS1101" s="51"/>
      <c r="AT1101" s="51"/>
      <c r="AU1101" s="51"/>
    </row>
    <row r="1102" spans="3:47" x14ac:dyDescent="0.2">
      <c r="C1102" s="10"/>
      <c r="D1102" s="10"/>
      <c r="AA1102" s="51"/>
      <c r="AB1102" s="51"/>
      <c r="AC1102" s="51"/>
      <c r="AD1102" s="51"/>
      <c r="AE1102" s="51"/>
      <c r="AG1102" s="72"/>
      <c r="AN1102" s="51"/>
      <c r="AO1102" s="51"/>
      <c r="AP1102" s="51"/>
      <c r="AQ1102" s="51"/>
      <c r="AR1102" s="51"/>
      <c r="AS1102" s="51"/>
      <c r="AT1102" s="51"/>
      <c r="AU1102" s="51"/>
    </row>
    <row r="1103" spans="3:47" x14ac:dyDescent="0.2">
      <c r="C1103" s="10"/>
      <c r="D1103" s="10"/>
      <c r="AA1103" s="51"/>
      <c r="AB1103" s="51"/>
      <c r="AC1103" s="51"/>
      <c r="AD1103" s="51"/>
      <c r="AE1103" s="51"/>
      <c r="AG1103" s="72"/>
      <c r="AN1103" s="51"/>
      <c r="AO1103" s="51"/>
      <c r="AP1103" s="51"/>
      <c r="AQ1103" s="51"/>
      <c r="AR1103" s="51"/>
      <c r="AS1103" s="51"/>
      <c r="AT1103" s="51"/>
      <c r="AU1103" s="51"/>
    </row>
    <row r="1104" spans="3:47" x14ac:dyDescent="0.2">
      <c r="C1104" s="10"/>
      <c r="D1104" s="10"/>
      <c r="AA1104" s="51"/>
      <c r="AB1104" s="51"/>
      <c r="AC1104" s="51"/>
      <c r="AD1104" s="51"/>
      <c r="AE1104" s="51"/>
      <c r="AG1104" s="72"/>
      <c r="AN1104" s="51"/>
      <c r="AO1104" s="51"/>
      <c r="AP1104" s="51"/>
      <c r="AQ1104" s="51"/>
      <c r="AR1104" s="51"/>
      <c r="AS1104" s="51"/>
      <c r="AT1104" s="51"/>
      <c r="AU1104" s="51"/>
    </row>
    <row r="1105" spans="3:47" x14ac:dyDescent="0.2">
      <c r="C1105" s="10"/>
      <c r="D1105" s="10"/>
      <c r="AA1105" s="51"/>
      <c r="AB1105" s="51"/>
      <c r="AC1105" s="51"/>
      <c r="AD1105" s="51"/>
      <c r="AE1105" s="51"/>
      <c r="AG1105" s="72"/>
      <c r="AN1105" s="51"/>
      <c r="AO1105" s="51"/>
      <c r="AP1105" s="51"/>
      <c r="AQ1105" s="51"/>
      <c r="AR1105" s="51"/>
      <c r="AS1105" s="51"/>
      <c r="AT1105" s="51"/>
      <c r="AU1105" s="51"/>
    </row>
    <row r="1106" spans="3:47" x14ac:dyDescent="0.2">
      <c r="C1106" s="10"/>
      <c r="D1106" s="10"/>
      <c r="AA1106" s="51"/>
      <c r="AB1106" s="51"/>
      <c r="AC1106" s="51"/>
      <c r="AD1106" s="51"/>
      <c r="AE1106" s="51"/>
      <c r="AG1106" s="72"/>
      <c r="AN1106" s="51"/>
      <c r="AO1106" s="51"/>
      <c r="AP1106" s="51"/>
      <c r="AQ1106" s="51"/>
      <c r="AR1106" s="51"/>
      <c r="AS1106" s="51"/>
      <c r="AT1106" s="51"/>
      <c r="AU1106" s="51"/>
    </row>
    <row r="1107" spans="3:47" x14ac:dyDescent="0.2">
      <c r="C1107" s="10"/>
      <c r="D1107" s="10"/>
      <c r="AA1107" s="51"/>
      <c r="AB1107" s="51"/>
      <c r="AC1107" s="51"/>
      <c r="AD1107" s="51"/>
      <c r="AE1107" s="51"/>
      <c r="AG1107" s="72"/>
      <c r="AN1107" s="51"/>
      <c r="AO1107" s="51"/>
      <c r="AP1107" s="51"/>
      <c r="AQ1107" s="51"/>
      <c r="AR1107" s="51"/>
      <c r="AS1107" s="51"/>
      <c r="AT1107" s="51"/>
      <c r="AU1107" s="51"/>
    </row>
    <row r="1108" spans="3:47" x14ac:dyDescent="0.2">
      <c r="C1108" s="10"/>
      <c r="D1108" s="10"/>
      <c r="AA1108" s="51"/>
      <c r="AB1108" s="51"/>
      <c r="AC1108" s="51"/>
      <c r="AD1108" s="51"/>
      <c r="AE1108" s="51"/>
      <c r="AG1108" s="72"/>
      <c r="AN1108" s="51"/>
      <c r="AO1108" s="51"/>
      <c r="AP1108" s="51"/>
      <c r="AQ1108" s="51"/>
      <c r="AR1108" s="51"/>
      <c r="AS1108" s="51"/>
      <c r="AT1108" s="51"/>
      <c r="AU1108" s="51"/>
    </row>
    <row r="1109" spans="3:47" x14ac:dyDescent="0.2">
      <c r="C1109" s="10"/>
      <c r="D1109" s="10"/>
      <c r="AA1109" s="51"/>
      <c r="AB1109" s="51"/>
      <c r="AC1109" s="51"/>
      <c r="AD1109" s="51"/>
      <c r="AE1109" s="51"/>
      <c r="AG1109" s="72"/>
      <c r="AN1109" s="51"/>
      <c r="AO1109" s="51"/>
      <c r="AP1109" s="51"/>
      <c r="AQ1109" s="51"/>
      <c r="AR1109" s="51"/>
      <c r="AS1109" s="51"/>
      <c r="AT1109" s="51"/>
      <c r="AU1109" s="51"/>
    </row>
    <row r="1110" spans="3:47" x14ac:dyDescent="0.2">
      <c r="C1110" s="10"/>
      <c r="D1110" s="10"/>
      <c r="AA1110" s="51"/>
      <c r="AB1110" s="51"/>
      <c r="AC1110" s="51"/>
      <c r="AD1110" s="51"/>
      <c r="AE1110" s="51"/>
      <c r="AG1110" s="72"/>
      <c r="AN1110" s="51"/>
      <c r="AO1110" s="51"/>
      <c r="AP1110" s="51"/>
      <c r="AQ1110" s="51"/>
      <c r="AR1110" s="51"/>
      <c r="AS1110" s="51"/>
      <c r="AT1110" s="51"/>
      <c r="AU1110" s="51"/>
    </row>
    <row r="1111" spans="3:47" x14ac:dyDescent="0.2">
      <c r="C1111" s="10"/>
      <c r="D1111" s="10"/>
      <c r="AA1111" s="51"/>
      <c r="AB1111" s="51"/>
      <c r="AC1111" s="51"/>
      <c r="AD1111" s="51"/>
      <c r="AE1111" s="51"/>
      <c r="AG1111" s="72"/>
      <c r="AN1111" s="51"/>
      <c r="AO1111" s="51"/>
      <c r="AP1111" s="51"/>
      <c r="AQ1111" s="51"/>
      <c r="AR1111" s="51"/>
      <c r="AS1111" s="51"/>
      <c r="AT1111" s="51"/>
      <c r="AU1111" s="51"/>
    </row>
    <row r="1112" spans="3:47" x14ac:dyDescent="0.2">
      <c r="C1112" s="10"/>
      <c r="D1112" s="10"/>
      <c r="AA1112" s="51"/>
      <c r="AB1112" s="51"/>
      <c r="AC1112" s="51"/>
      <c r="AD1112" s="51"/>
      <c r="AE1112" s="51"/>
      <c r="AG1112" s="72"/>
      <c r="AN1112" s="51"/>
      <c r="AO1112" s="51"/>
      <c r="AP1112" s="51"/>
      <c r="AQ1112" s="51"/>
      <c r="AR1112" s="51"/>
      <c r="AS1112" s="51"/>
      <c r="AT1112" s="51"/>
      <c r="AU1112" s="51"/>
    </row>
    <row r="1113" spans="3:47" x14ac:dyDescent="0.2">
      <c r="C1113" s="10"/>
      <c r="D1113" s="10"/>
      <c r="AA1113" s="51"/>
      <c r="AB1113" s="51"/>
      <c r="AC1113" s="51"/>
      <c r="AD1113" s="51"/>
      <c r="AE1113" s="51"/>
      <c r="AG1113" s="72"/>
      <c r="AN1113" s="51"/>
      <c r="AO1113" s="51"/>
      <c r="AP1113" s="51"/>
      <c r="AQ1113" s="51"/>
      <c r="AR1113" s="51"/>
      <c r="AS1113" s="51"/>
      <c r="AT1113" s="51"/>
      <c r="AU1113" s="51"/>
    </row>
    <row r="1114" spans="3:47" x14ac:dyDescent="0.2">
      <c r="C1114" s="10"/>
      <c r="D1114" s="10"/>
      <c r="AA1114" s="51"/>
      <c r="AB1114" s="51"/>
      <c r="AC1114" s="51"/>
      <c r="AD1114" s="51"/>
      <c r="AE1114" s="51"/>
      <c r="AG1114" s="72"/>
      <c r="AN1114" s="51"/>
      <c r="AO1114" s="51"/>
      <c r="AP1114" s="51"/>
      <c r="AQ1114" s="51"/>
      <c r="AR1114" s="51"/>
      <c r="AS1114" s="51"/>
      <c r="AT1114" s="51"/>
      <c r="AU1114" s="51"/>
    </row>
    <row r="1115" spans="3:47" x14ac:dyDescent="0.2">
      <c r="C1115" s="10"/>
      <c r="D1115" s="10"/>
      <c r="AA1115" s="51"/>
      <c r="AB1115" s="51"/>
      <c r="AC1115" s="51"/>
      <c r="AD1115" s="51"/>
      <c r="AE1115" s="51"/>
      <c r="AG1115" s="72"/>
      <c r="AN1115" s="51"/>
      <c r="AO1115" s="51"/>
      <c r="AP1115" s="51"/>
      <c r="AQ1115" s="51"/>
      <c r="AR1115" s="51"/>
      <c r="AS1115" s="51"/>
      <c r="AT1115" s="51"/>
      <c r="AU1115" s="51"/>
    </row>
    <row r="1116" spans="3:47" x14ac:dyDescent="0.2">
      <c r="C1116" s="10"/>
      <c r="D1116" s="10"/>
      <c r="AA1116" s="51"/>
      <c r="AB1116" s="51"/>
      <c r="AC1116" s="51"/>
      <c r="AD1116" s="51"/>
      <c r="AE1116" s="51"/>
      <c r="AG1116" s="72"/>
      <c r="AN1116" s="51"/>
      <c r="AO1116" s="51"/>
      <c r="AP1116" s="51"/>
      <c r="AQ1116" s="51"/>
      <c r="AR1116" s="51"/>
      <c r="AS1116" s="51"/>
      <c r="AT1116" s="51"/>
      <c r="AU1116" s="51"/>
    </row>
    <row r="1117" spans="3:47" x14ac:dyDescent="0.2">
      <c r="C1117" s="10"/>
      <c r="D1117" s="10"/>
      <c r="AA1117" s="51"/>
      <c r="AB1117" s="51"/>
      <c r="AC1117" s="51"/>
      <c r="AD1117" s="51"/>
      <c r="AE1117" s="51"/>
      <c r="AG1117" s="72"/>
      <c r="AN1117" s="51"/>
      <c r="AO1117" s="51"/>
      <c r="AP1117" s="51"/>
      <c r="AQ1117" s="51"/>
      <c r="AR1117" s="51"/>
      <c r="AS1117" s="51"/>
      <c r="AT1117" s="51"/>
      <c r="AU1117" s="51"/>
    </row>
    <row r="1118" spans="3:47" x14ac:dyDescent="0.2">
      <c r="C1118" s="10"/>
      <c r="D1118" s="10"/>
      <c r="AA1118" s="51"/>
      <c r="AB1118" s="51"/>
      <c r="AC1118" s="51"/>
      <c r="AD1118" s="51"/>
      <c r="AE1118" s="51"/>
      <c r="AG1118" s="72"/>
      <c r="AN1118" s="51"/>
      <c r="AO1118" s="51"/>
      <c r="AP1118" s="51"/>
      <c r="AQ1118" s="51"/>
      <c r="AR1118" s="51"/>
      <c r="AS1118" s="51"/>
      <c r="AT1118" s="51"/>
      <c r="AU1118" s="51"/>
    </row>
    <row r="1119" spans="3:47" x14ac:dyDescent="0.2">
      <c r="C1119" s="10"/>
      <c r="D1119" s="10"/>
      <c r="AA1119" s="51"/>
      <c r="AB1119" s="51"/>
      <c r="AC1119" s="51"/>
      <c r="AD1119" s="51"/>
      <c r="AE1119" s="51"/>
      <c r="AG1119" s="72"/>
      <c r="AN1119" s="51"/>
      <c r="AO1119" s="51"/>
      <c r="AP1119" s="51"/>
      <c r="AQ1119" s="51"/>
      <c r="AR1119" s="51"/>
      <c r="AS1119" s="51"/>
      <c r="AT1119" s="51"/>
      <c r="AU1119" s="51"/>
    </row>
    <row r="1120" spans="3:47" x14ac:dyDescent="0.2">
      <c r="C1120" s="10"/>
      <c r="D1120" s="10"/>
      <c r="AA1120" s="51"/>
      <c r="AB1120" s="51"/>
      <c r="AC1120" s="51"/>
      <c r="AD1120" s="51"/>
      <c r="AE1120" s="51"/>
      <c r="AG1120" s="72"/>
      <c r="AN1120" s="51"/>
      <c r="AO1120" s="51"/>
      <c r="AP1120" s="51"/>
      <c r="AQ1120" s="51"/>
      <c r="AR1120" s="51"/>
      <c r="AS1120" s="51"/>
      <c r="AT1120" s="51"/>
      <c r="AU1120" s="51"/>
    </row>
    <row r="1121" spans="3:47" x14ac:dyDescent="0.2">
      <c r="C1121" s="10"/>
      <c r="D1121" s="10"/>
      <c r="AA1121" s="51"/>
      <c r="AB1121" s="51"/>
      <c r="AC1121" s="51"/>
      <c r="AD1121" s="51"/>
      <c r="AE1121" s="51"/>
      <c r="AG1121" s="72"/>
      <c r="AN1121" s="51"/>
      <c r="AO1121" s="51"/>
      <c r="AP1121" s="51"/>
      <c r="AQ1121" s="51"/>
      <c r="AR1121" s="51"/>
      <c r="AS1121" s="51"/>
      <c r="AT1121" s="51"/>
      <c r="AU1121" s="51"/>
    </row>
    <row r="1122" spans="3:47" x14ac:dyDescent="0.2">
      <c r="C1122" s="10"/>
      <c r="D1122" s="10"/>
      <c r="AA1122" s="51"/>
      <c r="AB1122" s="51"/>
      <c r="AC1122" s="51"/>
      <c r="AD1122" s="51"/>
      <c r="AE1122" s="51"/>
      <c r="AG1122" s="72"/>
      <c r="AN1122" s="51"/>
      <c r="AO1122" s="51"/>
      <c r="AP1122" s="51"/>
      <c r="AQ1122" s="51"/>
      <c r="AR1122" s="51"/>
      <c r="AS1122" s="51"/>
      <c r="AT1122" s="51"/>
      <c r="AU1122" s="51"/>
    </row>
    <row r="1123" spans="3:47" x14ac:dyDescent="0.2">
      <c r="C1123" s="10"/>
      <c r="D1123" s="10"/>
      <c r="AA1123" s="51"/>
      <c r="AB1123" s="51"/>
      <c r="AC1123" s="51"/>
      <c r="AD1123" s="51"/>
      <c r="AE1123" s="51"/>
      <c r="AG1123" s="72"/>
      <c r="AN1123" s="51"/>
      <c r="AO1123" s="51"/>
      <c r="AP1123" s="51"/>
      <c r="AQ1123" s="51"/>
      <c r="AR1123" s="51"/>
      <c r="AS1123" s="51"/>
      <c r="AT1123" s="51"/>
      <c r="AU1123" s="51"/>
    </row>
    <row r="1124" spans="3:47" x14ac:dyDescent="0.2">
      <c r="C1124" s="10"/>
      <c r="D1124" s="10"/>
      <c r="AA1124" s="51"/>
      <c r="AB1124" s="51"/>
      <c r="AC1124" s="51"/>
      <c r="AD1124" s="51"/>
      <c r="AE1124" s="51"/>
      <c r="AG1124" s="72"/>
      <c r="AN1124" s="51"/>
      <c r="AO1124" s="51"/>
      <c r="AP1124" s="51"/>
      <c r="AQ1124" s="51"/>
      <c r="AR1124" s="51"/>
      <c r="AS1124" s="51"/>
      <c r="AT1124" s="51"/>
      <c r="AU1124" s="51"/>
    </row>
    <row r="1125" spans="3:47" x14ac:dyDescent="0.2">
      <c r="C1125" s="10"/>
      <c r="D1125" s="10"/>
      <c r="AA1125" s="51"/>
      <c r="AB1125" s="51"/>
      <c r="AC1125" s="51"/>
      <c r="AD1125" s="51"/>
      <c r="AE1125" s="51"/>
      <c r="AG1125" s="72"/>
      <c r="AN1125" s="51"/>
      <c r="AO1125" s="51"/>
      <c r="AP1125" s="51"/>
      <c r="AQ1125" s="51"/>
      <c r="AR1125" s="51"/>
      <c r="AS1125" s="51"/>
      <c r="AT1125" s="51"/>
      <c r="AU1125" s="51"/>
    </row>
    <row r="1126" spans="3:47" x14ac:dyDescent="0.2">
      <c r="C1126" s="10"/>
      <c r="D1126" s="10"/>
      <c r="AA1126" s="51"/>
      <c r="AB1126" s="51"/>
      <c r="AC1126" s="51"/>
      <c r="AD1126" s="51"/>
      <c r="AE1126" s="51"/>
      <c r="AG1126" s="72"/>
      <c r="AN1126" s="51"/>
      <c r="AO1126" s="51"/>
      <c r="AP1126" s="51"/>
      <c r="AQ1126" s="51"/>
      <c r="AR1126" s="51"/>
      <c r="AS1126" s="51"/>
      <c r="AT1126" s="51"/>
      <c r="AU1126" s="51"/>
    </row>
    <row r="1127" spans="3:47" x14ac:dyDescent="0.2">
      <c r="C1127" s="10"/>
      <c r="D1127" s="10"/>
      <c r="AA1127" s="51"/>
      <c r="AB1127" s="51"/>
      <c r="AC1127" s="51"/>
      <c r="AD1127" s="51"/>
      <c r="AE1127" s="51"/>
      <c r="AG1127" s="72"/>
      <c r="AN1127" s="51"/>
      <c r="AO1127" s="51"/>
      <c r="AP1127" s="51"/>
      <c r="AQ1127" s="51"/>
      <c r="AR1127" s="51"/>
      <c r="AS1127" s="51"/>
      <c r="AT1127" s="51"/>
      <c r="AU1127" s="51"/>
    </row>
    <row r="1128" spans="3:47" x14ac:dyDescent="0.2">
      <c r="C1128" s="10"/>
      <c r="D1128" s="10"/>
      <c r="AA1128" s="51"/>
      <c r="AB1128" s="51"/>
      <c r="AC1128" s="51"/>
      <c r="AD1128" s="51"/>
      <c r="AE1128" s="51"/>
      <c r="AG1128" s="72"/>
      <c r="AN1128" s="51"/>
      <c r="AO1128" s="51"/>
      <c r="AP1128" s="51"/>
      <c r="AQ1128" s="51"/>
      <c r="AR1128" s="51"/>
      <c r="AS1128" s="51"/>
      <c r="AT1128" s="51"/>
      <c r="AU1128" s="51"/>
    </row>
    <row r="1129" spans="3:47" x14ac:dyDescent="0.2">
      <c r="C1129" s="10"/>
      <c r="D1129" s="10"/>
      <c r="AA1129" s="51"/>
      <c r="AB1129" s="51"/>
      <c r="AC1129" s="51"/>
      <c r="AD1129" s="51"/>
      <c r="AE1129" s="51"/>
      <c r="AG1129" s="72"/>
      <c r="AN1129" s="51"/>
      <c r="AO1129" s="51"/>
      <c r="AP1129" s="51"/>
      <c r="AQ1129" s="51"/>
      <c r="AR1129" s="51"/>
      <c r="AS1129" s="51"/>
      <c r="AT1129" s="51"/>
      <c r="AU1129" s="51"/>
    </row>
    <row r="1130" spans="3:47" x14ac:dyDescent="0.2">
      <c r="C1130" s="10"/>
      <c r="D1130" s="10"/>
      <c r="AA1130" s="51"/>
      <c r="AB1130" s="51"/>
      <c r="AC1130" s="51"/>
      <c r="AD1130" s="51"/>
      <c r="AE1130" s="51"/>
      <c r="AG1130" s="72"/>
      <c r="AN1130" s="51"/>
      <c r="AO1130" s="51"/>
      <c r="AP1130" s="51"/>
      <c r="AQ1130" s="51"/>
      <c r="AR1130" s="51"/>
      <c r="AS1130" s="51"/>
      <c r="AT1130" s="51"/>
      <c r="AU1130" s="51"/>
    </row>
    <row r="1131" spans="3:47" x14ac:dyDescent="0.2">
      <c r="C1131" s="10"/>
      <c r="D1131" s="10"/>
      <c r="AA1131" s="51"/>
      <c r="AB1131" s="51"/>
      <c r="AC1131" s="51"/>
      <c r="AD1131" s="51"/>
      <c r="AE1131" s="51"/>
      <c r="AG1131" s="72"/>
      <c r="AN1131" s="51"/>
      <c r="AO1131" s="51"/>
      <c r="AP1131" s="51"/>
      <c r="AQ1131" s="51"/>
      <c r="AR1131" s="51"/>
      <c r="AS1131" s="51"/>
      <c r="AT1131" s="51"/>
      <c r="AU1131" s="51"/>
    </row>
    <row r="1132" spans="3:47" x14ac:dyDescent="0.2">
      <c r="C1132" s="10"/>
      <c r="D1132" s="10"/>
      <c r="AA1132" s="51"/>
      <c r="AB1132" s="51"/>
      <c r="AC1132" s="51"/>
      <c r="AD1132" s="51"/>
      <c r="AE1132" s="51"/>
      <c r="AG1132" s="72"/>
      <c r="AN1132" s="51"/>
      <c r="AO1132" s="51"/>
      <c r="AP1132" s="51"/>
      <c r="AQ1132" s="51"/>
      <c r="AR1132" s="51"/>
      <c r="AS1132" s="51"/>
      <c r="AT1132" s="51"/>
      <c r="AU1132" s="51"/>
    </row>
    <row r="1133" spans="3:47" x14ac:dyDescent="0.2">
      <c r="C1133" s="10"/>
      <c r="D1133" s="10"/>
      <c r="AA1133" s="51"/>
      <c r="AB1133" s="51"/>
      <c r="AC1133" s="51"/>
      <c r="AD1133" s="51"/>
      <c r="AE1133" s="51"/>
      <c r="AG1133" s="72"/>
      <c r="AN1133" s="51"/>
      <c r="AO1133" s="51"/>
      <c r="AP1133" s="51"/>
      <c r="AQ1133" s="51"/>
      <c r="AR1133" s="51"/>
      <c r="AS1133" s="51"/>
      <c r="AT1133" s="51"/>
      <c r="AU1133" s="51"/>
    </row>
    <row r="1134" spans="3:47" x14ac:dyDescent="0.2">
      <c r="C1134" s="10"/>
      <c r="D1134" s="10"/>
      <c r="AA1134" s="51"/>
      <c r="AB1134" s="51"/>
      <c r="AC1134" s="51"/>
      <c r="AD1134" s="51"/>
      <c r="AE1134" s="51"/>
      <c r="AG1134" s="72"/>
      <c r="AN1134" s="51"/>
      <c r="AO1134" s="51"/>
      <c r="AP1134" s="51"/>
      <c r="AQ1134" s="51"/>
      <c r="AR1134" s="51"/>
      <c r="AS1134" s="51"/>
      <c r="AT1134" s="51"/>
      <c r="AU1134" s="51"/>
    </row>
    <row r="1135" spans="3:47" x14ac:dyDescent="0.2">
      <c r="C1135" s="10"/>
      <c r="D1135" s="10"/>
      <c r="AA1135" s="51"/>
      <c r="AB1135" s="51"/>
      <c r="AC1135" s="51"/>
      <c r="AD1135" s="51"/>
      <c r="AE1135" s="51"/>
      <c r="AG1135" s="72"/>
      <c r="AN1135" s="51"/>
      <c r="AO1135" s="51"/>
      <c r="AP1135" s="51"/>
      <c r="AQ1135" s="51"/>
      <c r="AR1135" s="51"/>
      <c r="AS1135" s="51"/>
      <c r="AT1135" s="51"/>
      <c r="AU1135" s="51"/>
    </row>
    <row r="1136" spans="3:47" x14ac:dyDescent="0.2">
      <c r="C1136" s="10"/>
      <c r="D1136" s="10"/>
      <c r="AA1136" s="51"/>
      <c r="AB1136" s="51"/>
      <c r="AC1136" s="51"/>
      <c r="AD1136" s="51"/>
      <c r="AE1136" s="51"/>
      <c r="AG1136" s="72"/>
      <c r="AN1136" s="51"/>
      <c r="AO1136" s="51"/>
      <c r="AP1136" s="51"/>
      <c r="AQ1136" s="51"/>
      <c r="AR1136" s="51"/>
      <c r="AS1136" s="51"/>
      <c r="AT1136" s="51"/>
      <c r="AU1136" s="51"/>
    </row>
    <row r="1137" spans="3:48" x14ac:dyDescent="0.2">
      <c r="C1137" s="10"/>
      <c r="D1137" s="10"/>
      <c r="AA1137" s="51"/>
      <c r="AB1137" s="51"/>
      <c r="AC1137" s="51"/>
      <c r="AD1137" s="51"/>
      <c r="AE1137" s="51"/>
      <c r="AG1137" s="72"/>
      <c r="AN1137" s="51"/>
      <c r="AO1137" s="51"/>
      <c r="AP1137" s="51"/>
      <c r="AQ1137" s="51"/>
      <c r="AR1137" s="51"/>
      <c r="AS1137" s="51"/>
      <c r="AT1137" s="51"/>
      <c r="AU1137" s="51"/>
    </row>
    <row r="1138" spans="3:48" x14ac:dyDescent="0.2">
      <c r="C1138" s="10"/>
      <c r="D1138" s="10"/>
      <c r="AA1138" s="51"/>
      <c r="AB1138" s="51"/>
      <c r="AC1138" s="51"/>
      <c r="AD1138" s="51"/>
      <c r="AE1138" s="51"/>
      <c r="AG1138" s="72"/>
      <c r="AN1138" s="51"/>
      <c r="AO1138" s="51"/>
      <c r="AP1138" s="51"/>
      <c r="AQ1138" s="51"/>
      <c r="AR1138" s="51"/>
      <c r="AS1138" s="51"/>
      <c r="AT1138" s="51"/>
      <c r="AU1138" s="51"/>
    </row>
    <row r="1139" spans="3:48" x14ac:dyDescent="0.2">
      <c r="C1139" s="10"/>
      <c r="D1139" s="10"/>
      <c r="AA1139" s="51"/>
      <c r="AB1139" s="51"/>
      <c r="AC1139" s="51"/>
      <c r="AD1139" s="51"/>
      <c r="AE1139" s="51"/>
      <c r="AG1139" s="72"/>
      <c r="AN1139" s="51"/>
      <c r="AO1139" s="51"/>
      <c r="AP1139" s="51"/>
      <c r="AQ1139" s="51"/>
      <c r="AR1139" s="51"/>
      <c r="AS1139" s="51"/>
      <c r="AT1139" s="51"/>
      <c r="AU1139" s="51"/>
    </row>
    <row r="1140" spans="3:48" x14ac:dyDescent="0.2">
      <c r="C1140" s="10"/>
      <c r="D1140" s="10"/>
      <c r="AA1140" s="51"/>
      <c r="AB1140" s="51"/>
      <c r="AC1140" s="51"/>
      <c r="AD1140" s="51"/>
      <c r="AE1140" s="51"/>
      <c r="AG1140" s="72"/>
      <c r="AN1140" s="51"/>
      <c r="AO1140" s="51"/>
      <c r="AP1140" s="51"/>
      <c r="AQ1140" s="51"/>
      <c r="AR1140" s="51"/>
      <c r="AS1140" s="51"/>
      <c r="AT1140" s="51"/>
      <c r="AU1140" s="51"/>
    </row>
    <row r="1141" spans="3:48" x14ac:dyDescent="0.2">
      <c r="C1141" s="10"/>
      <c r="D1141" s="10"/>
      <c r="AA1141" s="51"/>
      <c r="AB1141" s="51"/>
      <c r="AC1141" s="51"/>
      <c r="AD1141" s="51"/>
      <c r="AE1141" s="51"/>
      <c r="AG1141" s="72"/>
      <c r="AN1141" s="51"/>
      <c r="AO1141" s="51"/>
      <c r="AP1141" s="51"/>
      <c r="AQ1141" s="51"/>
      <c r="AR1141" s="51"/>
      <c r="AS1141" s="51"/>
      <c r="AT1141" s="51"/>
      <c r="AU1141" s="51"/>
    </row>
    <row r="1142" spans="3:48" x14ac:dyDescent="0.2">
      <c r="C1142" s="10"/>
      <c r="D1142" s="10"/>
      <c r="AA1142" s="51"/>
      <c r="AB1142" s="51"/>
      <c r="AC1142" s="51"/>
      <c r="AD1142" s="51"/>
      <c r="AE1142" s="51"/>
      <c r="AG1142" s="72"/>
      <c r="AN1142" s="51"/>
      <c r="AO1142" s="51"/>
      <c r="AP1142" s="51"/>
      <c r="AQ1142" s="51"/>
      <c r="AR1142" s="51"/>
      <c r="AS1142" s="51"/>
      <c r="AT1142" s="51"/>
      <c r="AU1142" s="51"/>
    </row>
    <row r="1143" spans="3:48" x14ac:dyDescent="0.2">
      <c r="C1143" s="10"/>
      <c r="D1143" s="10"/>
      <c r="AA1143" s="51"/>
      <c r="AB1143" s="51"/>
      <c r="AC1143" s="51"/>
      <c r="AD1143" s="51"/>
      <c r="AE1143" s="51"/>
      <c r="AG1143" s="72"/>
      <c r="AN1143" s="51"/>
      <c r="AO1143" s="51"/>
      <c r="AP1143" s="51"/>
      <c r="AQ1143" s="51"/>
      <c r="AR1143" s="51"/>
      <c r="AS1143" s="51"/>
      <c r="AT1143" s="51"/>
      <c r="AU1143" s="51"/>
    </row>
    <row r="1144" spans="3:48" x14ac:dyDescent="0.2">
      <c r="C1144" s="10"/>
      <c r="D1144" s="10"/>
      <c r="AA1144" s="51"/>
      <c r="AB1144" s="51"/>
      <c r="AC1144" s="51"/>
      <c r="AD1144" s="51"/>
      <c r="AE1144" s="51"/>
      <c r="AG1144" s="72"/>
      <c r="AN1144" s="51"/>
      <c r="AO1144" s="51"/>
      <c r="AP1144" s="51"/>
      <c r="AQ1144" s="51"/>
      <c r="AR1144" s="51"/>
      <c r="AS1144" s="51"/>
      <c r="AT1144" s="51"/>
      <c r="AU1144" s="51"/>
    </row>
    <row r="1145" spans="3:48" x14ac:dyDescent="0.2">
      <c r="C1145" s="10"/>
      <c r="D1145" s="10"/>
      <c r="AA1145" s="51"/>
      <c r="AB1145" s="51"/>
      <c r="AC1145" s="51"/>
      <c r="AD1145" s="51"/>
      <c r="AE1145" s="51"/>
      <c r="AG1145" s="72"/>
      <c r="AN1145" s="51"/>
      <c r="AO1145" s="51"/>
      <c r="AP1145" s="51"/>
      <c r="AQ1145" s="51"/>
      <c r="AR1145" s="51"/>
      <c r="AS1145" s="51"/>
      <c r="AT1145" s="51"/>
      <c r="AU1145" s="51"/>
    </row>
    <row r="1146" spans="3:48" x14ac:dyDescent="0.2">
      <c r="C1146" s="10"/>
      <c r="D1146" s="10"/>
      <c r="AA1146" s="51"/>
      <c r="AB1146" s="51"/>
      <c r="AC1146" s="51"/>
      <c r="AD1146" s="51"/>
      <c r="AE1146" s="51"/>
      <c r="AG1146" s="72"/>
      <c r="AN1146" s="51"/>
      <c r="AO1146" s="51"/>
      <c r="AP1146" s="51"/>
      <c r="AQ1146" s="51"/>
      <c r="AR1146" s="51"/>
      <c r="AS1146" s="51"/>
      <c r="AT1146" s="51"/>
      <c r="AU1146" s="51"/>
    </row>
    <row r="1147" spans="3:48" x14ac:dyDescent="0.2">
      <c r="C1147" s="10"/>
      <c r="D1147" s="10"/>
      <c r="AA1147" s="51"/>
      <c r="AB1147" s="51"/>
      <c r="AC1147" s="51"/>
      <c r="AD1147" s="51"/>
      <c r="AE1147" s="51"/>
      <c r="AG1147" s="72"/>
      <c r="AN1147" s="51"/>
      <c r="AO1147" s="51"/>
      <c r="AP1147" s="51"/>
      <c r="AQ1147" s="51"/>
      <c r="AR1147" s="51"/>
      <c r="AS1147" s="51"/>
      <c r="AT1147" s="51"/>
      <c r="AU1147" s="51"/>
    </row>
    <row r="1148" spans="3:48" x14ac:dyDescent="0.2">
      <c r="C1148" s="10"/>
      <c r="D1148" s="10"/>
      <c r="AA1148" s="51"/>
      <c r="AB1148" s="51"/>
      <c r="AC1148" s="51"/>
      <c r="AD1148" s="51"/>
      <c r="AE1148" s="51"/>
      <c r="AG1148" s="72"/>
      <c r="AN1148" s="51"/>
      <c r="AO1148" s="51"/>
      <c r="AP1148" s="51"/>
      <c r="AQ1148" s="51"/>
      <c r="AR1148" s="51"/>
      <c r="AS1148" s="51"/>
      <c r="AT1148" s="51"/>
      <c r="AU1148" s="51"/>
    </row>
    <row r="1149" spans="3:48" x14ac:dyDescent="0.2">
      <c r="C1149" s="10"/>
      <c r="D1149" s="10"/>
      <c r="AA1149" s="51"/>
      <c r="AB1149" s="51"/>
      <c r="AC1149" s="51"/>
      <c r="AD1149" s="51"/>
      <c r="AE1149" s="51"/>
      <c r="AG1149" s="72"/>
      <c r="AN1149" s="51"/>
      <c r="AO1149" s="51"/>
      <c r="AP1149" s="51"/>
      <c r="AQ1149" s="51"/>
      <c r="AR1149" s="51"/>
      <c r="AS1149" s="51"/>
      <c r="AT1149" s="51"/>
      <c r="AU1149" s="51"/>
      <c r="AV1149" s="51"/>
    </row>
    <row r="1150" spans="3:48" x14ac:dyDescent="0.2">
      <c r="C1150" s="10"/>
      <c r="D1150" s="10"/>
      <c r="AA1150" s="51"/>
      <c r="AB1150" s="51"/>
      <c r="AC1150" s="51"/>
      <c r="AD1150" s="51"/>
      <c r="AE1150" s="51"/>
      <c r="AG1150" s="72"/>
      <c r="AN1150" s="51"/>
      <c r="AO1150" s="51"/>
      <c r="AP1150" s="51"/>
      <c r="AQ1150" s="51"/>
      <c r="AR1150" s="51"/>
      <c r="AS1150" s="51"/>
      <c r="AT1150" s="51"/>
      <c r="AU1150" s="51"/>
    </row>
    <row r="1151" spans="3:48" x14ac:dyDescent="0.2">
      <c r="C1151" s="10"/>
      <c r="D1151" s="10"/>
      <c r="AA1151" s="51"/>
      <c r="AB1151" s="51"/>
      <c r="AC1151" s="51"/>
      <c r="AD1151" s="51"/>
      <c r="AE1151" s="51"/>
      <c r="AG1151" s="72"/>
      <c r="AN1151" s="51"/>
      <c r="AO1151" s="51"/>
      <c r="AP1151" s="51"/>
      <c r="AQ1151" s="51"/>
      <c r="AR1151" s="51"/>
      <c r="AS1151" s="51"/>
      <c r="AT1151" s="51"/>
      <c r="AU1151" s="51"/>
    </row>
    <row r="1152" spans="3:48" x14ac:dyDescent="0.2">
      <c r="C1152" s="10"/>
      <c r="D1152" s="10"/>
      <c r="AA1152" s="51"/>
      <c r="AB1152" s="51"/>
      <c r="AC1152" s="51"/>
      <c r="AD1152" s="51"/>
      <c r="AE1152" s="51"/>
      <c r="AG1152" s="72"/>
      <c r="AN1152" s="51"/>
      <c r="AO1152" s="51"/>
      <c r="AP1152" s="51"/>
      <c r="AQ1152" s="51"/>
      <c r="AR1152" s="51"/>
      <c r="AS1152" s="51"/>
      <c r="AT1152" s="51"/>
      <c r="AU1152" s="51"/>
    </row>
    <row r="1153" spans="3:47" x14ac:dyDescent="0.2">
      <c r="C1153" s="10"/>
      <c r="D1153" s="10"/>
      <c r="AA1153" s="51"/>
      <c r="AB1153" s="51"/>
      <c r="AC1153" s="51"/>
      <c r="AD1153" s="51"/>
      <c r="AE1153" s="51"/>
      <c r="AG1153" s="72"/>
      <c r="AN1153" s="51"/>
      <c r="AO1153" s="51"/>
      <c r="AP1153" s="51"/>
      <c r="AQ1153" s="51"/>
      <c r="AR1153" s="51"/>
      <c r="AS1153" s="51"/>
      <c r="AT1153" s="51"/>
      <c r="AU1153" s="51"/>
    </row>
    <row r="1154" spans="3:47" x14ac:dyDescent="0.2">
      <c r="C1154" s="10"/>
      <c r="D1154" s="10"/>
      <c r="AA1154" s="51"/>
      <c r="AB1154" s="51"/>
      <c r="AC1154" s="51"/>
      <c r="AD1154" s="51"/>
      <c r="AE1154" s="51"/>
      <c r="AG1154" s="72"/>
      <c r="AN1154" s="51"/>
      <c r="AO1154" s="51"/>
      <c r="AP1154" s="51"/>
      <c r="AQ1154" s="51"/>
      <c r="AR1154" s="51"/>
      <c r="AS1154" s="51"/>
      <c r="AT1154" s="51"/>
      <c r="AU1154" s="51"/>
    </row>
    <row r="1155" spans="3:47" x14ac:dyDescent="0.2">
      <c r="C1155" s="10"/>
      <c r="D1155" s="10"/>
      <c r="AA1155" s="51"/>
      <c r="AB1155" s="51"/>
      <c r="AC1155" s="51"/>
      <c r="AD1155" s="51"/>
      <c r="AE1155" s="51"/>
      <c r="AG1155" s="72"/>
      <c r="AN1155" s="51"/>
      <c r="AO1155" s="51"/>
      <c r="AP1155" s="51"/>
      <c r="AQ1155" s="51"/>
      <c r="AR1155" s="51"/>
      <c r="AS1155" s="51"/>
      <c r="AT1155" s="51"/>
      <c r="AU1155" s="51"/>
    </row>
    <row r="1156" spans="3:47" x14ac:dyDescent="0.2">
      <c r="C1156" s="10"/>
      <c r="D1156" s="10"/>
      <c r="AA1156" s="51"/>
      <c r="AB1156" s="51"/>
      <c r="AC1156" s="51"/>
      <c r="AD1156" s="51"/>
      <c r="AE1156" s="51"/>
      <c r="AG1156" s="72"/>
      <c r="AN1156" s="51"/>
      <c r="AO1156" s="51"/>
      <c r="AP1156" s="51"/>
      <c r="AQ1156" s="51"/>
      <c r="AR1156" s="51"/>
      <c r="AS1156" s="51"/>
      <c r="AT1156" s="51"/>
      <c r="AU1156" s="51"/>
    </row>
    <row r="1157" spans="3:47" x14ac:dyDescent="0.2">
      <c r="C1157" s="10"/>
      <c r="D1157" s="10"/>
      <c r="AA1157" s="51"/>
      <c r="AB1157" s="51"/>
      <c r="AC1157" s="51"/>
      <c r="AD1157" s="51"/>
      <c r="AE1157" s="51"/>
      <c r="AG1157" s="72"/>
      <c r="AN1157" s="51"/>
      <c r="AO1157" s="51"/>
      <c r="AP1157" s="51"/>
      <c r="AQ1157" s="51"/>
      <c r="AR1157" s="51"/>
      <c r="AS1157" s="51"/>
      <c r="AT1157" s="51"/>
      <c r="AU1157" s="51"/>
    </row>
    <row r="1158" spans="3:47" x14ac:dyDescent="0.2">
      <c r="C1158" s="10"/>
      <c r="D1158" s="10"/>
      <c r="AA1158" s="51"/>
      <c r="AB1158" s="51"/>
      <c r="AC1158" s="51"/>
      <c r="AD1158" s="51"/>
      <c r="AE1158" s="51"/>
      <c r="AG1158" s="72"/>
      <c r="AN1158" s="51"/>
      <c r="AO1158" s="51"/>
      <c r="AP1158" s="51"/>
      <c r="AQ1158" s="51"/>
      <c r="AR1158" s="51"/>
      <c r="AS1158" s="51"/>
      <c r="AT1158" s="51"/>
      <c r="AU1158" s="51"/>
    </row>
    <row r="1159" spans="3:47" x14ac:dyDescent="0.2">
      <c r="C1159" s="10"/>
      <c r="D1159" s="10"/>
      <c r="AA1159" s="51"/>
      <c r="AB1159" s="51"/>
      <c r="AC1159" s="51"/>
      <c r="AD1159" s="51"/>
      <c r="AE1159" s="51"/>
      <c r="AG1159" s="72"/>
      <c r="AN1159" s="51"/>
      <c r="AO1159" s="51"/>
      <c r="AP1159" s="51"/>
      <c r="AQ1159" s="51"/>
      <c r="AR1159" s="51"/>
      <c r="AS1159" s="51"/>
      <c r="AT1159" s="51"/>
      <c r="AU1159" s="51"/>
    </row>
    <row r="1160" spans="3:47" x14ac:dyDescent="0.2">
      <c r="C1160" s="10"/>
      <c r="D1160" s="10"/>
      <c r="AA1160" s="51"/>
      <c r="AB1160" s="51"/>
      <c r="AC1160" s="51"/>
      <c r="AD1160" s="51"/>
      <c r="AE1160" s="51"/>
      <c r="AG1160" s="72"/>
      <c r="AN1160" s="51"/>
      <c r="AO1160" s="51"/>
      <c r="AP1160" s="51"/>
      <c r="AQ1160" s="51"/>
      <c r="AR1160" s="51"/>
      <c r="AS1160" s="51"/>
      <c r="AT1160" s="51"/>
      <c r="AU1160" s="51"/>
    </row>
    <row r="1161" spans="3:47" x14ac:dyDescent="0.2">
      <c r="C1161" s="10"/>
      <c r="D1161" s="10"/>
      <c r="AA1161" s="51"/>
      <c r="AB1161" s="51"/>
      <c r="AC1161" s="51"/>
      <c r="AD1161" s="51"/>
      <c r="AE1161" s="51"/>
      <c r="AG1161" s="72"/>
      <c r="AN1161" s="51"/>
      <c r="AO1161" s="51"/>
      <c r="AP1161" s="51"/>
      <c r="AQ1161" s="51"/>
      <c r="AR1161" s="51"/>
      <c r="AS1161" s="51"/>
      <c r="AT1161" s="51"/>
      <c r="AU1161" s="51"/>
    </row>
    <row r="1162" spans="3:47" x14ac:dyDescent="0.2">
      <c r="C1162" s="10"/>
      <c r="D1162" s="10"/>
      <c r="AA1162" s="51"/>
      <c r="AB1162" s="51"/>
      <c r="AC1162" s="51"/>
      <c r="AD1162" s="51"/>
      <c r="AE1162" s="51"/>
      <c r="AG1162" s="72"/>
      <c r="AN1162" s="51"/>
      <c r="AO1162" s="51"/>
      <c r="AP1162" s="51"/>
      <c r="AQ1162" s="51"/>
      <c r="AR1162" s="51"/>
      <c r="AS1162" s="51"/>
      <c r="AT1162" s="51"/>
      <c r="AU1162" s="51"/>
    </row>
    <row r="1163" spans="3:47" x14ac:dyDescent="0.2">
      <c r="C1163" s="10"/>
      <c r="D1163" s="10"/>
      <c r="AA1163" s="51"/>
      <c r="AB1163" s="51"/>
      <c r="AC1163" s="51"/>
      <c r="AD1163" s="51"/>
      <c r="AE1163" s="51"/>
      <c r="AG1163" s="72"/>
      <c r="AN1163" s="51"/>
      <c r="AO1163" s="51"/>
      <c r="AP1163" s="51"/>
      <c r="AQ1163" s="51"/>
      <c r="AR1163" s="51"/>
      <c r="AS1163" s="51"/>
      <c r="AT1163" s="51"/>
      <c r="AU1163" s="51"/>
    </row>
    <row r="1164" spans="3:47" x14ac:dyDescent="0.2">
      <c r="C1164" s="10"/>
      <c r="D1164" s="10"/>
      <c r="AA1164" s="51"/>
      <c r="AB1164" s="51"/>
      <c r="AC1164" s="51"/>
      <c r="AD1164" s="51"/>
      <c r="AE1164" s="51"/>
      <c r="AG1164" s="72"/>
      <c r="AN1164" s="51"/>
      <c r="AO1164" s="51"/>
      <c r="AP1164" s="51"/>
      <c r="AQ1164" s="51"/>
      <c r="AR1164" s="51"/>
      <c r="AS1164" s="51"/>
      <c r="AT1164" s="51"/>
      <c r="AU1164" s="51"/>
    </row>
    <row r="1165" spans="3:47" x14ac:dyDescent="0.2">
      <c r="C1165" s="10"/>
      <c r="D1165" s="10"/>
      <c r="AA1165" s="51"/>
      <c r="AB1165" s="51"/>
      <c r="AC1165" s="51"/>
      <c r="AD1165" s="51"/>
      <c r="AE1165" s="51"/>
      <c r="AG1165" s="72"/>
      <c r="AN1165" s="51"/>
      <c r="AO1165" s="51"/>
      <c r="AP1165" s="51"/>
      <c r="AQ1165" s="51"/>
      <c r="AR1165" s="51"/>
      <c r="AS1165" s="51"/>
      <c r="AT1165" s="51"/>
      <c r="AU1165" s="51"/>
    </row>
    <row r="1166" spans="3:47" x14ac:dyDescent="0.2">
      <c r="C1166" s="10"/>
      <c r="D1166" s="10"/>
      <c r="AA1166" s="51"/>
      <c r="AB1166" s="51"/>
      <c r="AC1166" s="51"/>
      <c r="AD1166" s="51"/>
      <c r="AE1166" s="51"/>
      <c r="AG1166" s="72"/>
      <c r="AN1166" s="51"/>
      <c r="AO1166" s="51"/>
      <c r="AP1166" s="51"/>
      <c r="AQ1166" s="51"/>
      <c r="AR1166" s="51"/>
      <c r="AS1166" s="51"/>
      <c r="AT1166" s="51"/>
      <c r="AU1166" s="51"/>
    </row>
    <row r="1167" spans="3:47" x14ac:dyDescent="0.2">
      <c r="C1167" s="10"/>
      <c r="D1167" s="10"/>
      <c r="AA1167" s="51"/>
      <c r="AB1167" s="51"/>
      <c r="AC1167" s="51"/>
      <c r="AD1167" s="51"/>
      <c r="AE1167" s="51"/>
      <c r="AG1167" s="72"/>
      <c r="AN1167" s="51"/>
      <c r="AO1167" s="51"/>
      <c r="AP1167" s="51"/>
      <c r="AQ1167" s="51"/>
      <c r="AR1167" s="51"/>
      <c r="AS1167" s="51"/>
      <c r="AT1167" s="51"/>
      <c r="AU1167" s="51"/>
    </row>
    <row r="1168" spans="3:47" x14ac:dyDescent="0.2">
      <c r="C1168" s="10"/>
      <c r="D1168" s="10"/>
      <c r="AA1168" s="51"/>
      <c r="AB1168" s="51"/>
      <c r="AC1168" s="51"/>
      <c r="AD1168" s="51"/>
      <c r="AE1168" s="51"/>
      <c r="AG1168" s="72"/>
      <c r="AN1168" s="51"/>
      <c r="AO1168" s="51"/>
      <c r="AP1168" s="51"/>
      <c r="AQ1168" s="51"/>
      <c r="AR1168" s="51"/>
      <c r="AS1168" s="51"/>
      <c r="AT1168" s="51"/>
      <c r="AU1168" s="51"/>
    </row>
    <row r="1169" spans="3:64" x14ac:dyDescent="0.2">
      <c r="C1169" s="10"/>
      <c r="D1169" s="10"/>
      <c r="AA1169" s="51"/>
      <c r="AB1169" s="51"/>
      <c r="AC1169" s="51"/>
      <c r="AD1169" s="51"/>
      <c r="AE1169" s="51"/>
      <c r="AG1169" s="72"/>
      <c r="AN1169" s="51"/>
      <c r="AO1169" s="51"/>
      <c r="AP1169" s="51"/>
      <c r="AQ1169" s="51"/>
      <c r="AR1169" s="51"/>
      <c r="AS1169" s="51"/>
      <c r="AT1169" s="51"/>
      <c r="AU1169" s="51"/>
      <c r="AV1169" s="51"/>
      <c r="AW1169" s="51"/>
      <c r="AX1169" s="51"/>
      <c r="AY1169" s="51"/>
      <c r="AZ1169" s="51"/>
      <c r="BA1169" s="51"/>
      <c r="BB1169" s="51"/>
      <c r="BC1169" s="51"/>
      <c r="BD1169" s="51"/>
      <c r="BE1169" s="51"/>
      <c r="BF1169" s="51"/>
      <c r="BG1169" s="51"/>
      <c r="BH1169" s="51"/>
      <c r="BI1169" s="51"/>
      <c r="BJ1169" s="51"/>
      <c r="BK1169" s="51"/>
      <c r="BL1169" s="51"/>
    </row>
    <row r="1170" spans="3:64" x14ac:dyDescent="0.2">
      <c r="C1170" s="10"/>
      <c r="D1170" s="10"/>
      <c r="AA1170" s="51"/>
      <c r="AB1170" s="51"/>
      <c r="AC1170" s="51"/>
      <c r="AD1170" s="51"/>
      <c r="AE1170" s="51"/>
      <c r="AG1170" s="72"/>
      <c r="AN1170" s="51"/>
      <c r="AO1170" s="51"/>
      <c r="AP1170" s="51"/>
      <c r="AQ1170" s="51"/>
      <c r="AR1170" s="51"/>
      <c r="AS1170" s="51"/>
      <c r="AT1170" s="51"/>
      <c r="AU1170" s="51"/>
    </row>
    <row r="1171" spans="3:64" x14ac:dyDescent="0.2">
      <c r="C1171" s="10"/>
      <c r="D1171" s="10"/>
      <c r="AA1171" s="51"/>
      <c r="AB1171" s="51"/>
      <c r="AC1171" s="51"/>
      <c r="AD1171" s="51"/>
      <c r="AE1171" s="51"/>
      <c r="AG1171" s="72"/>
      <c r="AN1171" s="51"/>
      <c r="AO1171" s="51"/>
      <c r="AP1171" s="51"/>
      <c r="AQ1171" s="51"/>
      <c r="AR1171" s="51"/>
      <c r="AS1171" s="51"/>
      <c r="AT1171" s="51"/>
      <c r="AU1171" s="51"/>
    </row>
    <row r="1172" spans="3:64" x14ac:dyDescent="0.2">
      <c r="C1172" s="10"/>
      <c r="D1172" s="10"/>
      <c r="AA1172" s="51"/>
      <c r="AB1172" s="51"/>
      <c r="AC1172" s="51"/>
      <c r="AD1172" s="51"/>
      <c r="AE1172" s="51"/>
      <c r="AG1172" s="72"/>
      <c r="AN1172" s="51"/>
      <c r="AO1172" s="51"/>
      <c r="AP1172" s="51"/>
      <c r="AQ1172" s="51"/>
      <c r="AR1172" s="51"/>
      <c r="AS1172" s="51"/>
      <c r="AT1172" s="51"/>
      <c r="AU1172" s="51"/>
    </row>
    <row r="1173" spans="3:64" x14ac:dyDescent="0.2">
      <c r="C1173" s="10"/>
      <c r="D1173" s="10"/>
      <c r="AA1173" s="51"/>
      <c r="AB1173" s="51"/>
      <c r="AC1173" s="51"/>
      <c r="AD1173" s="51"/>
      <c r="AE1173" s="51"/>
      <c r="AG1173" s="72"/>
      <c r="AN1173" s="51"/>
      <c r="AO1173" s="51"/>
      <c r="AP1173" s="51"/>
      <c r="AQ1173" s="51"/>
      <c r="AR1173" s="51"/>
      <c r="AS1173" s="51"/>
      <c r="AT1173" s="51"/>
      <c r="AU1173" s="51"/>
    </row>
    <row r="1174" spans="3:64" x14ac:dyDescent="0.2">
      <c r="C1174" s="10"/>
      <c r="D1174" s="10"/>
      <c r="AA1174" s="51"/>
      <c r="AB1174" s="51"/>
      <c r="AC1174" s="51"/>
      <c r="AD1174" s="51"/>
      <c r="AE1174" s="51"/>
      <c r="AG1174" s="72"/>
      <c r="AN1174" s="51"/>
      <c r="AO1174" s="51"/>
      <c r="AP1174" s="51"/>
      <c r="AQ1174" s="51"/>
      <c r="AR1174" s="51"/>
      <c r="AS1174" s="51"/>
      <c r="AT1174" s="51"/>
      <c r="AU1174" s="51"/>
    </row>
    <row r="1175" spans="3:64" x14ac:dyDescent="0.2">
      <c r="C1175" s="10"/>
      <c r="D1175" s="10"/>
      <c r="AA1175" s="51"/>
      <c r="AB1175" s="51"/>
      <c r="AC1175" s="51"/>
      <c r="AD1175" s="51"/>
      <c r="AE1175" s="51"/>
      <c r="AG1175" s="72"/>
      <c r="AN1175" s="51"/>
      <c r="AO1175" s="51"/>
      <c r="AP1175" s="51"/>
      <c r="AQ1175" s="51"/>
      <c r="AR1175" s="51"/>
      <c r="AS1175" s="51"/>
      <c r="AT1175" s="51"/>
      <c r="AU1175" s="51"/>
    </row>
    <row r="1176" spans="3:64" x14ac:dyDescent="0.2">
      <c r="C1176" s="10"/>
      <c r="D1176" s="10"/>
      <c r="AA1176" s="51"/>
      <c r="AB1176" s="51"/>
      <c r="AC1176" s="51"/>
      <c r="AD1176" s="51"/>
      <c r="AE1176" s="51"/>
      <c r="AG1176" s="72"/>
      <c r="AN1176" s="51"/>
      <c r="AO1176" s="51"/>
      <c r="AP1176" s="51"/>
      <c r="AQ1176" s="51"/>
      <c r="AR1176" s="51"/>
      <c r="AS1176" s="51"/>
      <c r="AT1176" s="51"/>
      <c r="AU1176" s="51"/>
    </row>
    <row r="1177" spans="3:64" x14ac:dyDescent="0.2">
      <c r="C1177" s="10"/>
      <c r="D1177" s="10"/>
      <c r="AA1177" s="51"/>
      <c r="AB1177" s="51"/>
      <c r="AC1177" s="51"/>
      <c r="AD1177" s="51"/>
      <c r="AE1177" s="51"/>
      <c r="AG1177" s="72"/>
      <c r="AN1177" s="51"/>
      <c r="AO1177" s="51"/>
      <c r="AP1177" s="51"/>
      <c r="AQ1177" s="51"/>
      <c r="AR1177" s="51"/>
      <c r="AS1177" s="51"/>
      <c r="AT1177" s="51"/>
      <c r="AU1177" s="51"/>
    </row>
    <row r="1178" spans="3:64" x14ac:dyDescent="0.2">
      <c r="C1178" s="10"/>
      <c r="D1178" s="10"/>
      <c r="AA1178" s="51"/>
      <c r="AB1178" s="51"/>
      <c r="AC1178" s="51"/>
      <c r="AD1178" s="51"/>
      <c r="AE1178" s="51"/>
      <c r="AG1178" s="72"/>
      <c r="AN1178" s="51"/>
      <c r="AO1178" s="51"/>
      <c r="AP1178" s="51"/>
      <c r="AQ1178" s="51"/>
      <c r="AR1178" s="51"/>
      <c r="AS1178" s="51"/>
      <c r="AT1178" s="51"/>
      <c r="AU1178" s="51"/>
    </row>
    <row r="1179" spans="3:64" x14ac:dyDescent="0.2">
      <c r="C1179" s="10"/>
      <c r="D1179" s="10"/>
      <c r="AA1179" s="51"/>
      <c r="AB1179" s="51"/>
      <c r="AC1179" s="51"/>
      <c r="AD1179" s="51"/>
      <c r="AE1179" s="51"/>
      <c r="AG1179" s="72"/>
      <c r="AN1179" s="51"/>
      <c r="AO1179" s="51"/>
      <c r="AP1179" s="51"/>
      <c r="AQ1179" s="51"/>
      <c r="AR1179" s="51"/>
      <c r="AS1179" s="51"/>
      <c r="AT1179" s="51"/>
      <c r="AU1179" s="51"/>
    </row>
    <row r="1180" spans="3:64" x14ac:dyDescent="0.2">
      <c r="C1180" s="10"/>
      <c r="D1180" s="10"/>
      <c r="AA1180" s="51"/>
      <c r="AB1180" s="51"/>
      <c r="AC1180" s="51"/>
      <c r="AD1180" s="51"/>
      <c r="AE1180" s="51"/>
      <c r="AG1180" s="72"/>
      <c r="AN1180" s="51"/>
      <c r="AO1180" s="51"/>
      <c r="AP1180" s="51"/>
      <c r="AQ1180" s="51"/>
      <c r="AR1180" s="51"/>
      <c r="AS1180" s="51"/>
      <c r="AT1180" s="51"/>
      <c r="AU1180" s="51"/>
    </row>
    <row r="1181" spans="3:64" x14ac:dyDescent="0.2">
      <c r="C1181" s="10"/>
      <c r="D1181" s="10"/>
      <c r="AA1181" s="51"/>
      <c r="AB1181" s="51"/>
      <c r="AC1181" s="51"/>
      <c r="AD1181" s="51"/>
      <c r="AE1181" s="51"/>
      <c r="AG1181" s="72"/>
      <c r="AN1181" s="51"/>
      <c r="AO1181" s="51"/>
      <c r="AP1181" s="51"/>
      <c r="AQ1181" s="51"/>
      <c r="AR1181" s="51"/>
      <c r="AS1181" s="51"/>
      <c r="AT1181" s="51"/>
      <c r="AU1181" s="51"/>
    </row>
    <row r="1182" spans="3:64" x14ac:dyDescent="0.2">
      <c r="C1182" s="10"/>
      <c r="D1182" s="10"/>
      <c r="AA1182" s="51"/>
      <c r="AB1182" s="51"/>
      <c r="AC1182" s="51"/>
      <c r="AD1182" s="51"/>
      <c r="AE1182" s="51"/>
      <c r="AG1182" s="72"/>
      <c r="AN1182" s="51"/>
      <c r="AO1182" s="51"/>
      <c r="AP1182" s="51"/>
      <c r="AQ1182" s="51"/>
      <c r="AR1182" s="51"/>
      <c r="AS1182" s="51"/>
      <c r="AT1182" s="51"/>
      <c r="AU1182" s="51"/>
      <c r="AV1182" s="51"/>
    </row>
    <row r="1183" spans="3:64" x14ac:dyDescent="0.2">
      <c r="C1183" s="10"/>
      <c r="D1183" s="10"/>
      <c r="AA1183" s="51"/>
      <c r="AB1183" s="51"/>
      <c r="AC1183" s="51"/>
      <c r="AD1183" s="51"/>
      <c r="AE1183" s="51"/>
      <c r="AG1183" s="72"/>
      <c r="AN1183" s="51"/>
      <c r="AO1183" s="51"/>
      <c r="AP1183" s="51"/>
      <c r="AQ1183" s="51"/>
      <c r="AR1183" s="51"/>
      <c r="AS1183" s="51"/>
      <c r="AT1183" s="51"/>
      <c r="AU1183" s="51"/>
    </row>
    <row r="1184" spans="3:64" x14ac:dyDescent="0.2">
      <c r="C1184" s="10"/>
      <c r="D1184" s="10"/>
      <c r="AA1184" s="51"/>
      <c r="AB1184" s="51"/>
      <c r="AC1184" s="51"/>
      <c r="AD1184" s="51"/>
      <c r="AE1184" s="51"/>
      <c r="AG1184" s="72"/>
      <c r="AN1184" s="51"/>
      <c r="AO1184" s="51"/>
      <c r="AP1184" s="51"/>
      <c r="AQ1184" s="51"/>
      <c r="AR1184" s="51"/>
      <c r="AS1184" s="51"/>
      <c r="AT1184" s="51"/>
      <c r="AU1184" s="51"/>
    </row>
    <row r="1185" spans="3:48" x14ac:dyDescent="0.2">
      <c r="C1185" s="10"/>
      <c r="D1185" s="10"/>
      <c r="AA1185" s="51"/>
      <c r="AB1185" s="51"/>
      <c r="AC1185" s="51"/>
      <c r="AD1185" s="51"/>
      <c r="AE1185" s="51"/>
      <c r="AG1185" s="72"/>
      <c r="AN1185" s="51"/>
      <c r="AO1185" s="51"/>
      <c r="AP1185" s="51"/>
      <c r="AQ1185" s="51"/>
      <c r="AR1185" s="51"/>
      <c r="AS1185" s="51"/>
      <c r="AT1185" s="51"/>
      <c r="AU1185" s="51"/>
      <c r="AV1185" s="51"/>
    </row>
    <row r="1186" spans="3:48" x14ac:dyDescent="0.2">
      <c r="C1186" s="10"/>
      <c r="D1186" s="10"/>
      <c r="AA1186" s="51"/>
      <c r="AB1186" s="51"/>
      <c r="AC1186" s="51"/>
      <c r="AD1186" s="51"/>
      <c r="AE1186" s="51"/>
      <c r="AG1186" s="72"/>
      <c r="AN1186" s="51"/>
      <c r="AO1186" s="51"/>
      <c r="AP1186" s="51"/>
      <c r="AQ1186" s="51"/>
      <c r="AR1186" s="51"/>
      <c r="AS1186" s="51"/>
      <c r="AT1186" s="51"/>
      <c r="AU1186" s="51"/>
    </row>
    <row r="1187" spans="3:48" x14ac:dyDescent="0.2">
      <c r="C1187" s="10"/>
      <c r="D1187" s="10"/>
      <c r="AA1187" s="51"/>
      <c r="AB1187" s="51"/>
      <c r="AC1187" s="51"/>
      <c r="AD1187" s="51"/>
      <c r="AE1187" s="51"/>
      <c r="AG1187" s="72"/>
      <c r="AN1187" s="51"/>
      <c r="AO1187" s="51"/>
      <c r="AP1187" s="51"/>
      <c r="AQ1187" s="51"/>
      <c r="AR1187" s="51"/>
      <c r="AS1187" s="51"/>
      <c r="AT1187" s="51"/>
      <c r="AU1187" s="51"/>
    </row>
    <row r="1188" spans="3:48" x14ac:dyDescent="0.2">
      <c r="C1188" s="10"/>
      <c r="D1188" s="10"/>
      <c r="AA1188" s="51"/>
      <c r="AB1188" s="51"/>
      <c r="AC1188" s="51"/>
      <c r="AD1188" s="51"/>
      <c r="AE1188" s="51"/>
      <c r="AG1188" s="72"/>
      <c r="AN1188" s="51"/>
      <c r="AO1188" s="51"/>
      <c r="AP1188" s="51"/>
      <c r="AQ1188" s="51"/>
      <c r="AR1188" s="51"/>
      <c r="AS1188" s="51"/>
      <c r="AT1188" s="51"/>
      <c r="AU1188" s="51"/>
    </row>
    <row r="1189" spans="3:48" x14ac:dyDescent="0.2">
      <c r="C1189" s="10"/>
      <c r="D1189" s="10"/>
      <c r="AA1189" s="51"/>
      <c r="AB1189" s="51"/>
      <c r="AC1189" s="51"/>
      <c r="AD1189" s="51"/>
      <c r="AE1189" s="51"/>
      <c r="AG1189" s="72"/>
      <c r="AN1189" s="51"/>
      <c r="AO1189" s="51"/>
      <c r="AP1189" s="51"/>
      <c r="AQ1189" s="51"/>
      <c r="AR1189" s="51"/>
      <c r="AS1189" s="51"/>
      <c r="AT1189" s="51"/>
      <c r="AU1189" s="51"/>
    </row>
    <row r="1190" spans="3:48" x14ac:dyDescent="0.2">
      <c r="C1190" s="10"/>
      <c r="D1190" s="10"/>
      <c r="AA1190" s="51"/>
      <c r="AB1190" s="51"/>
      <c r="AC1190" s="51"/>
      <c r="AD1190" s="51"/>
      <c r="AE1190" s="51"/>
      <c r="AG1190" s="72"/>
      <c r="AN1190" s="51"/>
      <c r="AO1190" s="51"/>
      <c r="AP1190" s="51"/>
      <c r="AQ1190" s="51"/>
      <c r="AR1190" s="51"/>
      <c r="AS1190" s="51"/>
      <c r="AT1190" s="51"/>
      <c r="AU1190" s="51"/>
    </row>
    <row r="1191" spans="3:48" x14ac:dyDescent="0.2">
      <c r="C1191" s="10"/>
      <c r="D1191" s="10"/>
      <c r="AA1191" s="51"/>
      <c r="AB1191" s="51"/>
      <c r="AC1191" s="51"/>
      <c r="AD1191" s="51"/>
      <c r="AE1191" s="51"/>
      <c r="AG1191" s="72"/>
      <c r="AN1191" s="51"/>
      <c r="AO1191" s="51"/>
      <c r="AP1191" s="51"/>
      <c r="AQ1191" s="51"/>
      <c r="AR1191" s="51"/>
      <c r="AS1191" s="51"/>
      <c r="AT1191" s="51"/>
      <c r="AU1191" s="51"/>
    </row>
    <row r="1192" spans="3:48" x14ac:dyDescent="0.2">
      <c r="C1192" s="10"/>
      <c r="D1192" s="10"/>
      <c r="AA1192" s="51"/>
      <c r="AB1192" s="51"/>
      <c r="AC1192" s="51"/>
      <c r="AD1192" s="51"/>
      <c r="AE1192" s="51"/>
      <c r="AG1192" s="72"/>
      <c r="AN1192" s="51"/>
      <c r="AO1192" s="51"/>
      <c r="AP1192" s="51"/>
      <c r="AQ1192" s="51"/>
      <c r="AR1192" s="51"/>
      <c r="AS1192" s="51"/>
      <c r="AT1192" s="51"/>
      <c r="AU1192" s="51"/>
    </row>
    <row r="1193" spans="3:48" x14ac:dyDescent="0.2">
      <c r="C1193" s="10"/>
      <c r="D1193" s="10"/>
      <c r="AA1193" s="51"/>
      <c r="AB1193" s="51"/>
      <c r="AC1193" s="51"/>
      <c r="AD1193" s="51"/>
      <c r="AE1193" s="51"/>
      <c r="AG1193" s="72"/>
      <c r="AN1193" s="51"/>
      <c r="AO1193" s="51"/>
      <c r="AP1193" s="51"/>
      <c r="AQ1193" s="51"/>
      <c r="AR1193" s="51"/>
      <c r="AS1193" s="51"/>
      <c r="AT1193" s="51"/>
      <c r="AU1193" s="51"/>
    </row>
    <row r="1194" spans="3:48" x14ac:dyDescent="0.2">
      <c r="C1194" s="10"/>
      <c r="D1194" s="10"/>
      <c r="AA1194" s="51"/>
      <c r="AB1194" s="51"/>
      <c r="AC1194" s="51"/>
      <c r="AD1194" s="51"/>
      <c r="AE1194" s="51"/>
      <c r="AG1194" s="72"/>
      <c r="AN1194" s="51"/>
      <c r="AO1194" s="51"/>
      <c r="AP1194" s="51"/>
      <c r="AQ1194" s="51"/>
      <c r="AR1194" s="51"/>
      <c r="AS1194" s="51"/>
      <c r="AT1194" s="51"/>
      <c r="AU1194" s="51"/>
    </row>
    <row r="1195" spans="3:48" x14ac:dyDescent="0.2">
      <c r="C1195" s="10"/>
      <c r="D1195" s="10"/>
      <c r="AA1195" s="51"/>
      <c r="AB1195" s="51"/>
      <c r="AC1195" s="51"/>
      <c r="AD1195" s="51"/>
      <c r="AE1195" s="51"/>
      <c r="AG1195" s="72"/>
      <c r="AN1195" s="51"/>
      <c r="AO1195" s="51"/>
      <c r="AP1195" s="51"/>
      <c r="AQ1195" s="51"/>
      <c r="AR1195" s="51"/>
      <c r="AS1195" s="51"/>
      <c r="AT1195" s="51"/>
      <c r="AU1195" s="51"/>
    </row>
    <row r="1196" spans="3:48" x14ac:dyDescent="0.2">
      <c r="C1196" s="10"/>
      <c r="D1196" s="10"/>
      <c r="AA1196" s="51"/>
      <c r="AB1196" s="51"/>
      <c r="AC1196" s="51"/>
      <c r="AD1196" s="51"/>
      <c r="AE1196" s="51"/>
      <c r="AG1196" s="72"/>
      <c r="AN1196" s="51"/>
      <c r="AO1196" s="51"/>
      <c r="AP1196" s="51"/>
      <c r="AQ1196" s="51"/>
      <c r="AR1196" s="51"/>
      <c r="AS1196" s="51"/>
      <c r="AT1196" s="51"/>
      <c r="AU1196" s="51"/>
    </row>
    <row r="1197" spans="3:48" x14ac:dyDescent="0.2">
      <c r="C1197" s="10"/>
      <c r="D1197" s="10"/>
      <c r="AA1197" s="51"/>
      <c r="AB1197" s="51"/>
      <c r="AC1197" s="51"/>
      <c r="AD1197" s="51"/>
      <c r="AE1197" s="51"/>
      <c r="AG1197" s="72"/>
      <c r="AN1197" s="51"/>
      <c r="AO1197" s="51"/>
      <c r="AP1197" s="51"/>
      <c r="AQ1197" s="51"/>
      <c r="AR1197" s="51"/>
      <c r="AS1197" s="51"/>
      <c r="AT1197" s="51"/>
      <c r="AU1197" s="51"/>
      <c r="AV1197" s="51"/>
    </row>
    <row r="1198" spans="3:48" x14ac:dyDescent="0.2">
      <c r="C1198" s="10"/>
      <c r="D1198" s="10"/>
      <c r="AA1198" s="51"/>
      <c r="AB1198" s="51"/>
      <c r="AC1198" s="51"/>
      <c r="AD1198" s="51"/>
      <c r="AE1198" s="51"/>
      <c r="AG1198" s="72"/>
      <c r="AN1198" s="51"/>
      <c r="AO1198" s="51"/>
      <c r="AP1198" s="51"/>
      <c r="AQ1198" s="51"/>
      <c r="AR1198" s="51"/>
      <c r="AS1198" s="51"/>
      <c r="AT1198" s="51"/>
      <c r="AU1198" s="51"/>
    </row>
    <row r="1199" spans="3:48" x14ac:dyDescent="0.2">
      <c r="C1199" s="10"/>
      <c r="D1199" s="10"/>
      <c r="AA1199" s="51"/>
      <c r="AB1199" s="51"/>
      <c r="AC1199" s="51"/>
      <c r="AD1199" s="51"/>
      <c r="AE1199" s="51"/>
      <c r="AG1199" s="72"/>
      <c r="AN1199" s="51"/>
      <c r="AO1199" s="51"/>
      <c r="AP1199" s="51"/>
      <c r="AQ1199" s="51"/>
      <c r="AR1199" s="51"/>
      <c r="AS1199" s="51"/>
      <c r="AT1199" s="51"/>
      <c r="AU1199" s="51"/>
    </row>
    <row r="1200" spans="3:48" x14ac:dyDescent="0.2">
      <c r="C1200" s="10"/>
      <c r="D1200" s="10"/>
      <c r="AA1200" s="51"/>
      <c r="AB1200" s="51"/>
      <c r="AC1200" s="51"/>
      <c r="AD1200" s="51"/>
      <c r="AE1200" s="51"/>
      <c r="AG1200" s="72"/>
      <c r="AN1200" s="51"/>
      <c r="AO1200" s="51"/>
      <c r="AP1200" s="51"/>
      <c r="AQ1200" s="51"/>
      <c r="AR1200" s="51"/>
      <c r="AS1200" s="51"/>
      <c r="AT1200" s="51"/>
      <c r="AU1200" s="51"/>
    </row>
    <row r="1201" spans="3:47" x14ac:dyDescent="0.2">
      <c r="C1201" s="10"/>
      <c r="D1201" s="10"/>
      <c r="AA1201" s="51"/>
      <c r="AB1201" s="51"/>
      <c r="AC1201" s="51"/>
      <c r="AD1201" s="51"/>
      <c r="AE1201" s="51"/>
      <c r="AG1201" s="72"/>
      <c r="AN1201" s="51"/>
      <c r="AO1201" s="51"/>
      <c r="AP1201" s="51"/>
      <c r="AQ1201" s="51"/>
      <c r="AR1201" s="51"/>
      <c r="AS1201" s="51"/>
      <c r="AT1201" s="51"/>
      <c r="AU1201" s="51"/>
    </row>
    <row r="1202" spans="3:47" x14ac:dyDescent="0.2">
      <c r="C1202" s="10"/>
      <c r="D1202" s="10"/>
      <c r="AA1202" s="51"/>
      <c r="AB1202" s="51"/>
      <c r="AC1202" s="51"/>
      <c r="AD1202" s="51"/>
      <c r="AE1202" s="51"/>
      <c r="AG1202" s="72"/>
      <c r="AN1202" s="51"/>
      <c r="AO1202" s="51"/>
      <c r="AP1202" s="51"/>
      <c r="AQ1202" s="51"/>
      <c r="AR1202" s="51"/>
      <c r="AS1202" s="51"/>
      <c r="AT1202" s="51"/>
      <c r="AU1202" s="51"/>
    </row>
    <row r="1203" spans="3:47" x14ac:dyDescent="0.2">
      <c r="C1203" s="10"/>
      <c r="D1203" s="10"/>
      <c r="AA1203" s="51"/>
      <c r="AB1203" s="51"/>
      <c r="AC1203" s="51"/>
      <c r="AD1203" s="51"/>
      <c r="AE1203" s="51"/>
      <c r="AG1203" s="72"/>
      <c r="AN1203" s="51"/>
      <c r="AO1203" s="51"/>
      <c r="AP1203" s="51"/>
      <c r="AQ1203" s="51"/>
      <c r="AR1203" s="51"/>
      <c r="AS1203" s="51"/>
      <c r="AT1203" s="51"/>
      <c r="AU1203" s="51"/>
    </row>
    <row r="1204" spans="3:47" x14ac:dyDescent="0.2">
      <c r="C1204" s="10"/>
      <c r="D1204" s="10"/>
      <c r="AA1204" s="51"/>
      <c r="AB1204" s="51"/>
      <c r="AC1204" s="51"/>
      <c r="AD1204" s="51"/>
      <c r="AE1204" s="51"/>
      <c r="AG1204" s="72"/>
      <c r="AN1204" s="51"/>
      <c r="AO1204" s="51"/>
      <c r="AP1204" s="51"/>
      <c r="AQ1204" s="51"/>
      <c r="AR1204" s="51"/>
      <c r="AS1204" s="51"/>
      <c r="AT1204" s="51"/>
      <c r="AU1204" s="51"/>
    </row>
    <row r="1205" spans="3:47" x14ac:dyDescent="0.2">
      <c r="C1205" s="10"/>
      <c r="D1205" s="10"/>
      <c r="AA1205" s="51"/>
      <c r="AB1205" s="51"/>
      <c r="AC1205" s="51"/>
      <c r="AD1205" s="51"/>
      <c r="AE1205" s="51"/>
      <c r="AG1205" s="72"/>
      <c r="AN1205" s="51"/>
      <c r="AO1205" s="51"/>
      <c r="AP1205" s="51"/>
      <c r="AQ1205" s="51"/>
      <c r="AR1205" s="51"/>
      <c r="AS1205" s="51"/>
      <c r="AT1205" s="51"/>
      <c r="AU1205" s="51"/>
    </row>
    <row r="1206" spans="3:47" x14ac:dyDescent="0.2">
      <c r="C1206" s="10"/>
      <c r="D1206" s="10"/>
      <c r="AA1206" s="51"/>
      <c r="AB1206" s="51"/>
      <c r="AC1206" s="51"/>
      <c r="AD1206" s="51"/>
      <c r="AE1206" s="51"/>
      <c r="AG1206" s="72"/>
      <c r="AN1206" s="51"/>
      <c r="AO1206" s="51"/>
      <c r="AP1206" s="51"/>
      <c r="AQ1206" s="51"/>
      <c r="AR1206" s="51"/>
      <c r="AS1206" s="51"/>
      <c r="AT1206" s="51"/>
      <c r="AU1206" s="51"/>
    </row>
    <row r="1207" spans="3:47" x14ac:dyDescent="0.2">
      <c r="C1207" s="10"/>
      <c r="D1207" s="10"/>
      <c r="AA1207" s="51"/>
      <c r="AB1207" s="51"/>
      <c r="AC1207" s="51"/>
      <c r="AD1207" s="51"/>
      <c r="AE1207" s="51"/>
      <c r="AG1207" s="72"/>
      <c r="AN1207" s="51"/>
      <c r="AO1207" s="51"/>
      <c r="AP1207" s="51"/>
      <c r="AQ1207" s="51"/>
      <c r="AR1207" s="51"/>
      <c r="AS1207" s="51"/>
      <c r="AT1207" s="51"/>
      <c r="AU1207" s="51"/>
    </row>
    <row r="1208" spans="3:47" x14ac:dyDescent="0.2">
      <c r="C1208" s="10"/>
      <c r="D1208" s="10"/>
      <c r="AA1208" s="51"/>
      <c r="AB1208" s="51"/>
      <c r="AC1208" s="51"/>
      <c r="AD1208" s="51"/>
      <c r="AE1208" s="51"/>
      <c r="AG1208" s="72"/>
      <c r="AN1208" s="51"/>
      <c r="AO1208" s="51"/>
      <c r="AP1208" s="51"/>
      <c r="AQ1208" s="51"/>
      <c r="AR1208" s="51"/>
      <c r="AS1208" s="51"/>
      <c r="AT1208" s="51"/>
      <c r="AU1208" s="51"/>
    </row>
    <row r="1209" spans="3:47" x14ac:dyDescent="0.2">
      <c r="C1209" s="10"/>
      <c r="D1209" s="10"/>
      <c r="AA1209" s="51"/>
      <c r="AB1209" s="51"/>
      <c r="AC1209" s="51"/>
      <c r="AD1209" s="51"/>
      <c r="AE1209" s="51"/>
      <c r="AG1209" s="72"/>
      <c r="AN1209" s="51"/>
      <c r="AO1209" s="51"/>
      <c r="AP1209" s="51"/>
      <c r="AQ1209" s="51"/>
      <c r="AR1209" s="51"/>
      <c r="AS1209" s="51"/>
      <c r="AT1209" s="51"/>
      <c r="AU1209" s="51"/>
    </row>
    <row r="1210" spans="3:47" x14ac:dyDescent="0.2">
      <c r="C1210" s="10"/>
      <c r="D1210" s="10"/>
      <c r="AA1210" s="51"/>
      <c r="AB1210" s="51"/>
      <c r="AC1210" s="51"/>
      <c r="AD1210" s="51"/>
      <c r="AE1210" s="51"/>
      <c r="AG1210" s="72"/>
      <c r="AN1210" s="51"/>
      <c r="AO1210" s="51"/>
      <c r="AP1210" s="51"/>
      <c r="AQ1210" s="51"/>
      <c r="AR1210" s="51"/>
      <c r="AS1210" s="51"/>
      <c r="AT1210" s="51"/>
      <c r="AU1210" s="51"/>
    </row>
    <row r="1211" spans="3:47" x14ac:dyDescent="0.2">
      <c r="C1211" s="10"/>
      <c r="D1211" s="10"/>
      <c r="AA1211" s="51"/>
      <c r="AB1211" s="51"/>
      <c r="AC1211" s="51"/>
      <c r="AD1211" s="51"/>
      <c r="AE1211" s="51"/>
      <c r="AG1211" s="72"/>
      <c r="AN1211" s="51"/>
      <c r="AO1211" s="51"/>
      <c r="AP1211" s="51"/>
      <c r="AQ1211" s="51"/>
      <c r="AR1211" s="51"/>
      <c r="AS1211" s="51"/>
      <c r="AT1211" s="51"/>
      <c r="AU1211" s="51"/>
    </row>
    <row r="1212" spans="3:47" x14ac:dyDescent="0.2">
      <c r="C1212" s="10"/>
      <c r="D1212" s="10"/>
      <c r="AA1212" s="51"/>
      <c r="AB1212" s="51"/>
      <c r="AC1212" s="51"/>
      <c r="AD1212" s="51"/>
      <c r="AE1212" s="51"/>
      <c r="AG1212" s="72"/>
      <c r="AN1212" s="51"/>
      <c r="AO1212" s="51"/>
      <c r="AP1212" s="51"/>
      <c r="AQ1212" s="51"/>
      <c r="AR1212" s="51"/>
      <c r="AS1212" s="51"/>
      <c r="AT1212" s="51"/>
      <c r="AU1212" s="51"/>
    </row>
    <row r="1213" spans="3:47" x14ac:dyDescent="0.2">
      <c r="C1213" s="10"/>
      <c r="D1213" s="10"/>
      <c r="AA1213" s="51"/>
      <c r="AB1213" s="51"/>
      <c r="AC1213" s="51"/>
      <c r="AD1213" s="51"/>
      <c r="AE1213" s="51"/>
      <c r="AG1213" s="72"/>
      <c r="AN1213" s="51"/>
      <c r="AO1213" s="51"/>
      <c r="AP1213" s="51"/>
      <c r="AQ1213" s="51"/>
      <c r="AR1213" s="51"/>
      <c r="AS1213" s="51"/>
      <c r="AT1213" s="51"/>
      <c r="AU1213" s="51"/>
    </row>
    <row r="1214" spans="3:47" x14ac:dyDescent="0.2">
      <c r="C1214" s="10"/>
      <c r="D1214" s="10"/>
      <c r="AA1214" s="51"/>
      <c r="AB1214" s="51"/>
      <c r="AC1214" s="51"/>
      <c r="AD1214" s="51"/>
      <c r="AE1214" s="51"/>
      <c r="AG1214" s="72"/>
      <c r="AN1214" s="51"/>
      <c r="AO1214" s="51"/>
      <c r="AP1214" s="51"/>
      <c r="AQ1214" s="51"/>
      <c r="AR1214" s="51"/>
      <c r="AS1214" s="51"/>
      <c r="AT1214" s="51"/>
      <c r="AU1214" s="51"/>
    </row>
    <row r="1215" spans="3:47" x14ac:dyDescent="0.2">
      <c r="C1215" s="10"/>
      <c r="D1215" s="10"/>
      <c r="AA1215" s="51"/>
      <c r="AB1215" s="51"/>
      <c r="AC1215" s="51"/>
      <c r="AD1215" s="51"/>
      <c r="AE1215" s="51"/>
      <c r="AG1215" s="72"/>
      <c r="AN1215" s="51"/>
      <c r="AO1215" s="51"/>
      <c r="AP1215" s="51"/>
      <c r="AQ1215" s="51"/>
      <c r="AR1215" s="51"/>
      <c r="AS1215" s="51"/>
      <c r="AT1215" s="51"/>
      <c r="AU1215" s="51"/>
    </row>
    <row r="1216" spans="3:47" x14ac:dyDescent="0.2">
      <c r="C1216" s="10"/>
      <c r="D1216" s="10"/>
      <c r="AA1216" s="51"/>
      <c r="AB1216" s="51"/>
      <c r="AC1216" s="51"/>
      <c r="AD1216" s="51"/>
      <c r="AE1216" s="51"/>
      <c r="AG1216" s="72"/>
      <c r="AN1216" s="51"/>
      <c r="AO1216" s="51"/>
      <c r="AP1216" s="51"/>
      <c r="AQ1216" s="51"/>
      <c r="AR1216" s="51"/>
      <c r="AS1216" s="51"/>
      <c r="AT1216" s="51"/>
      <c r="AU1216" s="51"/>
    </row>
    <row r="1217" spans="3:64" x14ac:dyDescent="0.2">
      <c r="C1217" s="10"/>
      <c r="D1217" s="10"/>
      <c r="AA1217" s="51"/>
      <c r="AB1217" s="51"/>
      <c r="AC1217" s="51"/>
      <c r="AD1217" s="51"/>
      <c r="AE1217" s="51"/>
      <c r="AG1217" s="72"/>
      <c r="AN1217" s="51"/>
      <c r="AO1217" s="51"/>
      <c r="AP1217" s="51"/>
      <c r="AQ1217" s="51"/>
      <c r="AR1217" s="51"/>
      <c r="AS1217" s="51"/>
      <c r="AT1217" s="51"/>
      <c r="AU1217" s="51"/>
    </row>
    <row r="1218" spans="3:64" x14ac:dyDescent="0.2">
      <c r="C1218" s="10"/>
      <c r="D1218" s="10"/>
      <c r="AA1218" s="51"/>
      <c r="AB1218" s="51"/>
      <c r="AC1218" s="51"/>
      <c r="AD1218" s="51"/>
      <c r="AE1218" s="51"/>
      <c r="AG1218" s="72"/>
      <c r="AN1218" s="51"/>
      <c r="AO1218" s="51"/>
      <c r="AP1218" s="51"/>
      <c r="AQ1218" s="51"/>
      <c r="AR1218" s="51"/>
      <c r="AS1218" s="51"/>
      <c r="AT1218" s="51"/>
      <c r="AU1218" s="51"/>
    </row>
    <row r="1219" spans="3:64" x14ac:dyDescent="0.2">
      <c r="C1219" s="10"/>
      <c r="D1219" s="10"/>
      <c r="AA1219" s="51"/>
      <c r="AB1219" s="51"/>
      <c r="AC1219" s="51"/>
      <c r="AD1219" s="51"/>
      <c r="AE1219" s="51"/>
      <c r="AG1219" s="72"/>
      <c r="AN1219" s="51"/>
      <c r="AO1219" s="51"/>
      <c r="AP1219" s="51"/>
      <c r="AQ1219" s="51"/>
      <c r="AR1219" s="51"/>
      <c r="AS1219" s="51"/>
      <c r="AT1219" s="51"/>
      <c r="AU1219" s="51"/>
    </row>
    <row r="1220" spans="3:64" x14ac:dyDescent="0.2">
      <c r="C1220" s="10"/>
      <c r="D1220" s="10"/>
      <c r="AA1220" s="51"/>
      <c r="AB1220" s="51"/>
      <c r="AC1220" s="51"/>
      <c r="AD1220" s="51"/>
      <c r="AE1220" s="51"/>
      <c r="AG1220" s="72"/>
      <c r="AN1220" s="51"/>
      <c r="AO1220" s="51"/>
      <c r="AP1220" s="51"/>
      <c r="AQ1220" s="51"/>
      <c r="AR1220" s="51"/>
      <c r="AS1220" s="51"/>
      <c r="AT1220" s="51"/>
      <c r="AU1220" s="51"/>
    </row>
    <row r="1221" spans="3:64" x14ac:dyDescent="0.2">
      <c r="C1221" s="10"/>
      <c r="D1221" s="10"/>
      <c r="AA1221" s="51"/>
      <c r="AB1221" s="51"/>
      <c r="AC1221" s="51"/>
      <c r="AD1221" s="51"/>
      <c r="AE1221" s="51"/>
      <c r="AG1221" s="72"/>
      <c r="AN1221" s="51"/>
      <c r="AO1221" s="51"/>
      <c r="AP1221" s="51"/>
      <c r="AQ1221" s="51"/>
      <c r="AR1221" s="51"/>
      <c r="AS1221" s="51"/>
      <c r="AT1221" s="51"/>
      <c r="AU1221" s="51"/>
    </row>
    <row r="1222" spans="3:64" x14ac:dyDescent="0.2">
      <c r="C1222" s="10"/>
      <c r="D1222" s="10"/>
      <c r="AA1222" s="51"/>
      <c r="AB1222" s="51"/>
      <c r="AC1222" s="51"/>
      <c r="AD1222" s="51"/>
      <c r="AE1222" s="51"/>
      <c r="AG1222" s="72"/>
      <c r="AN1222" s="51"/>
      <c r="AO1222" s="51"/>
      <c r="AP1222" s="51"/>
      <c r="AQ1222" s="51"/>
      <c r="AR1222" s="51"/>
      <c r="AS1222" s="51"/>
      <c r="AT1222" s="51"/>
      <c r="AU1222" s="51"/>
    </row>
    <row r="1223" spans="3:64" x14ac:dyDescent="0.2">
      <c r="C1223" s="10"/>
      <c r="D1223" s="10"/>
      <c r="AA1223" s="51"/>
      <c r="AB1223" s="51"/>
      <c r="AC1223" s="51"/>
      <c r="AD1223" s="51"/>
      <c r="AE1223" s="51"/>
      <c r="AG1223" s="72"/>
      <c r="AN1223" s="51"/>
      <c r="AO1223" s="51"/>
      <c r="AP1223" s="51"/>
      <c r="AQ1223" s="51"/>
      <c r="AR1223" s="51"/>
      <c r="AS1223" s="51"/>
      <c r="AT1223" s="51"/>
      <c r="AU1223" s="51"/>
    </row>
    <row r="1224" spans="3:64" x14ac:dyDescent="0.2">
      <c r="C1224" s="10"/>
      <c r="D1224" s="10"/>
      <c r="AA1224" s="51"/>
      <c r="AB1224" s="51"/>
      <c r="AC1224" s="51"/>
      <c r="AD1224" s="51"/>
      <c r="AE1224" s="51"/>
      <c r="AG1224" s="72"/>
      <c r="AN1224" s="51"/>
      <c r="AO1224" s="51"/>
      <c r="AP1224" s="51"/>
      <c r="AQ1224" s="51"/>
      <c r="AR1224" s="51"/>
      <c r="AS1224" s="51"/>
      <c r="AT1224" s="51"/>
      <c r="AU1224" s="51"/>
      <c r="AV1224" s="51"/>
      <c r="AW1224" s="51"/>
      <c r="AX1224" s="51"/>
      <c r="AY1224" s="51"/>
      <c r="AZ1224" s="51"/>
      <c r="BA1224" s="51"/>
      <c r="BB1224" s="51"/>
      <c r="BC1224" s="51"/>
      <c r="BD1224" s="51"/>
      <c r="BE1224" s="51"/>
      <c r="BF1224" s="51"/>
      <c r="BG1224" s="51"/>
      <c r="BH1224" s="51"/>
      <c r="BI1224" s="51"/>
      <c r="BJ1224" s="51"/>
      <c r="BK1224" s="51"/>
      <c r="BL1224" s="51"/>
    </row>
    <row r="1225" spans="3:64" x14ac:dyDescent="0.2">
      <c r="C1225" s="10"/>
      <c r="D1225" s="10"/>
      <c r="AA1225" s="51"/>
      <c r="AB1225" s="51"/>
      <c r="AC1225" s="51"/>
      <c r="AD1225" s="51"/>
      <c r="AE1225" s="51"/>
      <c r="AG1225" s="72"/>
      <c r="AN1225" s="51"/>
      <c r="AO1225" s="51"/>
      <c r="AP1225" s="51"/>
      <c r="AQ1225" s="51"/>
      <c r="AR1225" s="51"/>
      <c r="AS1225" s="51"/>
      <c r="AT1225" s="51"/>
      <c r="AU1225" s="51"/>
    </row>
    <row r="1226" spans="3:64" x14ac:dyDescent="0.2">
      <c r="C1226" s="10"/>
      <c r="D1226" s="10"/>
      <c r="AA1226" s="51"/>
      <c r="AB1226" s="51"/>
      <c r="AC1226" s="51"/>
      <c r="AD1226" s="51"/>
      <c r="AE1226" s="51"/>
      <c r="AG1226" s="72"/>
      <c r="AN1226" s="51"/>
      <c r="AO1226" s="51"/>
      <c r="AP1226" s="51"/>
      <c r="AQ1226" s="51"/>
      <c r="AR1226" s="51"/>
      <c r="AS1226" s="51"/>
      <c r="AT1226" s="51"/>
      <c r="AU1226" s="51"/>
    </row>
    <row r="1227" spans="3:64" x14ac:dyDescent="0.2">
      <c r="C1227" s="10"/>
      <c r="D1227" s="10"/>
      <c r="AA1227" s="51"/>
      <c r="AB1227" s="51"/>
      <c r="AC1227" s="51"/>
      <c r="AD1227" s="51"/>
      <c r="AE1227" s="51"/>
      <c r="AG1227" s="72"/>
      <c r="AN1227" s="51"/>
      <c r="AO1227" s="51"/>
      <c r="AP1227" s="51"/>
      <c r="AQ1227" s="51"/>
      <c r="AR1227" s="51"/>
      <c r="AS1227" s="51"/>
      <c r="AT1227" s="51"/>
      <c r="AU1227" s="51"/>
    </row>
    <row r="1228" spans="3:64" x14ac:dyDescent="0.2">
      <c r="C1228" s="10"/>
      <c r="D1228" s="10"/>
      <c r="AA1228" s="51"/>
      <c r="AB1228" s="51"/>
      <c r="AC1228" s="51"/>
      <c r="AD1228" s="51"/>
      <c r="AE1228" s="51"/>
      <c r="AG1228" s="72"/>
      <c r="AN1228" s="51"/>
      <c r="AO1228" s="51"/>
      <c r="AP1228" s="51"/>
      <c r="AQ1228" s="51"/>
      <c r="AR1228" s="51"/>
      <c r="AS1228" s="51"/>
      <c r="AT1228" s="51"/>
      <c r="AU1228" s="51"/>
    </row>
    <row r="1229" spans="3:64" x14ac:dyDescent="0.2">
      <c r="C1229" s="10"/>
      <c r="D1229" s="10"/>
      <c r="AA1229" s="51"/>
      <c r="AB1229" s="51"/>
      <c r="AC1229" s="51"/>
      <c r="AD1229" s="51"/>
      <c r="AE1229" s="51"/>
      <c r="AG1229" s="72"/>
      <c r="AN1229" s="51"/>
      <c r="AO1229" s="51"/>
      <c r="AP1229" s="51"/>
      <c r="AQ1229" s="51"/>
      <c r="AR1229" s="51"/>
      <c r="AS1229" s="51"/>
      <c r="AT1229" s="51"/>
      <c r="AU1229" s="51"/>
    </row>
    <row r="1230" spans="3:64" x14ac:dyDescent="0.2">
      <c r="C1230" s="10"/>
      <c r="D1230" s="10"/>
      <c r="AA1230" s="51"/>
      <c r="AB1230" s="51"/>
      <c r="AC1230" s="51"/>
      <c r="AD1230" s="51"/>
      <c r="AE1230" s="51"/>
      <c r="AG1230" s="72"/>
      <c r="AN1230" s="51"/>
      <c r="AO1230" s="51"/>
      <c r="AP1230" s="51"/>
      <c r="AQ1230" s="51"/>
      <c r="AR1230" s="51"/>
      <c r="AS1230" s="51"/>
      <c r="AT1230" s="51"/>
      <c r="AU1230" s="51"/>
    </row>
    <row r="1231" spans="3:64" x14ac:dyDescent="0.2">
      <c r="C1231" s="10"/>
      <c r="D1231" s="10"/>
      <c r="AA1231" s="51"/>
      <c r="AB1231" s="51"/>
      <c r="AC1231" s="51"/>
      <c r="AD1231" s="51"/>
      <c r="AE1231" s="51"/>
      <c r="AG1231" s="72"/>
      <c r="AN1231" s="51"/>
      <c r="AO1231" s="51"/>
      <c r="AP1231" s="51"/>
      <c r="AQ1231" s="51"/>
      <c r="AR1231" s="51"/>
      <c r="AS1231" s="51"/>
      <c r="AT1231" s="51"/>
      <c r="AU1231" s="51"/>
    </row>
    <row r="1232" spans="3:64" x14ac:dyDescent="0.2">
      <c r="C1232" s="10"/>
      <c r="D1232" s="10"/>
      <c r="AA1232" s="51"/>
      <c r="AB1232" s="51"/>
      <c r="AC1232" s="51"/>
      <c r="AD1232" s="51"/>
      <c r="AE1232" s="51"/>
      <c r="AG1232" s="72"/>
      <c r="AN1232" s="51"/>
      <c r="AO1232" s="51"/>
      <c r="AP1232" s="51"/>
      <c r="AQ1232" s="51"/>
      <c r="AR1232" s="51"/>
      <c r="AS1232" s="51"/>
      <c r="AT1232" s="51"/>
      <c r="AU1232" s="51"/>
    </row>
    <row r="1233" spans="3:64" x14ac:dyDescent="0.2">
      <c r="C1233" s="10"/>
      <c r="D1233" s="10"/>
      <c r="AA1233" s="51"/>
      <c r="AB1233" s="51"/>
      <c r="AC1233" s="51"/>
      <c r="AD1233" s="51"/>
      <c r="AE1233" s="51"/>
      <c r="AG1233" s="72"/>
      <c r="AN1233" s="51"/>
      <c r="AO1233" s="51"/>
      <c r="AP1233" s="51"/>
      <c r="AQ1233" s="51"/>
      <c r="AR1233" s="51"/>
      <c r="AS1233" s="51"/>
      <c r="AT1233" s="51"/>
      <c r="AU1233" s="51"/>
    </row>
    <row r="1234" spans="3:64" x14ac:dyDescent="0.2">
      <c r="C1234" s="10"/>
      <c r="D1234" s="10"/>
      <c r="AA1234" s="51"/>
      <c r="AB1234" s="51"/>
      <c r="AC1234" s="51"/>
      <c r="AD1234" s="51"/>
      <c r="AE1234" s="51"/>
      <c r="AG1234" s="72"/>
      <c r="AN1234" s="51"/>
      <c r="AO1234" s="51"/>
      <c r="AP1234" s="51"/>
      <c r="AQ1234" s="51"/>
      <c r="AR1234" s="51"/>
      <c r="AS1234" s="51"/>
      <c r="AT1234" s="51"/>
      <c r="AU1234" s="51"/>
    </row>
    <row r="1235" spans="3:64" x14ac:dyDescent="0.2">
      <c r="C1235" s="10"/>
      <c r="D1235" s="10"/>
      <c r="AA1235" s="51"/>
      <c r="AB1235" s="51"/>
      <c r="AC1235" s="51"/>
      <c r="AD1235" s="51"/>
      <c r="AE1235" s="51"/>
      <c r="AG1235" s="72"/>
      <c r="AN1235" s="51"/>
      <c r="AO1235" s="51"/>
      <c r="AP1235" s="51"/>
      <c r="AQ1235" s="51"/>
      <c r="AR1235" s="51"/>
      <c r="AS1235" s="51"/>
      <c r="AT1235" s="51"/>
      <c r="AU1235" s="51"/>
    </row>
    <row r="1236" spans="3:64" x14ac:dyDescent="0.2">
      <c r="C1236" s="10"/>
      <c r="D1236" s="10"/>
      <c r="AA1236" s="51"/>
      <c r="AB1236" s="51"/>
      <c r="AC1236" s="51"/>
      <c r="AD1236" s="51"/>
      <c r="AE1236" s="51"/>
      <c r="AG1236" s="72"/>
      <c r="AN1236" s="51"/>
      <c r="AO1236" s="51"/>
      <c r="AP1236" s="51"/>
      <c r="AQ1236" s="51"/>
      <c r="AR1236" s="51"/>
      <c r="AS1236" s="51"/>
      <c r="AT1236" s="51"/>
      <c r="AU1236" s="51"/>
    </row>
    <row r="1237" spans="3:64" x14ac:dyDescent="0.2">
      <c r="C1237" s="10"/>
      <c r="D1237" s="10"/>
      <c r="AA1237" s="51"/>
      <c r="AB1237" s="51"/>
      <c r="AC1237" s="51"/>
      <c r="AD1237" s="51"/>
      <c r="AE1237" s="51"/>
      <c r="AG1237" s="72"/>
      <c r="AN1237" s="51"/>
      <c r="AO1237" s="51"/>
      <c r="AP1237" s="51"/>
      <c r="AQ1237" s="51"/>
      <c r="AR1237" s="51"/>
      <c r="AS1237" s="51"/>
      <c r="AT1237" s="51"/>
      <c r="AU1237" s="51"/>
    </row>
    <row r="1238" spans="3:64" x14ac:dyDescent="0.2">
      <c r="C1238" s="10"/>
      <c r="D1238" s="10"/>
      <c r="AA1238" s="51"/>
      <c r="AB1238" s="51"/>
      <c r="AC1238" s="51"/>
      <c r="AD1238" s="51"/>
      <c r="AE1238" s="51"/>
      <c r="AG1238" s="72"/>
      <c r="AN1238" s="51"/>
      <c r="AO1238" s="51"/>
      <c r="AP1238" s="51"/>
      <c r="AQ1238" s="51"/>
      <c r="AR1238" s="51"/>
      <c r="AS1238" s="51"/>
      <c r="AT1238" s="51"/>
      <c r="AU1238" s="51"/>
    </row>
    <row r="1239" spans="3:64" x14ac:dyDescent="0.2">
      <c r="C1239" s="10"/>
      <c r="D1239" s="10"/>
      <c r="AA1239" s="51"/>
      <c r="AB1239" s="51"/>
      <c r="AC1239" s="51"/>
      <c r="AD1239" s="51"/>
      <c r="AE1239" s="51"/>
      <c r="AG1239" s="72"/>
      <c r="AN1239" s="51"/>
      <c r="AO1239" s="51"/>
      <c r="AP1239" s="51"/>
      <c r="AQ1239" s="51"/>
      <c r="AR1239" s="51"/>
      <c r="AS1239" s="51"/>
      <c r="AT1239" s="51"/>
      <c r="AU1239" s="51"/>
    </row>
    <row r="1240" spans="3:64" x14ac:dyDescent="0.2">
      <c r="C1240" s="10"/>
      <c r="D1240" s="10"/>
      <c r="AA1240" s="51"/>
      <c r="AB1240" s="51"/>
      <c r="AC1240" s="51"/>
      <c r="AD1240" s="51"/>
      <c r="AE1240" s="51"/>
      <c r="AG1240" s="72"/>
      <c r="AN1240" s="51"/>
      <c r="AO1240" s="51"/>
      <c r="AP1240" s="51"/>
      <c r="AQ1240" s="51"/>
      <c r="AR1240" s="51"/>
      <c r="AS1240" s="51"/>
      <c r="AT1240" s="51"/>
      <c r="AU1240" s="51"/>
    </row>
    <row r="1241" spans="3:64" x14ac:dyDescent="0.2">
      <c r="C1241" s="10"/>
      <c r="D1241" s="10"/>
      <c r="AA1241" s="51"/>
      <c r="AB1241" s="51"/>
      <c r="AC1241" s="51"/>
      <c r="AD1241" s="51"/>
      <c r="AE1241" s="51"/>
      <c r="AG1241" s="72"/>
      <c r="AN1241" s="51"/>
      <c r="AO1241" s="51"/>
      <c r="AP1241" s="51"/>
      <c r="AQ1241" s="51"/>
      <c r="AR1241" s="51"/>
      <c r="AS1241" s="51"/>
      <c r="AT1241" s="51"/>
      <c r="AU1241" s="51"/>
      <c r="AV1241" s="51"/>
      <c r="AW1241" s="51"/>
      <c r="AX1241" s="51"/>
      <c r="AY1241" s="51"/>
      <c r="AZ1241" s="51"/>
      <c r="BA1241" s="51"/>
      <c r="BB1241" s="51"/>
      <c r="BC1241" s="51"/>
      <c r="BD1241" s="51"/>
      <c r="BE1241" s="51"/>
      <c r="BF1241" s="51"/>
      <c r="BG1241" s="51"/>
      <c r="BH1241" s="51"/>
      <c r="BI1241" s="51"/>
      <c r="BJ1241" s="51"/>
      <c r="BK1241" s="51"/>
      <c r="BL1241" s="51"/>
    </row>
    <row r="1242" spans="3:64" x14ac:dyDescent="0.2">
      <c r="C1242" s="10"/>
      <c r="D1242" s="10"/>
      <c r="AA1242" s="51"/>
      <c r="AB1242" s="51"/>
      <c r="AC1242" s="51"/>
      <c r="AD1242" s="51"/>
      <c r="AE1242" s="51"/>
      <c r="AG1242" s="72"/>
      <c r="AN1242" s="51"/>
      <c r="AO1242" s="51"/>
      <c r="AP1242" s="51"/>
      <c r="AQ1242" s="51"/>
      <c r="AR1242" s="51"/>
      <c r="AS1242" s="51"/>
      <c r="AT1242" s="51"/>
      <c r="AU1242" s="51"/>
    </row>
    <row r="1243" spans="3:64" x14ac:dyDescent="0.2">
      <c r="C1243" s="10"/>
      <c r="D1243" s="10"/>
      <c r="AA1243" s="51"/>
      <c r="AB1243" s="51"/>
      <c r="AC1243" s="51"/>
      <c r="AD1243" s="51"/>
      <c r="AE1243" s="51"/>
      <c r="AG1243" s="72"/>
      <c r="AN1243" s="51"/>
      <c r="AO1243" s="51"/>
      <c r="AP1243" s="51"/>
      <c r="AQ1243" s="51"/>
      <c r="AR1243" s="51"/>
      <c r="AS1243" s="51"/>
      <c r="AT1243" s="51"/>
      <c r="AU1243" s="51"/>
    </row>
    <row r="1244" spans="3:64" x14ac:dyDescent="0.2">
      <c r="C1244" s="10"/>
      <c r="D1244" s="10"/>
      <c r="AA1244" s="51"/>
      <c r="AB1244" s="51"/>
      <c r="AC1244" s="51"/>
      <c r="AD1244" s="51"/>
      <c r="AE1244" s="51"/>
      <c r="AG1244" s="72"/>
      <c r="AN1244" s="51"/>
      <c r="AO1244" s="51"/>
      <c r="AP1244" s="51"/>
      <c r="AQ1244" s="51"/>
      <c r="AR1244" s="51"/>
      <c r="AS1244" s="51"/>
      <c r="AT1244" s="51"/>
      <c r="AU1244" s="51"/>
    </row>
    <row r="1245" spans="3:64" x14ac:dyDescent="0.2">
      <c r="C1245" s="10"/>
      <c r="D1245" s="10"/>
      <c r="AA1245" s="51"/>
      <c r="AB1245" s="51"/>
      <c r="AC1245" s="51"/>
      <c r="AD1245" s="51"/>
      <c r="AE1245" s="51"/>
      <c r="AG1245" s="72"/>
      <c r="AN1245" s="51"/>
      <c r="AO1245" s="51"/>
      <c r="AP1245" s="51"/>
      <c r="AQ1245" s="51"/>
      <c r="AR1245" s="51"/>
      <c r="AS1245" s="51"/>
      <c r="AT1245" s="51"/>
      <c r="AU1245" s="51"/>
    </row>
    <row r="1246" spans="3:64" x14ac:dyDescent="0.2">
      <c r="C1246" s="10"/>
      <c r="D1246" s="10"/>
      <c r="AA1246" s="51"/>
      <c r="AB1246" s="51"/>
      <c r="AC1246" s="51"/>
      <c r="AD1246" s="51"/>
      <c r="AE1246" s="51"/>
      <c r="AG1246" s="72"/>
      <c r="AN1246" s="51"/>
      <c r="AO1246" s="51"/>
      <c r="AP1246" s="51"/>
      <c r="AQ1246" s="51"/>
      <c r="AR1246" s="51"/>
      <c r="AS1246" s="51"/>
      <c r="AT1246" s="51"/>
      <c r="AU1246" s="51"/>
    </row>
    <row r="1247" spans="3:64" x14ac:dyDescent="0.2">
      <c r="C1247" s="10"/>
      <c r="D1247" s="10"/>
      <c r="AA1247" s="51"/>
      <c r="AB1247" s="51"/>
      <c r="AC1247" s="51"/>
      <c r="AD1247" s="51"/>
      <c r="AE1247" s="51"/>
      <c r="AG1247" s="72"/>
      <c r="AN1247" s="51"/>
      <c r="AO1247" s="51"/>
      <c r="AP1247" s="51"/>
      <c r="AQ1247" s="51"/>
      <c r="AR1247" s="51"/>
      <c r="AS1247" s="51"/>
      <c r="AT1247" s="51"/>
      <c r="AU1247" s="51"/>
    </row>
    <row r="1248" spans="3:64" x14ac:dyDescent="0.2">
      <c r="C1248" s="10"/>
      <c r="D1248" s="10"/>
      <c r="AA1248" s="51"/>
      <c r="AB1248" s="51"/>
      <c r="AC1248" s="51"/>
      <c r="AD1248" s="51"/>
      <c r="AE1248" s="51"/>
      <c r="AG1248" s="72"/>
      <c r="AN1248" s="51"/>
      <c r="AO1248" s="51"/>
      <c r="AP1248" s="51"/>
      <c r="AQ1248" s="51"/>
      <c r="AR1248" s="51"/>
      <c r="AS1248" s="51"/>
      <c r="AT1248" s="51"/>
      <c r="AU1248" s="51"/>
    </row>
    <row r="1249" spans="3:64" x14ac:dyDescent="0.2">
      <c r="C1249" s="10"/>
      <c r="D1249" s="10"/>
      <c r="AA1249" s="51"/>
      <c r="AB1249" s="51"/>
      <c r="AC1249" s="51"/>
      <c r="AD1249" s="51"/>
      <c r="AE1249" s="51"/>
      <c r="AG1249" s="72"/>
      <c r="AN1249" s="51"/>
      <c r="AO1249" s="51"/>
      <c r="AP1249" s="51"/>
      <c r="AQ1249" s="51"/>
      <c r="AR1249" s="51"/>
      <c r="AS1249" s="51"/>
      <c r="AT1249" s="51"/>
      <c r="AU1249" s="51"/>
    </row>
    <row r="1250" spans="3:64" x14ac:dyDescent="0.2">
      <c r="C1250" s="10"/>
      <c r="D1250" s="10"/>
      <c r="AA1250" s="51"/>
      <c r="AB1250" s="51"/>
      <c r="AC1250" s="51"/>
      <c r="AD1250" s="51"/>
      <c r="AE1250" s="51"/>
      <c r="AG1250" s="72"/>
      <c r="AN1250" s="51"/>
      <c r="AO1250" s="51"/>
      <c r="AP1250" s="51"/>
      <c r="AQ1250" s="51"/>
      <c r="AR1250" s="51"/>
      <c r="AS1250" s="51"/>
      <c r="AT1250" s="51"/>
      <c r="AU1250" s="51"/>
      <c r="AV1250" s="51"/>
      <c r="AW1250" s="51"/>
      <c r="AX1250" s="51"/>
      <c r="AY1250" s="51"/>
      <c r="AZ1250" s="51"/>
      <c r="BA1250" s="51"/>
      <c r="BB1250" s="51"/>
      <c r="BC1250" s="51"/>
      <c r="BD1250" s="51"/>
      <c r="BE1250" s="51"/>
      <c r="BF1250" s="51"/>
      <c r="BG1250" s="51"/>
      <c r="BH1250" s="51"/>
      <c r="BI1250" s="51"/>
      <c r="BJ1250" s="51"/>
      <c r="BK1250" s="51"/>
      <c r="BL1250" s="51"/>
    </row>
    <row r="1251" spans="3:64" x14ac:dyDescent="0.2">
      <c r="C1251" s="10"/>
      <c r="D1251" s="10"/>
      <c r="AA1251" s="51"/>
      <c r="AB1251" s="51"/>
      <c r="AC1251" s="51"/>
      <c r="AD1251" s="51"/>
      <c r="AE1251" s="51"/>
      <c r="AG1251" s="72"/>
      <c r="AN1251" s="51"/>
      <c r="AO1251" s="51"/>
      <c r="AP1251" s="51"/>
      <c r="AQ1251" s="51"/>
      <c r="AR1251" s="51"/>
      <c r="AS1251" s="51"/>
      <c r="AT1251" s="51"/>
      <c r="AU1251" s="51"/>
    </row>
    <row r="1252" spans="3:64" x14ac:dyDescent="0.2">
      <c r="C1252" s="10"/>
      <c r="D1252" s="10"/>
      <c r="AA1252" s="51"/>
      <c r="AB1252" s="51"/>
      <c r="AC1252" s="51"/>
      <c r="AD1252" s="51"/>
      <c r="AE1252" s="51"/>
      <c r="AG1252" s="72"/>
      <c r="AN1252" s="51"/>
      <c r="AO1252" s="51"/>
      <c r="AP1252" s="51"/>
      <c r="AQ1252" s="51"/>
      <c r="AR1252" s="51"/>
      <c r="AS1252" s="51"/>
      <c r="AT1252" s="51"/>
      <c r="AU1252" s="51"/>
    </row>
    <row r="1253" spans="3:64" x14ac:dyDescent="0.2">
      <c r="C1253" s="10"/>
      <c r="D1253" s="10"/>
      <c r="AA1253" s="51"/>
      <c r="AB1253" s="51"/>
      <c r="AC1253" s="51"/>
      <c r="AD1253" s="51"/>
      <c r="AE1253" s="51"/>
      <c r="AG1253" s="72"/>
      <c r="AN1253" s="51"/>
      <c r="AO1253" s="51"/>
      <c r="AP1253" s="51"/>
      <c r="AQ1253" s="51"/>
      <c r="AR1253" s="51"/>
      <c r="AS1253" s="51"/>
      <c r="AT1253" s="51"/>
      <c r="AU1253" s="51"/>
    </row>
    <row r="1254" spans="3:64" x14ac:dyDescent="0.2">
      <c r="C1254" s="10"/>
      <c r="D1254" s="10"/>
      <c r="AA1254" s="51"/>
      <c r="AB1254" s="51"/>
      <c r="AC1254" s="51"/>
      <c r="AD1254" s="51"/>
      <c r="AE1254" s="51"/>
      <c r="AG1254" s="72"/>
      <c r="AN1254" s="51"/>
      <c r="AO1254" s="51"/>
      <c r="AP1254" s="51"/>
      <c r="AQ1254" s="51"/>
      <c r="AR1254" s="51"/>
      <c r="AS1254" s="51"/>
      <c r="AT1254" s="51"/>
      <c r="AU1254" s="51"/>
    </row>
    <row r="1255" spans="3:64" x14ac:dyDescent="0.2">
      <c r="C1255" s="10"/>
      <c r="D1255" s="10"/>
      <c r="AA1255" s="51"/>
      <c r="AB1255" s="51"/>
      <c r="AC1255" s="51"/>
      <c r="AD1255" s="51"/>
      <c r="AE1255" s="51"/>
      <c r="AG1255" s="72"/>
      <c r="AN1255" s="51"/>
      <c r="AO1255" s="51"/>
      <c r="AP1255" s="51"/>
      <c r="AQ1255" s="51"/>
      <c r="AR1255" s="51"/>
      <c r="AS1255" s="51"/>
      <c r="AT1255" s="51"/>
      <c r="AU1255" s="51"/>
    </row>
    <row r="1256" spans="3:64" x14ac:dyDescent="0.2">
      <c r="C1256" s="10"/>
      <c r="D1256" s="10"/>
      <c r="AA1256" s="51"/>
      <c r="AB1256" s="51"/>
      <c r="AC1256" s="51"/>
      <c r="AD1256" s="51"/>
      <c r="AE1256" s="51"/>
      <c r="AG1256" s="72"/>
      <c r="AN1256" s="51"/>
      <c r="AO1256" s="51"/>
      <c r="AP1256" s="51"/>
      <c r="AQ1256" s="51"/>
      <c r="AR1256" s="51"/>
      <c r="AS1256" s="51"/>
      <c r="AT1256" s="51"/>
      <c r="AU1256" s="51"/>
    </row>
    <row r="1257" spans="3:64" x14ac:dyDescent="0.2">
      <c r="C1257" s="10"/>
      <c r="D1257" s="10"/>
      <c r="AA1257" s="51"/>
      <c r="AB1257" s="51"/>
      <c r="AC1257" s="51"/>
      <c r="AD1257" s="51"/>
      <c r="AE1257" s="51"/>
      <c r="AG1257" s="72"/>
      <c r="AN1257" s="51"/>
      <c r="AO1257" s="51"/>
      <c r="AP1257" s="51"/>
      <c r="AQ1257" s="51"/>
      <c r="AR1257" s="51"/>
      <c r="AS1257" s="51"/>
      <c r="AT1257" s="51"/>
      <c r="AU1257" s="51"/>
    </row>
    <row r="1258" spans="3:64" x14ac:dyDescent="0.2">
      <c r="C1258" s="10"/>
      <c r="D1258" s="10"/>
      <c r="AA1258" s="51"/>
      <c r="AB1258" s="51"/>
      <c r="AC1258" s="51"/>
      <c r="AD1258" s="51"/>
      <c r="AE1258" s="51"/>
      <c r="AG1258" s="72"/>
      <c r="AN1258" s="51"/>
      <c r="AO1258" s="51"/>
      <c r="AP1258" s="51"/>
      <c r="AQ1258" s="51"/>
      <c r="AR1258" s="51"/>
      <c r="AS1258" s="51"/>
      <c r="AT1258" s="51"/>
      <c r="AU1258" s="51"/>
    </row>
    <row r="1259" spans="3:64" x14ac:dyDescent="0.2">
      <c r="C1259" s="10"/>
      <c r="D1259" s="10"/>
      <c r="AA1259" s="51"/>
      <c r="AB1259" s="51"/>
      <c r="AC1259" s="51"/>
      <c r="AD1259" s="51"/>
      <c r="AE1259" s="51"/>
      <c r="AG1259" s="72"/>
      <c r="AN1259" s="51"/>
      <c r="AO1259" s="51"/>
      <c r="AP1259" s="51"/>
      <c r="AQ1259" s="51"/>
      <c r="AR1259" s="51"/>
      <c r="AS1259" s="51"/>
      <c r="AT1259" s="51"/>
      <c r="AU1259" s="51"/>
    </row>
    <row r="1260" spans="3:64" x14ac:dyDescent="0.2">
      <c r="C1260" s="10"/>
      <c r="D1260" s="10"/>
      <c r="AA1260" s="51"/>
      <c r="AB1260" s="51"/>
      <c r="AC1260" s="51"/>
      <c r="AD1260" s="51"/>
      <c r="AE1260" s="51"/>
      <c r="AG1260" s="72"/>
      <c r="AN1260" s="51"/>
      <c r="AO1260" s="51"/>
      <c r="AP1260" s="51"/>
      <c r="AQ1260" s="51"/>
      <c r="AR1260" s="51"/>
      <c r="AS1260" s="51"/>
      <c r="AT1260" s="51"/>
      <c r="AU1260" s="51"/>
    </row>
    <row r="1261" spans="3:64" x14ac:dyDescent="0.2">
      <c r="C1261" s="10"/>
      <c r="D1261" s="10"/>
      <c r="AA1261" s="51"/>
      <c r="AB1261" s="51"/>
      <c r="AC1261" s="51"/>
      <c r="AD1261" s="51"/>
      <c r="AE1261" s="51"/>
      <c r="AG1261" s="72"/>
      <c r="AN1261" s="51"/>
      <c r="AO1261" s="51"/>
      <c r="AP1261" s="51"/>
      <c r="AQ1261" s="51"/>
      <c r="AR1261" s="51"/>
      <c r="AS1261" s="51"/>
      <c r="AT1261" s="51"/>
      <c r="AU1261" s="51"/>
    </row>
    <row r="1262" spans="3:64" x14ac:dyDescent="0.2">
      <c r="C1262" s="10"/>
      <c r="D1262" s="10"/>
      <c r="AA1262" s="51"/>
      <c r="AB1262" s="51"/>
      <c r="AC1262" s="51"/>
      <c r="AD1262" s="51"/>
      <c r="AE1262" s="51"/>
      <c r="AG1262" s="72"/>
      <c r="AN1262" s="51"/>
      <c r="AO1262" s="51"/>
      <c r="AP1262" s="51"/>
      <c r="AQ1262" s="51"/>
      <c r="AR1262" s="51"/>
      <c r="AS1262" s="51"/>
      <c r="AT1262" s="51"/>
      <c r="AU1262" s="51"/>
    </row>
    <row r="1263" spans="3:64" x14ac:dyDescent="0.2">
      <c r="C1263" s="10"/>
      <c r="D1263" s="10"/>
      <c r="AA1263" s="51"/>
      <c r="AB1263" s="51"/>
      <c r="AC1263" s="51"/>
      <c r="AD1263" s="51"/>
      <c r="AE1263" s="51"/>
      <c r="AG1263" s="72"/>
      <c r="AN1263" s="51"/>
      <c r="AO1263" s="51"/>
      <c r="AP1263" s="51"/>
      <c r="AQ1263" s="51"/>
      <c r="AR1263" s="51"/>
      <c r="AS1263" s="51"/>
      <c r="AT1263" s="51"/>
      <c r="AU1263" s="51"/>
    </row>
    <row r="1264" spans="3:64" x14ac:dyDescent="0.2">
      <c r="C1264" s="10"/>
      <c r="D1264" s="10"/>
      <c r="AA1264" s="51"/>
      <c r="AB1264" s="51"/>
      <c r="AC1264" s="51"/>
      <c r="AD1264" s="51"/>
      <c r="AE1264" s="51"/>
      <c r="AG1264" s="72"/>
      <c r="AN1264" s="51"/>
      <c r="AO1264" s="51"/>
      <c r="AP1264" s="51"/>
      <c r="AQ1264" s="51"/>
      <c r="AR1264" s="51"/>
      <c r="AS1264" s="51"/>
      <c r="AT1264" s="51"/>
      <c r="AU1264" s="51"/>
    </row>
    <row r="1265" spans="3:47" x14ac:dyDescent="0.2">
      <c r="C1265" s="10"/>
      <c r="D1265" s="10"/>
      <c r="AA1265" s="51"/>
      <c r="AB1265" s="51"/>
      <c r="AC1265" s="51"/>
      <c r="AD1265" s="51"/>
      <c r="AE1265" s="51"/>
      <c r="AG1265" s="72"/>
      <c r="AN1265" s="51"/>
      <c r="AO1265" s="51"/>
      <c r="AP1265" s="51"/>
      <c r="AQ1265" s="51"/>
      <c r="AR1265" s="51"/>
      <c r="AS1265" s="51"/>
      <c r="AT1265" s="51"/>
      <c r="AU1265" s="51"/>
    </row>
    <row r="1266" spans="3:47" x14ac:dyDescent="0.2">
      <c r="C1266" s="10"/>
      <c r="D1266" s="10"/>
      <c r="AA1266" s="51"/>
      <c r="AB1266" s="51"/>
      <c r="AC1266" s="51"/>
      <c r="AD1266" s="51"/>
      <c r="AE1266" s="51"/>
      <c r="AG1266" s="72"/>
      <c r="AN1266" s="51"/>
      <c r="AO1266" s="51"/>
      <c r="AP1266" s="51"/>
      <c r="AQ1266" s="51"/>
      <c r="AR1266" s="51"/>
      <c r="AS1266" s="51"/>
      <c r="AT1266" s="51"/>
      <c r="AU1266" s="51"/>
    </row>
    <row r="1267" spans="3:47" x14ac:dyDescent="0.2">
      <c r="C1267" s="10"/>
      <c r="D1267" s="10"/>
      <c r="AA1267" s="51"/>
      <c r="AB1267" s="51"/>
      <c r="AC1267" s="51"/>
      <c r="AD1267" s="51"/>
      <c r="AE1267" s="51"/>
      <c r="AG1267" s="72"/>
      <c r="AN1267" s="51"/>
      <c r="AO1267" s="51"/>
      <c r="AP1267" s="51"/>
      <c r="AQ1267" s="51"/>
      <c r="AR1267" s="51"/>
      <c r="AS1267" s="51"/>
      <c r="AT1267" s="51"/>
      <c r="AU1267" s="51"/>
    </row>
    <row r="1268" spans="3:47" x14ac:dyDescent="0.2">
      <c r="C1268" s="10"/>
      <c r="D1268" s="10"/>
      <c r="AA1268" s="51"/>
      <c r="AB1268" s="51"/>
      <c r="AC1268" s="51"/>
      <c r="AD1268" s="51"/>
      <c r="AE1268" s="51"/>
      <c r="AG1268" s="72"/>
      <c r="AN1268" s="51"/>
      <c r="AO1268" s="51"/>
      <c r="AP1268" s="51"/>
      <c r="AQ1268" s="51"/>
      <c r="AR1268" s="51"/>
      <c r="AS1268" s="51"/>
      <c r="AT1268" s="51"/>
      <c r="AU1268" s="51"/>
    </row>
    <row r="1269" spans="3:47" x14ac:dyDescent="0.2">
      <c r="C1269" s="10"/>
      <c r="D1269" s="10"/>
      <c r="AA1269" s="51"/>
      <c r="AB1269" s="51"/>
      <c r="AC1269" s="51"/>
      <c r="AD1269" s="51"/>
      <c r="AE1269" s="51"/>
      <c r="AG1269" s="72"/>
      <c r="AN1269" s="51"/>
      <c r="AO1269" s="51"/>
      <c r="AP1269" s="51"/>
      <c r="AQ1269" s="51"/>
      <c r="AR1269" s="51"/>
      <c r="AS1269" s="51"/>
      <c r="AT1269" s="51"/>
      <c r="AU1269" s="51"/>
    </row>
    <row r="1270" spans="3:47" x14ac:dyDescent="0.2">
      <c r="C1270" s="10"/>
      <c r="D1270" s="10"/>
      <c r="AA1270" s="51"/>
      <c r="AB1270" s="51"/>
      <c r="AC1270" s="51"/>
      <c r="AD1270" s="51"/>
      <c r="AE1270" s="51"/>
      <c r="AG1270" s="72"/>
      <c r="AN1270" s="51"/>
      <c r="AO1270" s="51"/>
      <c r="AP1270" s="51"/>
      <c r="AQ1270" s="51"/>
      <c r="AR1270" s="51"/>
      <c r="AS1270" s="51"/>
      <c r="AT1270" s="51"/>
      <c r="AU1270" s="51"/>
    </row>
    <row r="1271" spans="3:47" x14ac:dyDescent="0.2">
      <c r="C1271" s="10"/>
      <c r="D1271" s="10"/>
      <c r="AA1271" s="51"/>
      <c r="AB1271" s="51"/>
      <c r="AC1271" s="51"/>
      <c r="AD1271" s="51"/>
      <c r="AE1271" s="51"/>
      <c r="AG1271" s="72"/>
      <c r="AN1271" s="51"/>
      <c r="AO1271" s="51"/>
      <c r="AP1271" s="51"/>
      <c r="AQ1271" s="51"/>
      <c r="AR1271" s="51"/>
      <c r="AS1271" s="51"/>
      <c r="AT1271" s="51"/>
      <c r="AU1271" s="51"/>
    </row>
    <row r="1272" spans="3:47" x14ac:dyDescent="0.2">
      <c r="C1272" s="10"/>
      <c r="D1272" s="10"/>
      <c r="AA1272" s="51"/>
      <c r="AB1272" s="51"/>
      <c r="AC1272" s="51"/>
      <c r="AD1272" s="51"/>
      <c r="AE1272" s="51"/>
      <c r="AG1272" s="72"/>
      <c r="AN1272" s="51"/>
      <c r="AO1272" s="51"/>
      <c r="AP1272" s="51"/>
      <c r="AQ1272" s="51"/>
      <c r="AR1272" s="51"/>
      <c r="AS1272" s="51"/>
      <c r="AT1272" s="51"/>
      <c r="AU1272" s="51"/>
    </row>
    <row r="1273" spans="3:47" x14ac:dyDescent="0.2">
      <c r="C1273" s="10"/>
      <c r="D1273" s="10"/>
      <c r="AA1273" s="51"/>
      <c r="AB1273" s="51"/>
      <c r="AC1273" s="51"/>
      <c r="AD1273" s="51"/>
      <c r="AE1273" s="51"/>
      <c r="AG1273" s="72"/>
      <c r="AN1273" s="51"/>
      <c r="AO1273" s="51"/>
      <c r="AP1273" s="51"/>
      <c r="AQ1273" s="51"/>
      <c r="AR1273" s="51"/>
      <c r="AS1273" s="51"/>
      <c r="AT1273" s="51"/>
      <c r="AU1273" s="51"/>
    </row>
    <row r="1274" spans="3:47" x14ac:dyDescent="0.2">
      <c r="C1274" s="10"/>
      <c r="D1274" s="10"/>
      <c r="AA1274" s="51"/>
      <c r="AB1274" s="51"/>
      <c r="AC1274" s="51"/>
      <c r="AD1274" s="51"/>
      <c r="AE1274" s="51"/>
      <c r="AG1274" s="72"/>
      <c r="AN1274" s="51"/>
      <c r="AO1274" s="51"/>
      <c r="AP1274" s="51"/>
      <c r="AQ1274" s="51"/>
      <c r="AR1274" s="51"/>
      <c r="AS1274" s="51"/>
      <c r="AT1274" s="51"/>
      <c r="AU1274" s="51"/>
    </row>
    <row r="1275" spans="3:47" x14ac:dyDescent="0.2">
      <c r="C1275" s="10"/>
      <c r="D1275" s="10"/>
      <c r="AA1275" s="51"/>
      <c r="AB1275" s="51"/>
      <c r="AC1275" s="51"/>
      <c r="AD1275" s="51"/>
      <c r="AE1275" s="51"/>
      <c r="AG1275" s="72"/>
      <c r="AN1275" s="51"/>
      <c r="AO1275" s="51"/>
      <c r="AP1275" s="51"/>
      <c r="AQ1275" s="51"/>
      <c r="AR1275" s="51"/>
      <c r="AS1275" s="51"/>
      <c r="AT1275" s="51"/>
      <c r="AU1275" s="51"/>
    </row>
    <row r="1276" spans="3:47" x14ac:dyDescent="0.2">
      <c r="C1276" s="10"/>
      <c r="D1276" s="10"/>
      <c r="AA1276" s="51"/>
      <c r="AB1276" s="51"/>
      <c r="AC1276" s="51"/>
      <c r="AD1276" s="51"/>
      <c r="AE1276" s="51"/>
      <c r="AG1276" s="72"/>
      <c r="AN1276" s="51"/>
      <c r="AO1276" s="51"/>
      <c r="AP1276" s="51"/>
      <c r="AQ1276" s="51"/>
      <c r="AR1276" s="51"/>
      <c r="AS1276" s="51"/>
      <c r="AT1276" s="51"/>
      <c r="AU1276" s="51"/>
    </row>
    <row r="1277" spans="3:47" x14ac:dyDescent="0.2">
      <c r="C1277" s="10"/>
      <c r="D1277" s="10"/>
      <c r="AA1277" s="51"/>
      <c r="AB1277" s="51"/>
      <c r="AC1277" s="51"/>
      <c r="AD1277" s="51"/>
      <c r="AE1277" s="51"/>
      <c r="AG1277" s="72"/>
      <c r="AN1277" s="51"/>
      <c r="AO1277" s="51"/>
      <c r="AP1277" s="51"/>
      <c r="AQ1277" s="51"/>
      <c r="AR1277" s="51"/>
      <c r="AS1277" s="51"/>
      <c r="AT1277" s="51"/>
      <c r="AU1277" s="51"/>
    </row>
    <row r="1278" spans="3:47" x14ac:dyDescent="0.2">
      <c r="C1278" s="10"/>
      <c r="D1278" s="10"/>
      <c r="AA1278" s="51"/>
      <c r="AB1278" s="51"/>
      <c r="AC1278" s="51"/>
      <c r="AD1278" s="51"/>
      <c r="AE1278" s="51"/>
      <c r="AG1278" s="72"/>
      <c r="AN1278" s="51"/>
      <c r="AO1278" s="51"/>
      <c r="AP1278" s="51"/>
      <c r="AQ1278" s="51"/>
      <c r="AR1278" s="51"/>
      <c r="AS1278" s="51"/>
      <c r="AT1278" s="51"/>
      <c r="AU1278" s="51"/>
    </row>
    <row r="1279" spans="3:47" x14ac:dyDescent="0.2">
      <c r="C1279" s="10"/>
      <c r="D1279" s="10"/>
      <c r="AA1279" s="51"/>
      <c r="AB1279" s="51"/>
      <c r="AC1279" s="51"/>
      <c r="AD1279" s="51"/>
      <c r="AE1279" s="51"/>
      <c r="AG1279" s="72"/>
      <c r="AN1279" s="51"/>
      <c r="AO1279" s="51"/>
      <c r="AP1279" s="51"/>
      <c r="AQ1279" s="51"/>
      <c r="AR1279" s="51"/>
      <c r="AS1279" s="51"/>
      <c r="AT1279" s="51"/>
      <c r="AU1279" s="51"/>
    </row>
    <row r="1280" spans="3:47" x14ac:dyDescent="0.2">
      <c r="C1280" s="10"/>
      <c r="D1280" s="10"/>
      <c r="AA1280" s="51"/>
      <c r="AB1280" s="51"/>
      <c r="AC1280" s="51"/>
      <c r="AD1280" s="51"/>
      <c r="AE1280" s="51"/>
      <c r="AG1280" s="72"/>
      <c r="AN1280" s="51"/>
      <c r="AO1280" s="51"/>
      <c r="AP1280" s="51"/>
      <c r="AQ1280" s="51"/>
      <c r="AR1280" s="51"/>
      <c r="AS1280" s="51"/>
      <c r="AT1280" s="51"/>
      <c r="AU1280" s="51"/>
    </row>
    <row r="1281" spans="3:64" x14ac:dyDescent="0.2">
      <c r="C1281" s="10"/>
      <c r="D1281" s="10"/>
      <c r="AA1281" s="51"/>
      <c r="AB1281" s="51"/>
      <c r="AC1281" s="51"/>
      <c r="AD1281" s="51"/>
      <c r="AE1281" s="51"/>
      <c r="AG1281" s="72"/>
      <c r="AN1281" s="51"/>
      <c r="AO1281" s="51"/>
      <c r="AP1281" s="51"/>
      <c r="AQ1281" s="51"/>
      <c r="AR1281" s="51"/>
      <c r="AS1281" s="51"/>
      <c r="AT1281" s="51"/>
      <c r="AU1281" s="51"/>
    </row>
    <row r="1282" spans="3:64" x14ac:dyDescent="0.2">
      <c r="C1282" s="10"/>
      <c r="D1282" s="10"/>
      <c r="AA1282" s="51"/>
      <c r="AB1282" s="51"/>
      <c r="AC1282" s="51"/>
      <c r="AD1282" s="51"/>
      <c r="AE1282" s="51"/>
      <c r="AG1282" s="72"/>
      <c r="AN1282" s="51"/>
      <c r="AO1282" s="51"/>
      <c r="AP1282" s="51"/>
      <c r="AQ1282" s="51"/>
      <c r="AR1282" s="51"/>
      <c r="AS1282" s="51"/>
      <c r="AT1282" s="51"/>
      <c r="AU1282" s="51"/>
    </row>
    <row r="1283" spans="3:64" x14ac:dyDescent="0.2">
      <c r="C1283" s="10"/>
      <c r="D1283" s="10"/>
      <c r="AA1283" s="51"/>
      <c r="AB1283" s="51"/>
      <c r="AC1283" s="51"/>
      <c r="AD1283" s="51"/>
      <c r="AE1283" s="51"/>
      <c r="AG1283" s="72"/>
      <c r="AN1283" s="51"/>
      <c r="AO1283" s="51"/>
      <c r="AP1283" s="51"/>
      <c r="AQ1283" s="51"/>
      <c r="AR1283" s="51"/>
      <c r="AS1283" s="51"/>
      <c r="AT1283" s="51"/>
      <c r="AU1283" s="51"/>
      <c r="AV1283" s="51"/>
      <c r="AW1283" s="51"/>
      <c r="AX1283" s="51"/>
      <c r="AY1283" s="51"/>
      <c r="AZ1283" s="51"/>
      <c r="BA1283" s="51"/>
      <c r="BB1283" s="51"/>
      <c r="BC1283" s="51"/>
      <c r="BD1283" s="51"/>
      <c r="BE1283" s="51"/>
      <c r="BF1283" s="51"/>
      <c r="BG1283" s="51"/>
      <c r="BH1283" s="51"/>
      <c r="BI1283" s="51"/>
      <c r="BJ1283" s="51"/>
      <c r="BK1283" s="51"/>
      <c r="BL1283" s="51"/>
    </row>
    <row r="1284" spans="3:64" x14ac:dyDescent="0.2">
      <c r="C1284" s="10"/>
      <c r="D1284" s="10"/>
      <c r="AA1284" s="51"/>
      <c r="AB1284" s="51"/>
      <c r="AC1284" s="51"/>
      <c r="AD1284" s="51"/>
      <c r="AE1284" s="51"/>
      <c r="AG1284" s="72"/>
      <c r="AN1284" s="51"/>
      <c r="AO1284" s="51"/>
      <c r="AP1284" s="51"/>
      <c r="AQ1284" s="51"/>
      <c r="AR1284" s="51"/>
      <c r="AS1284" s="51"/>
      <c r="AT1284" s="51"/>
      <c r="AU1284" s="51"/>
    </row>
    <row r="1285" spans="3:64" x14ac:dyDescent="0.2">
      <c r="C1285" s="10"/>
      <c r="D1285" s="10"/>
      <c r="AA1285" s="51"/>
      <c r="AB1285" s="51"/>
      <c r="AC1285" s="51"/>
      <c r="AD1285" s="51"/>
      <c r="AE1285" s="51"/>
      <c r="AG1285" s="72"/>
      <c r="AN1285" s="51"/>
      <c r="AO1285" s="51"/>
      <c r="AP1285" s="51"/>
      <c r="AQ1285" s="51"/>
      <c r="AR1285" s="51"/>
      <c r="AS1285" s="51"/>
      <c r="AT1285" s="51"/>
      <c r="AU1285" s="51"/>
      <c r="AV1285" s="51"/>
      <c r="AW1285" s="51"/>
      <c r="AX1285" s="51"/>
      <c r="AY1285" s="51"/>
      <c r="AZ1285" s="51"/>
      <c r="BA1285" s="51"/>
      <c r="BB1285" s="51"/>
      <c r="BC1285" s="51"/>
      <c r="BD1285" s="51"/>
      <c r="BE1285" s="51"/>
      <c r="BF1285" s="51"/>
      <c r="BG1285" s="51"/>
      <c r="BH1285" s="51"/>
      <c r="BI1285" s="51"/>
      <c r="BJ1285" s="51"/>
      <c r="BK1285" s="51"/>
      <c r="BL1285" s="51"/>
    </row>
    <row r="1286" spans="3:64" x14ac:dyDescent="0.2">
      <c r="C1286" s="10"/>
      <c r="D1286" s="10"/>
      <c r="AA1286" s="51"/>
      <c r="AB1286" s="51"/>
      <c r="AC1286" s="51"/>
      <c r="AD1286" s="51"/>
      <c r="AE1286" s="51"/>
      <c r="AG1286" s="72"/>
      <c r="AN1286" s="51"/>
      <c r="AO1286" s="51"/>
      <c r="AP1286" s="51"/>
      <c r="AQ1286" s="51"/>
      <c r="AR1286" s="51"/>
      <c r="AS1286" s="51"/>
      <c r="AT1286" s="51"/>
      <c r="AU1286" s="51"/>
    </row>
    <row r="1287" spans="3:64" x14ac:dyDescent="0.2">
      <c r="C1287" s="10"/>
      <c r="D1287" s="10"/>
      <c r="AA1287" s="51"/>
      <c r="AB1287" s="51"/>
      <c r="AC1287" s="51"/>
      <c r="AD1287" s="51"/>
      <c r="AE1287" s="51"/>
      <c r="AG1287" s="72"/>
      <c r="AN1287" s="51"/>
      <c r="AO1287" s="51"/>
      <c r="AP1287" s="51"/>
      <c r="AQ1287" s="51"/>
      <c r="AR1287" s="51"/>
      <c r="AS1287" s="51"/>
      <c r="AT1287" s="51"/>
      <c r="AU1287" s="51"/>
      <c r="AV1287" s="51"/>
    </row>
    <row r="1288" spans="3:64" x14ac:dyDescent="0.2">
      <c r="C1288" s="10"/>
      <c r="D1288" s="10"/>
      <c r="AA1288" s="51"/>
      <c r="AB1288" s="51"/>
      <c r="AC1288" s="51"/>
      <c r="AD1288" s="51"/>
      <c r="AE1288" s="51"/>
      <c r="AG1288" s="72"/>
      <c r="AN1288" s="51"/>
      <c r="AO1288" s="51"/>
      <c r="AP1288" s="51"/>
      <c r="AQ1288" s="51"/>
      <c r="AR1288" s="51"/>
      <c r="AS1288" s="51"/>
      <c r="AT1288" s="51"/>
      <c r="AU1288" s="51"/>
    </row>
    <row r="1289" spans="3:64" x14ac:dyDescent="0.2">
      <c r="C1289" s="10"/>
      <c r="D1289" s="10"/>
      <c r="AA1289" s="51"/>
      <c r="AB1289" s="51"/>
      <c r="AC1289" s="51"/>
      <c r="AD1289" s="51"/>
      <c r="AE1289" s="51"/>
      <c r="AG1289" s="72"/>
      <c r="AN1289" s="51"/>
      <c r="AO1289" s="51"/>
      <c r="AP1289" s="51"/>
      <c r="AQ1289" s="51"/>
      <c r="AR1289" s="51"/>
      <c r="AS1289" s="51"/>
      <c r="AT1289" s="51"/>
      <c r="AU1289" s="51"/>
      <c r="AV1289" s="51"/>
      <c r="AW1289" s="51"/>
      <c r="AX1289" s="51"/>
      <c r="AY1289" s="51"/>
      <c r="AZ1289" s="51"/>
      <c r="BA1289" s="51"/>
      <c r="BB1289" s="51"/>
      <c r="BC1289" s="51"/>
      <c r="BD1289" s="51"/>
      <c r="BE1289" s="51"/>
      <c r="BF1289" s="51"/>
      <c r="BG1289" s="51"/>
      <c r="BH1289" s="51"/>
      <c r="BI1289" s="51"/>
      <c r="BJ1289" s="51"/>
      <c r="BK1289" s="51"/>
      <c r="BL1289" s="51"/>
    </row>
    <row r="1290" spans="3:64" x14ac:dyDescent="0.2">
      <c r="C1290" s="10"/>
      <c r="D1290" s="10"/>
      <c r="AA1290" s="51"/>
      <c r="AB1290" s="51"/>
      <c r="AC1290" s="51"/>
      <c r="AD1290" s="51"/>
      <c r="AE1290" s="51"/>
      <c r="AG1290" s="72"/>
      <c r="AN1290" s="51"/>
      <c r="AO1290" s="51"/>
      <c r="AP1290" s="51"/>
      <c r="AQ1290" s="51"/>
      <c r="AR1290" s="51"/>
      <c r="AS1290" s="51"/>
      <c r="AT1290" s="51"/>
      <c r="AU1290" s="51"/>
    </row>
    <row r="1291" spans="3:64" x14ac:dyDescent="0.2">
      <c r="C1291" s="10"/>
      <c r="D1291" s="10"/>
      <c r="AA1291" s="51"/>
      <c r="AB1291" s="51"/>
      <c r="AC1291" s="51"/>
      <c r="AD1291" s="51"/>
      <c r="AE1291" s="51"/>
      <c r="AG1291" s="72"/>
      <c r="AN1291" s="51"/>
      <c r="AO1291" s="51"/>
      <c r="AP1291" s="51"/>
      <c r="AQ1291" s="51"/>
      <c r="AR1291" s="51"/>
      <c r="AS1291" s="51"/>
      <c r="AT1291" s="51"/>
      <c r="AU1291" s="51"/>
    </row>
    <row r="1292" spans="3:64" x14ac:dyDescent="0.2">
      <c r="C1292" s="10"/>
      <c r="D1292" s="10"/>
      <c r="AA1292" s="51"/>
      <c r="AB1292" s="51"/>
      <c r="AC1292" s="51"/>
      <c r="AD1292" s="51"/>
      <c r="AE1292" s="51"/>
      <c r="AG1292" s="72"/>
      <c r="AN1292" s="51"/>
      <c r="AO1292" s="51"/>
      <c r="AP1292" s="51"/>
      <c r="AQ1292" s="51"/>
      <c r="AR1292" s="51"/>
      <c r="AS1292" s="51"/>
      <c r="AT1292" s="51"/>
      <c r="AU1292" s="51"/>
    </row>
    <row r="1293" spans="3:64" x14ac:dyDescent="0.2">
      <c r="C1293" s="10"/>
      <c r="D1293" s="10"/>
      <c r="AA1293" s="51"/>
      <c r="AB1293" s="51"/>
      <c r="AC1293" s="51"/>
      <c r="AD1293" s="51"/>
      <c r="AE1293" s="51"/>
      <c r="AG1293" s="72"/>
      <c r="AN1293" s="51"/>
      <c r="AO1293" s="51"/>
      <c r="AP1293" s="51"/>
      <c r="AQ1293" s="51"/>
      <c r="AR1293" s="51"/>
      <c r="AS1293" s="51"/>
      <c r="AT1293" s="51"/>
      <c r="AU1293" s="51"/>
      <c r="AV1293" s="51"/>
    </row>
    <row r="1294" spans="3:64" x14ac:dyDescent="0.2">
      <c r="C1294" s="10"/>
      <c r="D1294" s="10"/>
      <c r="AA1294" s="51"/>
      <c r="AB1294" s="51"/>
      <c r="AC1294" s="51"/>
      <c r="AD1294" s="51"/>
      <c r="AE1294" s="51"/>
      <c r="AG1294" s="72"/>
      <c r="AN1294" s="51"/>
      <c r="AO1294" s="51"/>
      <c r="AP1294" s="51"/>
      <c r="AQ1294" s="51"/>
      <c r="AR1294" s="51"/>
      <c r="AS1294" s="51"/>
      <c r="AT1294" s="51"/>
      <c r="AU1294" s="51"/>
    </row>
    <row r="1295" spans="3:64" x14ac:dyDescent="0.2">
      <c r="C1295" s="10"/>
      <c r="D1295" s="10"/>
      <c r="AA1295" s="51"/>
      <c r="AB1295" s="51"/>
      <c r="AC1295" s="51"/>
      <c r="AD1295" s="51"/>
      <c r="AE1295" s="51"/>
      <c r="AG1295" s="72"/>
      <c r="AN1295" s="51"/>
      <c r="AO1295" s="51"/>
      <c r="AP1295" s="51"/>
      <c r="AQ1295" s="51"/>
      <c r="AR1295" s="51"/>
      <c r="AS1295" s="51"/>
      <c r="AT1295" s="51"/>
      <c r="AU1295" s="51"/>
    </row>
    <row r="1296" spans="3:64" x14ac:dyDescent="0.2">
      <c r="C1296" s="10"/>
      <c r="D1296" s="10"/>
      <c r="AA1296" s="51"/>
      <c r="AB1296" s="51"/>
      <c r="AC1296" s="51"/>
      <c r="AD1296" s="51"/>
      <c r="AE1296" s="51"/>
      <c r="AG1296" s="72"/>
      <c r="AN1296" s="51"/>
      <c r="AO1296" s="51"/>
      <c r="AP1296" s="51"/>
      <c r="AQ1296" s="51"/>
      <c r="AR1296" s="51"/>
      <c r="AS1296" s="51"/>
      <c r="AT1296" s="51"/>
      <c r="AU1296" s="51"/>
    </row>
    <row r="1297" spans="3:47" x14ac:dyDescent="0.2">
      <c r="C1297" s="10"/>
      <c r="D1297" s="10"/>
      <c r="AA1297" s="51"/>
      <c r="AB1297" s="51"/>
      <c r="AC1297" s="51"/>
      <c r="AD1297" s="51"/>
      <c r="AE1297" s="51"/>
      <c r="AG1297" s="72"/>
      <c r="AN1297" s="51"/>
      <c r="AO1297" s="51"/>
      <c r="AP1297" s="51"/>
      <c r="AQ1297" s="51"/>
      <c r="AR1297" s="51"/>
      <c r="AS1297" s="51"/>
      <c r="AT1297" s="51"/>
      <c r="AU1297" s="51"/>
    </row>
    <row r="1298" spans="3:47" x14ac:dyDescent="0.2">
      <c r="C1298" s="10"/>
      <c r="D1298" s="10"/>
      <c r="AA1298" s="51"/>
      <c r="AB1298" s="51"/>
      <c r="AC1298" s="51"/>
      <c r="AD1298" s="51"/>
      <c r="AE1298" s="51"/>
      <c r="AG1298" s="72"/>
      <c r="AN1298" s="51"/>
      <c r="AO1298" s="51"/>
      <c r="AP1298" s="51"/>
      <c r="AQ1298" s="51"/>
      <c r="AR1298" s="51"/>
      <c r="AS1298" s="51"/>
      <c r="AT1298" s="51"/>
      <c r="AU1298" s="51"/>
    </row>
    <row r="1299" spans="3:47" x14ac:dyDescent="0.2">
      <c r="C1299" s="10"/>
      <c r="D1299" s="10"/>
      <c r="AA1299" s="51"/>
      <c r="AB1299" s="51"/>
      <c r="AC1299" s="51"/>
      <c r="AD1299" s="51"/>
      <c r="AE1299" s="51"/>
      <c r="AG1299" s="72"/>
      <c r="AN1299" s="51"/>
      <c r="AO1299" s="51"/>
      <c r="AP1299" s="51"/>
      <c r="AQ1299" s="51"/>
      <c r="AR1299" s="51"/>
      <c r="AS1299" s="51"/>
      <c r="AT1299" s="51"/>
      <c r="AU1299" s="51"/>
    </row>
    <row r="1300" spans="3:47" x14ac:dyDescent="0.2">
      <c r="C1300" s="10"/>
      <c r="D1300" s="10"/>
      <c r="AA1300" s="51"/>
      <c r="AB1300" s="51"/>
      <c r="AC1300" s="51"/>
      <c r="AD1300" s="51"/>
      <c r="AE1300" s="51"/>
      <c r="AG1300" s="72"/>
      <c r="AN1300" s="51"/>
      <c r="AO1300" s="51"/>
      <c r="AP1300" s="51"/>
      <c r="AQ1300" s="51"/>
      <c r="AR1300" s="51"/>
      <c r="AS1300" s="51"/>
      <c r="AT1300" s="51"/>
      <c r="AU1300" s="51"/>
    </row>
    <row r="1301" spans="3:47" x14ac:dyDescent="0.2">
      <c r="C1301" s="10"/>
      <c r="D1301" s="10"/>
      <c r="AA1301" s="51"/>
      <c r="AB1301" s="51"/>
      <c r="AC1301" s="51"/>
      <c r="AD1301" s="51"/>
      <c r="AE1301" s="51"/>
      <c r="AG1301" s="72"/>
      <c r="AN1301" s="51"/>
      <c r="AO1301" s="51"/>
      <c r="AP1301" s="51"/>
      <c r="AQ1301" s="51"/>
      <c r="AR1301" s="51"/>
      <c r="AS1301" s="51"/>
      <c r="AT1301" s="51"/>
      <c r="AU1301" s="51"/>
    </row>
    <row r="1302" spans="3:47" x14ac:dyDescent="0.2">
      <c r="C1302" s="10"/>
      <c r="D1302" s="10"/>
      <c r="AA1302" s="51"/>
      <c r="AB1302" s="51"/>
      <c r="AC1302" s="51"/>
      <c r="AD1302" s="51"/>
      <c r="AE1302" s="51"/>
      <c r="AG1302" s="72"/>
      <c r="AN1302" s="51"/>
      <c r="AO1302" s="51"/>
      <c r="AP1302" s="51"/>
      <c r="AQ1302" s="51"/>
      <c r="AR1302" s="51"/>
      <c r="AS1302" s="51"/>
      <c r="AT1302" s="51"/>
      <c r="AU1302" s="51"/>
    </row>
    <row r="1303" spans="3:47" x14ac:dyDescent="0.2">
      <c r="C1303" s="10"/>
      <c r="D1303" s="10"/>
      <c r="AA1303" s="51"/>
      <c r="AB1303" s="51"/>
      <c r="AC1303" s="51"/>
      <c r="AD1303" s="51"/>
      <c r="AE1303" s="51"/>
      <c r="AG1303" s="72"/>
      <c r="AN1303" s="51"/>
      <c r="AO1303" s="51"/>
      <c r="AP1303" s="51"/>
      <c r="AQ1303" s="51"/>
      <c r="AR1303" s="51"/>
      <c r="AS1303" s="51"/>
      <c r="AT1303" s="51"/>
      <c r="AU1303" s="51"/>
    </row>
    <row r="1304" spans="3:47" x14ac:dyDescent="0.2">
      <c r="C1304" s="10"/>
      <c r="D1304" s="10"/>
      <c r="AA1304" s="51"/>
      <c r="AB1304" s="51"/>
      <c r="AC1304" s="51"/>
      <c r="AD1304" s="51"/>
      <c r="AE1304" s="51"/>
      <c r="AG1304" s="72"/>
      <c r="AN1304" s="51"/>
      <c r="AO1304" s="51"/>
      <c r="AP1304" s="51"/>
      <c r="AQ1304" s="51"/>
      <c r="AR1304" s="51"/>
      <c r="AS1304" s="51"/>
      <c r="AT1304" s="51"/>
      <c r="AU1304" s="51"/>
    </row>
    <row r="1305" spans="3:47" x14ac:dyDescent="0.2">
      <c r="C1305" s="10"/>
      <c r="D1305" s="10"/>
      <c r="AA1305" s="51"/>
      <c r="AB1305" s="51"/>
      <c r="AC1305" s="51"/>
      <c r="AD1305" s="51"/>
      <c r="AE1305" s="51"/>
      <c r="AG1305" s="72"/>
      <c r="AN1305" s="51"/>
      <c r="AO1305" s="51"/>
      <c r="AP1305" s="51"/>
      <c r="AQ1305" s="51"/>
      <c r="AR1305" s="51"/>
      <c r="AS1305" s="51"/>
      <c r="AT1305" s="51"/>
      <c r="AU1305" s="51"/>
    </row>
    <row r="1306" spans="3:47" x14ac:dyDescent="0.2">
      <c r="C1306" s="10"/>
      <c r="D1306" s="10"/>
      <c r="AA1306" s="51"/>
      <c r="AB1306" s="51"/>
      <c r="AC1306" s="51"/>
      <c r="AD1306" s="51"/>
      <c r="AE1306" s="51"/>
      <c r="AG1306" s="72"/>
      <c r="AN1306" s="51"/>
      <c r="AO1306" s="51"/>
      <c r="AP1306" s="51"/>
      <c r="AQ1306" s="51"/>
      <c r="AR1306" s="51"/>
      <c r="AS1306" s="51"/>
      <c r="AT1306" s="51"/>
      <c r="AU1306" s="51"/>
    </row>
    <row r="1307" spans="3:47" x14ac:dyDescent="0.2">
      <c r="C1307" s="10"/>
      <c r="D1307" s="10"/>
      <c r="AA1307" s="51"/>
      <c r="AB1307" s="51"/>
      <c r="AC1307" s="51"/>
      <c r="AD1307" s="51"/>
      <c r="AE1307" s="51"/>
      <c r="AG1307" s="72"/>
      <c r="AN1307" s="51"/>
      <c r="AO1307" s="51"/>
      <c r="AP1307" s="51"/>
      <c r="AQ1307" s="51"/>
      <c r="AR1307" s="51"/>
      <c r="AS1307" s="51"/>
      <c r="AT1307" s="51"/>
      <c r="AU1307" s="51"/>
    </row>
    <row r="1308" spans="3:47" x14ac:dyDescent="0.2">
      <c r="C1308" s="10"/>
      <c r="D1308" s="10"/>
      <c r="AA1308" s="51"/>
      <c r="AB1308" s="51"/>
      <c r="AC1308" s="51"/>
      <c r="AD1308" s="51"/>
      <c r="AE1308" s="51"/>
      <c r="AG1308" s="72"/>
      <c r="AN1308" s="51"/>
      <c r="AO1308" s="51"/>
      <c r="AP1308" s="51"/>
      <c r="AQ1308" s="51"/>
      <c r="AR1308" s="51"/>
      <c r="AS1308" s="51"/>
      <c r="AT1308" s="51"/>
      <c r="AU1308" s="51"/>
    </row>
    <row r="1309" spans="3:47" x14ac:dyDescent="0.2">
      <c r="C1309" s="10"/>
      <c r="D1309" s="10"/>
      <c r="AA1309" s="51"/>
      <c r="AB1309" s="51"/>
      <c r="AC1309" s="51"/>
      <c r="AD1309" s="51"/>
      <c r="AE1309" s="51"/>
      <c r="AG1309" s="72"/>
      <c r="AN1309" s="51"/>
      <c r="AO1309" s="51"/>
      <c r="AP1309" s="51"/>
      <c r="AQ1309" s="51"/>
      <c r="AR1309" s="51"/>
      <c r="AS1309" s="51"/>
      <c r="AT1309" s="51"/>
      <c r="AU1309" s="51"/>
    </row>
    <row r="1310" spans="3:47" x14ac:dyDescent="0.2">
      <c r="C1310" s="10"/>
      <c r="D1310" s="10"/>
      <c r="AA1310" s="51"/>
      <c r="AB1310" s="51"/>
      <c r="AC1310" s="51"/>
      <c r="AD1310" s="51"/>
      <c r="AE1310" s="51"/>
      <c r="AG1310" s="72"/>
      <c r="AN1310" s="51"/>
      <c r="AO1310" s="51"/>
      <c r="AP1310" s="51"/>
      <c r="AQ1310" s="51"/>
      <c r="AR1310" s="51"/>
      <c r="AS1310" s="51"/>
      <c r="AT1310" s="51"/>
      <c r="AU1310" s="51"/>
    </row>
    <row r="1311" spans="3:47" x14ac:dyDescent="0.2">
      <c r="C1311" s="10"/>
      <c r="D1311" s="10"/>
      <c r="AA1311" s="51"/>
      <c r="AB1311" s="51"/>
      <c r="AC1311" s="51"/>
      <c r="AD1311" s="51"/>
      <c r="AE1311" s="51"/>
      <c r="AG1311" s="72"/>
      <c r="AN1311" s="51"/>
      <c r="AO1311" s="51"/>
      <c r="AP1311" s="51"/>
      <c r="AQ1311" s="51"/>
      <c r="AR1311" s="51"/>
      <c r="AS1311" s="51"/>
      <c r="AT1311" s="51"/>
      <c r="AU1311" s="51"/>
    </row>
    <row r="1312" spans="3:47" x14ac:dyDescent="0.2">
      <c r="C1312" s="10"/>
      <c r="D1312" s="10"/>
      <c r="AA1312" s="51"/>
      <c r="AB1312" s="51"/>
      <c r="AC1312" s="51"/>
      <c r="AD1312" s="51"/>
      <c r="AE1312" s="51"/>
      <c r="AG1312" s="72"/>
      <c r="AN1312" s="51"/>
      <c r="AO1312" s="51"/>
      <c r="AP1312" s="51"/>
      <c r="AQ1312" s="51"/>
      <c r="AR1312" s="51"/>
      <c r="AS1312" s="51"/>
      <c r="AT1312" s="51"/>
      <c r="AU1312" s="51"/>
    </row>
    <row r="1313" spans="3:64" x14ac:dyDescent="0.2">
      <c r="C1313" s="10"/>
      <c r="D1313" s="10"/>
      <c r="AA1313" s="51"/>
      <c r="AB1313" s="51"/>
      <c r="AC1313" s="51"/>
      <c r="AD1313" s="51"/>
      <c r="AE1313" s="51"/>
      <c r="AG1313" s="72"/>
      <c r="AN1313" s="51"/>
      <c r="AO1313" s="51"/>
      <c r="AP1313" s="51"/>
      <c r="AQ1313" s="51"/>
      <c r="AR1313" s="51"/>
      <c r="AS1313" s="51"/>
      <c r="AT1313" s="51"/>
      <c r="AU1313" s="51"/>
    </row>
    <row r="1314" spans="3:64" x14ac:dyDescent="0.2">
      <c r="C1314" s="10"/>
      <c r="D1314" s="10"/>
      <c r="AA1314" s="51"/>
      <c r="AB1314" s="51"/>
      <c r="AC1314" s="51"/>
      <c r="AD1314" s="51"/>
      <c r="AE1314" s="51"/>
      <c r="AG1314" s="72"/>
      <c r="AN1314" s="51"/>
      <c r="AO1314" s="51"/>
      <c r="AP1314" s="51"/>
      <c r="AQ1314" s="51"/>
      <c r="AR1314" s="51"/>
      <c r="AS1314" s="51"/>
      <c r="AT1314" s="51"/>
      <c r="AU1314" s="51"/>
    </row>
    <row r="1315" spans="3:64" x14ac:dyDescent="0.2">
      <c r="C1315" s="10"/>
      <c r="D1315" s="10"/>
      <c r="AA1315" s="51"/>
      <c r="AB1315" s="51"/>
      <c r="AC1315" s="51"/>
      <c r="AD1315" s="51"/>
      <c r="AE1315" s="51"/>
      <c r="AG1315" s="72"/>
      <c r="AN1315" s="51"/>
      <c r="AO1315" s="51"/>
      <c r="AP1315" s="51"/>
      <c r="AQ1315" s="51"/>
      <c r="AR1315" s="51"/>
      <c r="AS1315" s="51"/>
      <c r="AT1315" s="51"/>
      <c r="AU1315" s="51"/>
    </row>
    <row r="1316" spans="3:64" x14ac:dyDescent="0.2">
      <c r="C1316" s="10"/>
      <c r="D1316" s="10"/>
      <c r="AA1316" s="51"/>
      <c r="AB1316" s="51"/>
      <c r="AC1316" s="51"/>
      <c r="AD1316" s="51"/>
      <c r="AE1316" s="51"/>
      <c r="AG1316" s="72"/>
      <c r="AN1316" s="51"/>
      <c r="AO1316" s="51"/>
      <c r="AP1316" s="51"/>
      <c r="AQ1316" s="51"/>
      <c r="AR1316" s="51"/>
      <c r="AS1316" s="51"/>
      <c r="AT1316" s="51"/>
      <c r="AU1316" s="51"/>
    </row>
    <row r="1317" spans="3:64" x14ac:dyDescent="0.2">
      <c r="C1317" s="10"/>
      <c r="D1317" s="10"/>
      <c r="AA1317" s="51"/>
      <c r="AB1317" s="51"/>
      <c r="AC1317" s="51"/>
      <c r="AD1317" s="51"/>
      <c r="AE1317" s="51"/>
      <c r="AG1317" s="72"/>
      <c r="AN1317" s="51"/>
      <c r="AO1317" s="51"/>
      <c r="AP1317" s="51"/>
      <c r="AQ1317" s="51"/>
      <c r="AR1317" s="51"/>
      <c r="AS1317" s="51"/>
      <c r="AT1317" s="51"/>
      <c r="AU1317" s="51"/>
      <c r="AV1317" s="51"/>
      <c r="AW1317" s="51"/>
      <c r="AX1317" s="51"/>
      <c r="AY1317" s="51"/>
      <c r="AZ1317" s="51"/>
      <c r="BA1317" s="51"/>
      <c r="BB1317" s="51"/>
      <c r="BC1317" s="51"/>
      <c r="BD1317" s="51"/>
      <c r="BE1317" s="51"/>
      <c r="BF1317" s="51"/>
      <c r="BG1317" s="51"/>
      <c r="BH1317" s="51"/>
      <c r="BI1317" s="51"/>
      <c r="BJ1317" s="51"/>
      <c r="BK1317" s="51"/>
      <c r="BL1317" s="51"/>
    </row>
    <row r="1318" spans="3:64" x14ac:dyDescent="0.2">
      <c r="C1318" s="10"/>
      <c r="D1318" s="10"/>
      <c r="AA1318" s="51"/>
      <c r="AB1318" s="51"/>
      <c r="AC1318" s="51"/>
      <c r="AD1318" s="51"/>
      <c r="AE1318" s="51"/>
      <c r="AG1318" s="72"/>
      <c r="AN1318" s="51"/>
      <c r="AO1318" s="51"/>
      <c r="AP1318" s="51"/>
      <c r="AQ1318" s="51"/>
      <c r="AR1318" s="51"/>
      <c r="AS1318" s="51"/>
      <c r="AT1318" s="51"/>
      <c r="AU1318" s="51"/>
    </row>
    <row r="1319" spans="3:64" x14ac:dyDescent="0.2">
      <c r="C1319" s="10"/>
      <c r="D1319" s="10"/>
      <c r="AA1319" s="51"/>
      <c r="AB1319" s="51"/>
      <c r="AC1319" s="51"/>
      <c r="AD1319" s="51"/>
      <c r="AE1319" s="51"/>
      <c r="AG1319" s="72"/>
      <c r="AN1319" s="51"/>
      <c r="AO1319" s="51"/>
      <c r="AP1319" s="51"/>
      <c r="AQ1319" s="51"/>
      <c r="AR1319" s="51"/>
      <c r="AS1319" s="51"/>
      <c r="AT1319" s="51"/>
      <c r="AU1319" s="51"/>
      <c r="AV1319" s="51"/>
      <c r="AW1319" s="51"/>
      <c r="AX1319" s="51"/>
      <c r="AY1319" s="51"/>
      <c r="AZ1319" s="51"/>
      <c r="BA1319" s="51"/>
      <c r="BB1319" s="51"/>
      <c r="BC1319" s="51"/>
      <c r="BD1319" s="51"/>
      <c r="BE1319" s="51"/>
      <c r="BF1319" s="51"/>
      <c r="BG1319" s="51"/>
      <c r="BH1319" s="51"/>
      <c r="BI1319" s="51"/>
      <c r="BJ1319" s="51"/>
      <c r="BK1319" s="51"/>
      <c r="BL1319" s="51"/>
    </row>
    <row r="1320" spans="3:64" x14ac:dyDescent="0.2">
      <c r="C1320" s="10"/>
      <c r="D1320" s="10"/>
      <c r="AA1320" s="51"/>
      <c r="AB1320" s="51"/>
      <c r="AC1320" s="51"/>
      <c r="AD1320" s="51"/>
      <c r="AE1320" s="51"/>
      <c r="AG1320" s="72"/>
      <c r="AN1320" s="51"/>
      <c r="AO1320" s="51"/>
      <c r="AP1320" s="51"/>
      <c r="AQ1320" s="51"/>
      <c r="AR1320" s="51"/>
      <c r="AS1320" s="51"/>
      <c r="AT1320" s="51"/>
      <c r="AU1320" s="51"/>
    </row>
    <row r="1321" spans="3:64" x14ac:dyDescent="0.2">
      <c r="C1321" s="10"/>
      <c r="D1321" s="10"/>
      <c r="AA1321" s="51"/>
      <c r="AB1321" s="51"/>
      <c r="AC1321" s="51"/>
      <c r="AD1321" s="51"/>
      <c r="AE1321" s="51"/>
      <c r="AG1321" s="72"/>
      <c r="AN1321" s="51"/>
      <c r="AO1321" s="51"/>
      <c r="AP1321" s="51"/>
      <c r="AQ1321" s="51"/>
      <c r="AR1321" s="51"/>
      <c r="AS1321" s="51"/>
      <c r="AT1321" s="51"/>
      <c r="AU1321" s="51"/>
      <c r="AV1321" s="51"/>
      <c r="AW1321" s="51"/>
      <c r="AX1321" s="51"/>
      <c r="AY1321" s="51"/>
      <c r="AZ1321" s="51"/>
      <c r="BA1321" s="51"/>
      <c r="BB1321" s="51"/>
      <c r="BC1321" s="51"/>
      <c r="BD1321" s="51"/>
      <c r="BE1321" s="51"/>
      <c r="BF1321" s="51"/>
      <c r="BG1321" s="51"/>
      <c r="BH1321" s="51"/>
      <c r="BI1321" s="51"/>
      <c r="BJ1321" s="51"/>
      <c r="BK1321" s="51"/>
      <c r="BL1321" s="51"/>
    </row>
    <row r="1322" spans="3:64" x14ac:dyDescent="0.2">
      <c r="C1322" s="10"/>
      <c r="D1322" s="10"/>
      <c r="AA1322" s="51"/>
      <c r="AB1322" s="51"/>
      <c r="AC1322" s="51"/>
      <c r="AD1322" s="51"/>
      <c r="AE1322" s="51"/>
      <c r="AG1322" s="72"/>
      <c r="AN1322" s="51"/>
      <c r="AO1322" s="51"/>
      <c r="AP1322" s="51"/>
      <c r="AQ1322" s="51"/>
      <c r="AR1322" s="51"/>
      <c r="AS1322" s="51"/>
      <c r="AT1322" s="51"/>
      <c r="AU1322" s="51"/>
    </row>
    <row r="1323" spans="3:64" x14ac:dyDescent="0.2">
      <c r="C1323" s="10"/>
      <c r="D1323" s="10"/>
      <c r="AA1323" s="51"/>
      <c r="AB1323" s="51"/>
      <c r="AC1323" s="51"/>
      <c r="AD1323" s="51"/>
      <c r="AE1323" s="51"/>
      <c r="AG1323" s="72"/>
      <c r="AN1323" s="51"/>
      <c r="AO1323" s="51"/>
      <c r="AP1323" s="51"/>
      <c r="AQ1323" s="51"/>
      <c r="AR1323" s="51"/>
      <c r="AS1323" s="51"/>
      <c r="AT1323" s="51"/>
      <c r="AU1323" s="51"/>
    </row>
    <row r="1324" spans="3:64" x14ac:dyDescent="0.2">
      <c r="C1324" s="10"/>
      <c r="D1324" s="10"/>
      <c r="AA1324" s="51"/>
      <c r="AB1324" s="51"/>
      <c r="AC1324" s="51"/>
      <c r="AD1324" s="51"/>
      <c r="AE1324" s="51"/>
      <c r="AG1324" s="72"/>
      <c r="AN1324" s="51"/>
      <c r="AO1324" s="51"/>
      <c r="AP1324" s="51"/>
      <c r="AQ1324" s="51"/>
      <c r="AR1324" s="51"/>
      <c r="AS1324" s="51"/>
      <c r="AT1324" s="51"/>
      <c r="AU1324" s="51"/>
    </row>
    <row r="1325" spans="3:64" x14ac:dyDescent="0.2">
      <c r="C1325" s="10"/>
      <c r="D1325" s="10"/>
      <c r="AA1325" s="51"/>
      <c r="AB1325" s="51"/>
      <c r="AC1325" s="51"/>
      <c r="AD1325" s="51"/>
      <c r="AE1325" s="51"/>
      <c r="AG1325" s="72"/>
      <c r="AN1325" s="51"/>
      <c r="AO1325" s="51"/>
      <c r="AP1325" s="51"/>
      <c r="AQ1325" s="51"/>
      <c r="AR1325" s="51"/>
      <c r="AS1325" s="51"/>
      <c r="AT1325" s="51"/>
      <c r="AU1325" s="51"/>
    </row>
    <row r="1326" spans="3:64" x14ac:dyDescent="0.2">
      <c r="C1326" s="10"/>
      <c r="D1326" s="10"/>
      <c r="AA1326" s="51"/>
      <c r="AB1326" s="51"/>
      <c r="AC1326" s="51"/>
      <c r="AD1326" s="51"/>
      <c r="AE1326" s="51"/>
      <c r="AG1326" s="72"/>
      <c r="AN1326" s="51"/>
      <c r="AO1326" s="51"/>
      <c r="AP1326" s="51"/>
      <c r="AQ1326" s="51"/>
      <c r="AR1326" s="51"/>
      <c r="AS1326" s="51"/>
      <c r="AT1326" s="51"/>
      <c r="AU1326" s="51"/>
    </row>
    <row r="1327" spans="3:64" x14ac:dyDescent="0.2">
      <c r="C1327" s="10"/>
      <c r="D1327" s="10"/>
      <c r="AA1327" s="51"/>
      <c r="AB1327" s="51"/>
      <c r="AC1327" s="51"/>
      <c r="AD1327" s="51"/>
      <c r="AE1327" s="51"/>
      <c r="AG1327" s="72"/>
      <c r="AN1327" s="51"/>
      <c r="AO1327" s="51"/>
      <c r="AP1327" s="51"/>
      <c r="AQ1327" s="51"/>
      <c r="AR1327" s="51"/>
      <c r="AS1327" s="51"/>
      <c r="AT1327" s="51"/>
      <c r="AU1327" s="51"/>
    </row>
    <row r="1328" spans="3:64" x14ac:dyDescent="0.2">
      <c r="C1328" s="10"/>
      <c r="D1328" s="10"/>
      <c r="AA1328" s="51"/>
      <c r="AB1328" s="51"/>
      <c r="AC1328" s="51"/>
      <c r="AD1328" s="51"/>
      <c r="AE1328" s="51"/>
      <c r="AG1328" s="72"/>
      <c r="AN1328" s="51"/>
      <c r="AO1328" s="51"/>
      <c r="AP1328" s="51"/>
      <c r="AQ1328" s="51"/>
      <c r="AR1328" s="51"/>
      <c r="AS1328" s="51"/>
      <c r="AT1328" s="51"/>
      <c r="AU1328" s="51"/>
    </row>
    <row r="1329" spans="3:64" x14ac:dyDescent="0.2">
      <c r="C1329" s="10"/>
      <c r="D1329" s="10"/>
      <c r="AA1329" s="51"/>
      <c r="AB1329" s="51"/>
      <c r="AC1329" s="51"/>
      <c r="AD1329" s="51"/>
      <c r="AE1329" s="51"/>
      <c r="AG1329" s="72"/>
      <c r="AN1329" s="51"/>
      <c r="AO1329" s="51"/>
      <c r="AP1329" s="51"/>
      <c r="AQ1329" s="51"/>
      <c r="AR1329" s="51"/>
      <c r="AS1329" s="51"/>
      <c r="AT1329" s="51"/>
      <c r="AU1329" s="51"/>
    </row>
    <row r="1330" spans="3:64" x14ac:dyDescent="0.2">
      <c r="C1330" s="10"/>
      <c r="D1330" s="10"/>
      <c r="AA1330" s="51"/>
      <c r="AB1330" s="51"/>
      <c r="AC1330" s="51"/>
      <c r="AD1330" s="51"/>
      <c r="AE1330" s="51"/>
      <c r="AG1330" s="72"/>
      <c r="AN1330" s="51"/>
      <c r="AO1330" s="51"/>
      <c r="AP1330" s="51"/>
      <c r="AQ1330" s="51"/>
      <c r="AR1330" s="51"/>
      <c r="AS1330" s="51"/>
      <c r="AT1330" s="51"/>
      <c r="AU1330" s="51"/>
      <c r="AV1330" s="51"/>
    </row>
    <row r="1331" spans="3:64" x14ac:dyDescent="0.2">
      <c r="C1331" s="10"/>
      <c r="D1331" s="10"/>
      <c r="AA1331" s="51"/>
      <c r="AB1331" s="51"/>
      <c r="AC1331" s="51"/>
      <c r="AD1331" s="51"/>
      <c r="AE1331" s="51"/>
      <c r="AG1331" s="72"/>
      <c r="AN1331" s="51"/>
      <c r="AO1331" s="51"/>
      <c r="AP1331" s="51"/>
      <c r="AQ1331" s="51"/>
      <c r="AR1331" s="51"/>
      <c r="AS1331" s="51"/>
      <c r="AT1331" s="51"/>
      <c r="AU1331" s="51"/>
    </row>
    <row r="1332" spans="3:64" x14ac:dyDescent="0.2">
      <c r="C1332" s="10"/>
      <c r="D1332" s="10"/>
      <c r="AA1332" s="51"/>
      <c r="AB1332" s="51"/>
      <c r="AC1332" s="51"/>
      <c r="AD1332" s="51"/>
      <c r="AE1332" s="51"/>
      <c r="AG1332" s="72"/>
      <c r="AN1332" s="51"/>
      <c r="AO1332" s="51"/>
      <c r="AP1332" s="51"/>
      <c r="AQ1332" s="51"/>
      <c r="AR1332" s="51"/>
      <c r="AS1332" s="51"/>
      <c r="AT1332" s="51"/>
      <c r="AU1332" s="51"/>
      <c r="AV1332" s="51"/>
    </row>
    <row r="1333" spans="3:64" x14ac:dyDescent="0.2">
      <c r="C1333" s="10"/>
      <c r="D1333" s="10"/>
      <c r="AA1333" s="51"/>
      <c r="AB1333" s="51"/>
      <c r="AC1333" s="51"/>
      <c r="AD1333" s="51"/>
      <c r="AE1333" s="51"/>
      <c r="AG1333" s="72"/>
      <c r="AN1333" s="51"/>
      <c r="AO1333" s="51"/>
      <c r="AP1333" s="51"/>
      <c r="AQ1333" s="51"/>
      <c r="AR1333" s="51"/>
      <c r="AS1333" s="51"/>
      <c r="AT1333" s="51"/>
      <c r="AU1333" s="51"/>
      <c r="AV1333" s="51"/>
      <c r="AW1333" s="51"/>
      <c r="AX1333" s="51"/>
      <c r="AY1333" s="51"/>
      <c r="AZ1333" s="51"/>
      <c r="BA1333" s="51"/>
      <c r="BB1333" s="51"/>
      <c r="BC1333" s="51"/>
      <c r="BD1333" s="51"/>
      <c r="BE1333" s="51"/>
      <c r="BF1333" s="51"/>
      <c r="BG1333" s="51"/>
      <c r="BH1333" s="51"/>
      <c r="BI1333" s="51"/>
      <c r="BJ1333" s="51"/>
      <c r="BK1333" s="51"/>
      <c r="BL1333" s="51"/>
    </row>
    <row r="1334" spans="3:64" x14ac:dyDescent="0.2">
      <c r="C1334" s="10"/>
      <c r="D1334" s="10"/>
      <c r="AA1334" s="51"/>
      <c r="AB1334" s="51"/>
      <c r="AC1334" s="51"/>
      <c r="AD1334" s="51"/>
      <c r="AE1334" s="51"/>
      <c r="AG1334" s="72"/>
      <c r="AN1334" s="51"/>
      <c r="AO1334" s="51"/>
      <c r="AP1334" s="51"/>
      <c r="AQ1334" s="51"/>
      <c r="AR1334" s="51"/>
      <c r="AS1334" s="51"/>
      <c r="AT1334" s="51"/>
      <c r="AU1334" s="51"/>
    </row>
    <row r="1335" spans="3:64" x14ac:dyDescent="0.2">
      <c r="C1335" s="10"/>
      <c r="D1335" s="10"/>
      <c r="AA1335" s="51"/>
      <c r="AB1335" s="51"/>
      <c r="AC1335" s="51"/>
      <c r="AD1335" s="51"/>
      <c r="AE1335" s="51"/>
      <c r="AG1335" s="72"/>
      <c r="AN1335" s="51"/>
      <c r="AO1335" s="51"/>
      <c r="AP1335" s="51"/>
      <c r="AQ1335" s="51"/>
      <c r="AR1335" s="51"/>
      <c r="AS1335" s="51"/>
      <c r="AT1335" s="51"/>
      <c r="AU1335" s="51"/>
    </row>
    <row r="1336" spans="3:64" x14ac:dyDescent="0.2">
      <c r="C1336" s="10"/>
      <c r="D1336" s="10"/>
      <c r="AA1336" s="51"/>
      <c r="AB1336" s="51"/>
      <c r="AC1336" s="51"/>
      <c r="AD1336" s="51"/>
      <c r="AE1336" s="51"/>
      <c r="AG1336" s="72"/>
      <c r="AN1336" s="51"/>
      <c r="AO1336" s="51"/>
      <c r="AP1336" s="51"/>
      <c r="AQ1336" s="51"/>
      <c r="AR1336" s="51"/>
      <c r="AS1336" s="51"/>
      <c r="AT1336" s="51"/>
      <c r="AU1336" s="51"/>
    </row>
    <row r="1337" spans="3:64" x14ac:dyDescent="0.2">
      <c r="C1337" s="10"/>
      <c r="D1337" s="10"/>
      <c r="AA1337" s="51"/>
      <c r="AB1337" s="51"/>
      <c r="AC1337" s="51"/>
      <c r="AD1337" s="51"/>
      <c r="AE1337" s="51"/>
      <c r="AG1337" s="72"/>
      <c r="AN1337" s="51"/>
      <c r="AO1337" s="51"/>
      <c r="AP1337" s="51"/>
      <c r="AQ1337" s="51"/>
      <c r="AR1337" s="51"/>
      <c r="AS1337" s="51"/>
      <c r="AT1337" s="51"/>
      <c r="AU1337" s="51"/>
    </row>
    <row r="1338" spans="3:64" x14ac:dyDescent="0.2">
      <c r="C1338" s="10"/>
      <c r="D1338" s="10"/>
      <c r="AA1338" s="51"/>
      <c r="AB1338" s="51"/>
      <c r="AC1338" s="51"/>
      <c r="AD1338" s="51"/>
      <c r="AE1338" s="51"/>
      <c r="AG1338" s="72"/>
      <c r="AN1338" s="51"/>
      <c r="AO1338" s="51"/>
      <c r="AP1338" s="51"/>
      <c r="AQ1338" s="51"/>
      <c r="AR1338" s="51"/>
      <c r="AS1338" s="51"/>
      <c r="AT1338" s="51"/>
      <c r="AU1338" s="51"/>
    </row>
    <row r="1339" spans="3:64" x14ac:dyDescent="0.2">
      <c r="C1339" s="10"/>
      <c r="D1339" s="10"/>
      <c r="AA1339" s="51"/>
      <c r="AB1339" s="51"/>
      <c r="AC1339" s="51"/>
      <c r="AD1339" s="51"/>
      <c r="AE1339" s="51"/>
      <c r="AG1339" s="72"/>
      <c r="AN1339" s="51"/>
      <c r="AO1339" s="51"/>
      <c r="AP1339" s="51"/>
      <c r="AQ1339" s="51"/>
      <c r="AR1339" s="51"/>
      <c r="AS1339" s="51"/>
      <c r="AT1339" s="51"/>
      <c r="AU1339" s="51"/>
    </row>
    <row r="1340" spans="3:64" x14ac:dyDescent="0.2">
      <c r="C1340" s="10"/>
      <c r="D1340" s="10"/>
      <c r="AA1340" s="51"/>
      <c r="AB1340" s="51"/>
      <c r="AC1340" s="51"/>
      <c r="AD1340" s="51"/>
      <c r="AE1340" s="51"/>
      <c r="AG1340" s="72"/>
      <c r="AN1340" s="51"/>
      <c r="AO1340" s="51"/>
      <c r="AP1340" s="51"/>
      <c r="AQ1340" s="51"/>
      <c r="AR1340" s="51"/>
      <c r="AS1340" s="51"/>
      <c r="AT1340" s="51"/>
      <c r="AU1340" s="51"/>
      <c r="AV1340" s="51"/>
      <c r="AW1340" s="51"/>
      <c r="AX1340" s="51"/>
      <c r="AY1340" s="51"/>
      <c r="AZ1340" s="51"/>
      <c r="BA1340" s="51"/>
      <c r="BB1340" s="51"/>
      <c r="BC1340" s="51"/>
      <c r="BD1340" s="51"/>
      <c r="BE1340" s="51"/>
      <c r="BF1340" s="51"/>
      <c r="BG1340" s="51"/>
      <c r="BH1340" s="51"/>
      <c r="BI1340" s="51"/>
      <c r="BJ1340" s="51"/>
      <c r="BK1340" s="51"/>
      <c r="BL1340" s="51"/>
    </row>
    <row r="1341" spans="3:64" x14ac:dyDescent="0.2">
      <c r="C1341" s="10"/>
      <c r="D1341" s="10"/>
      <c r="AA1341" s="51"/>
      <c r="AB1341" s="51"/>
      <c r="AC1341" s="51"/>
      <c r="AD1341" s="51"/>
      <c r="AE1341" s="51"/>
      <c r="AG1341" s="72"/>
      <c r="AN1341" s="51"/>
      <c r="AO1341" s="51"/>
      <c r="AP1341" s="51"/>
      <c r="AQ1341" s="51"/>
      <c r="AR1341" s="51"/>
      <c r="AS1341" s="51"/>
      <c r="AT1341" s="51"/>
      <c r="AU1341" s="51"/>
      <c r="AV1341" s="51"/>
      <c r="AX1341" s="51"/>
    </row>
    <row r="1342" spans="3:64" x14ac:dyDescent="0.2">
      <c r="C1342" s="10"/>
      <c r="D1342" s="10"/>
      <c r="AA1342" s="51"/>
      <c r="AB1342" s="51"/>
      <c r="AC1342" s="51"/>
      <c r="AD1342" s="51"/>
      <c r="AE1342" s="51"/>
      <c r="AG1342" s="72"/>
      <c r="AN1342" s="51"/>
      <c r="AO1342" s="51"/>
      <c r="AP1342" s="51"/>
      <c r="AQ1342" s="51"/>
      <c r="AR1342" s="51"/>
      <c r="AS1342" s="51"/>
      <c r="AT1342" s="51"/>
      <c r="AU1342" s="51"/>
      <c r="AV1342" s="51"/>
      <c r="AW1342" s="51"/>
      <c r="AX1342" s="51"/>
      <c r="AY1342" s="51"/>
      <c r="AZ1342" s="51"/>
      <c r="BA1342" s="51"/>
      <c r="BB1342" s="51"/>
      <c r="BC1342" s="51"/>
      <c r="BD1342" s="51"/>
      <c r="BE1342" s="51"/>
      <c r="BF1342" s="51"/>
      <c r="BG1342" s="51"/>
      <c r="BH1342" s="51"/>
      <c r="BI1342" s="51"/>
      <c r="BJ1342" s="51"/>
      <c r="BK1342" s="51"/>
      <c r="BL1342" s="51"/>
    </row>
    <row r="1343" spans="3:64" x14ac:dyDescent="0.2">
      <c r="C1343" s="10"/>
      <c r="D1343" s="10"/>
      <c r="AA1343" s="51"/>
      <c r="AB1343" s="51"/>
      <c r="AC1343" s="51"/>
      <c r="AD1343" s="51"/>
      <c r="AE1343" s="51"/>
      <c r="AG1343" s="72"/>
      <c r="AN1343" s="51"/>
      <c r="AO1343" s="51"/>
      <c r="AP1343" s="51"/>
      <c r="AQ1343" s="51"/>
      <c r="AR1343" s="51"/>
      <c r="AS1343" s="51"/>
      <c r="AT1343" s="51"/>
      <c r="AU1343" s="51"/>
      <c r="AV1343" s="51"/>
      <c r="AW1343" s="51"/>
      <c r="AX1343" s="51"/>
      <c r="AY1343" s="51"/>
      <c r="AZ1343" s="51"/>
      <c r="BA1343" s="51"/>
      <c r="BB1343" s="51"/>
      <c r="BC1343" s="51"/>
      <c r="BD1343" s="51"/>
      <c r="BE1343" s="51"/>
      <c r="BF1343" s="51"/>
      <c r="BG1343" s="51"/>
      <c r="BH1343" s="51"/>
      <c r="BI1343" s="51"/>
      <c r="BJ1343" s="51"/>
      <c r="BK1343" s="51"/>
      <c r="BL1343" s="51"/>
    </row>
    <row r="1344" spans="3:64" x14ac:dyDescent="0.2">
      <c r="C1344" s="10"/>
      <c r="D1344" s="10"/>
      <c r="AA1344" s="51"/>
      <c r="AB1344" s="51"/>
      <c r="AC1344" s="51"/>
      <c r="AD1344" s="51"/>
      <c r="AE1344" s="51"/>
      <c r="AG1344" s="72"/>
      <c r="AN1344" s="51"/>
      <c r="AO1344" s="51"/>
      <c r="AP1344" s="51"/>
      <c r="AQ1344" s="51"/>
      <c r="AR1344" s="51"/>
      <c r="AS1344" s="51"/>
      <c r="AT1344" s="51"/>
      <c r="AU1344" s="51"/>
    </row>
    <row r="1345" spans="3:47" x14ac:dyDescent="0.2">
      <c r="C1345" s="10"/>
      <c r="D1345" s="10"/>
      <c r="AA1345" s="51"/>
      <c r="AB1345" s="51"/>
      <c r="AC1345" s="51"/>
      <c r="AD1345" s="51"/>
      <c r="AE1345" s="51"/>
      <c r="AG1345" s="72"/>
      <c r="AN1345" s="51"/>
      <c r="AO1345" s="51"/>
      <c r="AP1345" s="51"/>
      <c r="AQ1345" s="51"/>
      <c r="AR1345" s="51"/>
      <c r="AS1345" s="51"/>
      <c r="AT1345" s="51"/>
      <c r="AU1345" s="51"/>
    </row>
    <row r="1346" spans="3:47" x14ac:dyDescent="0.2">
      <c r="C1346" s="10"/>
      <c r="D1346" s="10"/>
      <c r="AA1346" s="51"/>
      <c r="AB1346" s="51"/>
      <c r="AC1346" s="51"/>
      <c r="AD1346" s="51"/>
      <c r="AE1346" s="51"/>
      <c r="AG1346" s="72"/>
      <c r="AN1346" s="51"/>
      <c r="AO1346" s="51"/>
      <c r="AP1346" s="51"/>
      <c r="AQ1346" s="51"/>
      <c r="AR1346" s="51"/>
      <c r="AS1346" s="51"/>
      <c r="AT1346" s="51"/>
      <c r="AU1346" s="51"/>
    </row>
    <row r="1347" spans="3:47" x14ac:dyDescent="0.2">
      <c r="C1347" s="10"/>
      <c r="D1347" s="10"/>
      <c r="AA1347" s="51"/>
      <c r="AB1347" s="51"/>
      <c r="AC1347" s="51"/>
      <c r="AD1347" s="51"/>
      <c r="AE1347" s="51"/>
      <c r="AG1347" s="72"/>
      <c r="AN1347" s="51"/>
      <c r="AO1347" s="51"/>
      <c r="AP1347" s="51"/>
      <c r="AQ1347" s="51"/>
      <c r="AR1347" s="51"/>
      <c r="AS1347" s="51"/>
      <c r="AT1347" s="51"/>
      <c r="AU1347" s="51"/>
    </row>
    <row r="1348" spans="3:47" x14ac:dyDescent="0.2">
      <c r="C1348" s="10"/>
      <c r="D1348" s="10"/>
      <c r="AA1348" s="51"/>
      <c r="AB1348" s="51"/>
      <c r="AC1348" s="51"/>
      <c r="AD1348" s="51"/>
      <c r="AE1348" s="51"/>
      <c r="AG1348" s="72"/>
      <c r="AN1348" s="51"/>
      <c r="AO1348" s="51"/>
      <c r="AP1348" s="51"/>
      <c r="AQ1348" s="51"/>
      <c r="AR1348" s="51"/>
      <c r="AS1348" s="51"/>
      <c r="AT1348" s="51"/>
      <c r="AU1348" s="51"/>
    </row>
    <row r="1349" spans="3:47" x14ac:dyDescent="0.2">
      <c r="C1349" s="10"/>
      <c r="D1349" s="10"/>
      <c r="AA1349" s="51"/>
      <c r="AB1349" s="51"/>
      <c r="AC1349" s="51"/>
      <c r="AD1349" s="51"/>
      <c r="AE1349" s="51"/>
      <c r="AG1349" s="72"/>
      <c r="AN1349" s="51"/>
      <c r="AO1349" s="51"/>
      <c r="AP1349" s="51"/>
      <c r="AQ1349" s="51"/>
      <c r="AR1349" s="51"/>
      <c r="AS1349" s="51"/>
      <c r="AT1349" s="51"/>
      <c r="AU1349" s="51"/>
    </row>
    <row r="1350" spans="3:47" x14ac:dyDescent="0.2">
      <c r="C1350" s="10"/>
      <c r="D1350" s="10"/>
      <c r="AA1350" s="51"/>
      <c r="AB1350" s="51"/>
      <c r="AC1350" s="51"/>
      <c r="AD1350" s="51"/>
      <c r="AE1350" s="51"/>
      <c r="AG1350" s="72"/>
      <c r="AN1350" s="51"/>
      <c r="AO1350" s="51"/>
      <c r="AP1350" s="51"/>
      <c r="AQ1350" s="51"/>
      <c r="AR1350" s="51"/>
      <c r="AS1350" s="51"/>
      <c r="AT1350" s="51"/>
      <c r="AU1350" s="51"/>
    </row>
    <row r="1351" spans="3:47" x14ac:dyDescent="0.2">
      <c r="C1351" s="10"/>
      <c r="D1351" s="10"/>
      <c r="AA1351" s="51"/>
      <c r="AB1351" s="51"/>
      <c r="AC1351" s="51"/>
      <c r="AD1351" s="51"/>
      <c r="AE1351" s="51"/>
      <c r="AG1351" s="72"/>
      <c r="AN1351" s="51"/>
      <c r="AO1351" s="51"/>
      <c r="AP1351" s="51"/>
      <c r="AQ1351" s="51"/>
      <c r="AR1351" s="51"/>
      <c r="AS1351" s="51"/>
      <c r="AT1351" s="51"/>
      <c r="AU1351" s="51"/>
    </row>
    <row r="1352" spans="3:47" x14ac:dyDescent="0.2">
      <c r="C1352" s="10"/>
      <c r="D1352" s="10"/>
      <c r="AA1352" s="51"/>
      <c r="AB1352" s="51"/>
      <c r="AC1352" s="51"/>
      <c r="AD1352" s="51"/>
      <c r="AE1352" s="51"/>
      <c r="AG1352" s="72"/>
      <c r="AN1352" s="51"/>
      <c r="AO1352" s="51"/>
      <c r="AP1352" s="51"/>
      <c r="AQ1352" s="51"/>
      <c r="AR1352" s="51"/>
      <c r="AS1352" s="51"/>
      <c r="AT1352" s="51"/>
      <c r="AU1352" s="51"/>
    </row>
    <row r="1353" spans="3:47" x14ac:dyDescent="0.2">
      <c r="C1353" s="10"/>
      <c r="D1353" s="10"/>
      <c r="AA1353" s="51"/>
      <c r="AB1353" s="51"/>
      <c r="AC1353" s="51"/>
      <c r="AD1353" s="51"/>
      <c r="AE1353" s="51"/>
      <c r="AG1353" s="72"/>
      <c r="AN1353" s="51"/>
      <c r="AO1353" s="51"/>
      <c r="AP1353" s="51"/>
      <c r="AQ1353" s="51"/>
      <c r="AR1353" s="51"/>
      <c r="AS1353" s="51"/>
      <c r="AT1353" s="51"/>
      <c r="AU1353" s="51"/>
    </row>
    <row r="1354" spans="3:47" x14ac:dyDescent="0.2">
      <c r="C1354" s="10"/>
      <c r="D1354" s="10"/>
      <c r="AA1354" s="51"/>
      <c r="AB1354" s="51"/>
      <c r="AC1354" s="51"/>
      <c r="AD1354" s="51"/>
      <c r="AE1354" s="51"/>
      <c r="AG1354" s="72"/>
      <c r="AN1354" s="51"/>
      <c r="AO1354" s="51"/>
      <c r="AP1354" s="51"/>
      <c r="AQ1354" s="51"/>
      <c r="AR1354" s="51"/>
      <c r="AS1354" s="51"/>
      <c r="AT1354" s="51"/>
      <c r="AU1354" s="51"/>
    </row>
    <row r="1355" spans="3:47" x14ac:dyDescent="0.2">
      <c r="C1355" s="10"/>
      <c r="D1355" s="10"/>
      <c r="AA1355" s="51"/>
      <c r="AB1355" s="51"/>
      <c r="AC1355" s="51"/>
      <c r="AD1355" s="51"/>
      <c r="AE1355" s="51"/>
      <c r="AG1355" s="72"/>
      <c r="AN1355" s="51"/>
      <c r="AO1355" s="51"/>
      <c r="AP1355" s="51"/>
      <c r="AQ1355" s="51"/>
      <c r="AR1355" s="51"/>
      <c r="AS1355" s="51"/>
      <c r="AT1355" s="51"/>
      <c r="AU1355" s="51"/>
    </row>
    <row r="1356" spans="3:47" x14ac:dyDescent="0.2">
      <c r="C1356" s="10"/>
      <c r="D1356" s="10"/>
      <c r="AA1356" s="51"/>
      <c r="AB1356" s="51"/>
      <c r="AC1356" s="51"/>
      <c r="AD1356" s="51"/>
      <c r="AE1356" s="51"/>
      <c r="AG1356" s="72"/>
      <c r="AN1356" s="51"/>
      <c r="AO1356" s="51"/>
      <c r="AP1356" s="51"/>
      <c r="AQ1356" s="51"/>
      <c r="AR1356" s="51"/>
      <c r="AS1356" s="51"/>
      <c r="AT1356" s="51"/>
      <c r="AU1356" s="51"/>
    </row>
    <row r="1357" spans="3:47" x14ac:dyDescent="0.2">
      <c r="C1357" s="10"/>
      <c r="D1357" s="10"/>
      <c r="AA1357" s="51"/>
      <c r="AB1357" s="51"/>
      <c r="AC1357" s="51"/>
      <c r="AD1357" s="51"/>
      <c r="AE1357" s="51"/>
      <c r="AG1357" s="72"/>
      <c r="AN1357" s="51"/>
      <c r="AO1357" s="51"/>
      <c r="AP1357" s="51"/>
      <c r="AQ1357" s="51"/>
      <c r="AR1357" s="51"/>
      <c r="AS1357" s="51"/>
      <c r="AT1357" s="51"/>
      <c r="AU1357" s="51"/>
    </row>
    <row r="1358" spans="3:47" x14ac:dyDescent="0.2">
      <c r="C1358" s="10"/>
      <c r="D1358" s="10"/>
      <c r="AA1358" s="51"/>
      <c r="AB1358" s="51"/>
      <c r="AC1358" s="51"/>
      <c r="AD1358" s="51"/>
      <c r="AE1358" s="51"/>
      <c r="AG1358" s="72"/>
      <c r="AN1358" s="51"/>
      <c r="AO1358" s="51"/>
      <c r="AP1358" s="51"/>
      <c r="AQ1358" s="51"/>
      <c r="AR1358" s="51"/>
      <c r="AS1358" s="51"/>
      <c r="AT1358" s="51"/>
      <c r="AU1358" s="51"/>
    </row>
    <row r="1359" spans="3:47" x14ac:dyDescent="0.2">
      <c r="C1359" s="10"/>
      <c r="D1359" s="10"/>
      <c r="AA1359" s="51"/>
      <c r="AB1359" s="51"/>
      <c r="AC1359" s="51"/>
      <c r="AD1359" s="51"/>
      <c r="AE1359" s="51"/>
      <c r="AG1359" s="72"/>
      <c r="AN1359" s="51"/>
      <c r="AO1359" s="51"/>
      <c r="AP1359" s="51"/>
      <c r="AQ1359" s="51"/>
      <c r="AR1359" s="51"/>
      <c r="AS1359" s="51"/>
      <c r="AT1359" s="51"/>
      <c r="AU1359" s="51"/>
    </row>
    <row r="1360" spans="3:47" x14ac:dyDescent="0.2">
      <c r="C1360" s="10"/>
      <c r="D1360" s="10"/>
      <c r="AA1360" s="51"/>
      <c r="AB1360" s="51"/>
      <c r="AC1360" s="51"/>
      <c r="AD1360" s="51"/>
      <c r="AE1360" s="51"/>
      <c r="AG1360" s="72"/>
      <c r="AN1360" s="51"/>
      <c r="AO1360" s="51"/>
      <c r="AP1360" s="51"/>
      <c r="AQ1360" s="51"/>
      <c r="AR1360" s="51"/>
      <c r="AS1360" s="51"/>
      <c r="AT1360" s="51"/>
      <c r="AU1360" s="51"/>
    </row>
    <row r="1361" spans="3:64" x14ac:dyDescent="0.2">
      <c r="C1361" s="10"/>
      <c r="D1361" s="10"/>
      <c r="AA1361" s="51"/>
      <c r="AB1361" s="51"/>
      <c r="AC1361" s="51"/>
      <c r="AD1361" s="51"/>
      <c r="AE1361" s="51"/>
      <c r="AG1361" s="72"/>
      <c r="AN1361" s="51"/>
      <c r="AO1361" s="51"/>
      <c r="AP1361" s="51"/>
      <c r="AQ1361" s="51"/>
      <c r="AR1361" s="51"/>
      <c r="AS1361" s="51"/>
      <c r="AT1361" s="51"/>
      <c r="AU1361" s="51"/>
      <c r="AV1361" s="51"/>
      <c r="AX1361" s="51"/>
      <c r="AY1361" s="51"/>
      <c r="AZ1361" s="51"/>
      <c r="BA1361" s="51"/>
      <c r="BB1361" s="51"/>
      <c r="BC1361" s="51"/>
      <c r="BD1361" s="51"/>
      <c r="BE1361" s="51"/>
      <c r="BF1361" s="51"/>
      <c r="BG1361" s="51"/>
      <c r="BH1361" s="51"/>
      <c r="BI1361" s="51"/>
      <c r="BJ1361" s="51"/>
      <c r="BK1361" s="51"/>
      <c r="BL1361" s="51"/>
    </row>
    <row r="1362" spans="3:64" x14ac:dyDescent="0.2">
      <c r="C1362" s="10"/>
      <c r="D1362" s="10"/>
      <c r="AA1362" s="51"/>
      <c r="AB1362" s="51"/>
      <c r="AC1362" s="51"/>
      <c r="AD1362" s="51"/>
      <c r="AE1362" s="51"/>
      <c r="AG1362" s="72"/>
      <c r="AN1362" s="51"/>
      <c r="AO1362" s="51"/>
      <c r="AP1362" s="51"/>
      <c r="AQ1362" s="51"/>
      <c r="AR1362" s="51"/>
      <c r="AS1362" s="51"/>
      <c r="AT1362" s="51"/>
      <c r="AU1362" s="51"/>
    </row>
    <row r="1363" spans="3:64" x14ac:dyDescent="0.2">
      <c r="C1363" s="10"/>
      <c r="D1363" s="10"/>
      <c r="AA1363" s="51"/>
      <c r="AB1363" s="51"/>
      <c r="AC1363" s="51"/>
      <c r="AD1363" s="51"/>
      <c r="AE1363" s="51"/>
      <c r="AG1363" s="72"/>
      <c r="AN1363" s="51"/>
      <c r="AO1363" s="51"/>
      <c r="AP1363" s="51"/>
      <c r="AQ1363" s="51"/>
      <c r="AR1363" s="51"/>
      <c r="AS1363" s="51"/>
      <c r="AT1363" s="51"/>
      <c r="AU1363" s="51"/>
    </row>
    <row r="1364" spans="3:64" x14ac:dyDescent="0.2">
      <c r="C1364" s="10"/>
      <c r="D1364" s="10"/>
      <c r="AA1364" s="51"/>
      <c r="AB1364" s="51"/>
      <c r="AC1364" s="51"/>
      <c r="AD1364" s="51"/>
      <c r="AE1364" s="51"/>
      <c r="AG1364" s="72"/>
      <c r="AN1364" s="51"/>
      <c r="AO1364" s="51"/>
      <c r="AP1364" s="51"/>
      <c r="AQ1364" s="51"/>
      <c r="AR1364" s="51"/>
      <c r="AS1364" s="51"/>
      <c r="AT1364" s="51"/>
      <c r="AU1364" s="51"/>
    </row>
    <row r="1365" spans="3:64" x14ac:dyDescent="0.2">
      <c r="C1365" s="10"/>
      <c r="D1365" s="10"/>
      <c r="AA1365" s="51"/>
      <c r="AB1365" s="51"/>
      <c r="AC1365" s="51"/>
      <c r="AD1365" s="51"/>
      <c r="AE1365" s="51"/>
      <c r="AG1365" s="72"/>
      <c r="AN1365" s="51"/>
      <c r="AO1365" s="51"/>
      <c r="AP1365" s="51"/>
      <c r="AQ1365" s="51"/>
      <c r="AR1365" s="51"/>
      <c r="AS1365" s="51"/>
      <c r="AT1365" s="51"/>
      <c r="AU1365" s="51"/>
      <c r="AV1365" s="51"/>
      <c r="AX1365" s="51"/>
    </row>
    <row r="1366" spans="3:64" x14ac:dyDescent="0.2">
      <c r="C1366" s="10"/>
      <c r="D1366" s="10"/>
      <c r="AA1366" s="51"/>
      <c r="AB1366" s="51"/>
      <c r="AC1366" s="51"/>
      <c r="AD1366" s="51"/>
      <c r="AE1366" s="51"/>
      <c r="AG1366" s="72"/>
      <c r="AN1366" s="51"/>
      <c r="AO1366" s="51"/>
      <c r="AP1366" s="51"/>
      <c r="AQ1366" s="51"/>
      <c r="AR1366" s="51"/>
      <c r="AS1366" s="51"/>
      <c r="AT1366" s="51"/>
      <c r="AU1366" s="51"/>
    </row>
    <row r="1367" spans="3:64" x14ac:dyDescent="0.2">
      <c r="C1367" s="10"/>
      <c r="D1367" s="10"/>
      <c r="AA1367" s="51"/>
      <c r="AB1367" s="51"/>
      <c r="AC1367" s="51"/>
      <c r="AD1367" s="51"/>
      <c r="AE1367" s="51"/>
      <c r="AG1367" s="72"/>
      <c r="AN1367" s="51"/>
      <c r="AO1367" s="51"/>
      <c r="AP1367" s="51"/>
      <c r="AQ1367" s="51"/>
      <c r="AR1367" s="51"/>
      <c r="AS1367" s="51"/>
      <c r="AT1367" s="51"/>
      <c r="AU1367" s="51"/>
      <c r="AV1367" s="51"/>
      <c r="AX1367" s="51"/>
      <c r="AY1367" s="51"/>
      <c r="AZ1367" s="51"/>
      <c r="BA1367" s="51"/>
      <c r="BB1367" s="51"/>
      <c r="BC1367" s="51"/>
      <c r="BD1367" s="51"/>
      <c r="BE1367" s="51"/>
      <c r="BF1367" s="51"/>
      <c r="BG1367" s="51"/>
      <c r="BH1367" s="51"/>
      <c r="BI1367" s="51"/>
      <c r="BJ1367" s="51"/>
      <c r="BK1367" s="51"/>
      <c r="BL1367" s="51"/>
    </row>
    <row r="1368" spans="3:64" x14ac:dyDescent="0.2">
      <c r="C1368" s="10"/>
      <c r="D1368" s="10"/>
      <c r="AA1368" s="51"/>
      <c r="AB1368" s="51"/>
      <c r="AC1368" s="51"/>
      <c r="AD1368" s="51"/>
      <c r="AE1368" s="51"/>
      <c r="AG1368" s="72"/>
      <c r="AN1368" s="51"/>
      <c r="AO1368" s="51"/>
      <c r="AP1368" s="51"/>
      <c r="AQ1368" s="51"/>
      <c r="AR1368" s="51"/>
      <c r="AS1368" s="51"/>
      <c r="AT1368" s="51"/>
      <c r="AU1368" s="51"/>
    </row>
    <row r="1369" spans="3:64" x14ac:dyDescent="0.2">
      <c r="C1369" s="10"/>
      <c r="D1369" s="10"/>
      <c r="AA1369" s="51"/>
      <c r="AB1369" s="51"/>
      <c r="AC1369" s="51"/>
      <c r="AD1369" s="51"/>
      <c r="AE1369" s="51"/>
      <c r="AG1369" s="72"/>
      <c r="AN1369" s="51"/>
      <c r="AO1369" s="51"/>
      <c r="AP1369" s="51"/>
      <c r="AQ1369" s="51"/>
      <c r="AR1369" s="51"/>
      <c r="AS1369" s="51"/>
      <c r="AT1369" s="51"/>
      <c r="AU1369" s="51"/>
    </row>
    <row r="1370" spans="3:64" x14ac:dyDescent="0.2">
      <c r="C1370" s="10"/>
      <c r="D1370" s="10"/>
      <c r="AA1370" s="51"/>
      <c r="AB1370" s="51"/>
      <c r="AC1370" s="51"/>
      <c r="AD1370" s="51"/>
      <c r="AE1370" s="51"/>
      <c r="AG1370" s="72"/>
      <c r="AN1370" s="51"/>
      <c r="AO1370" s="51"/>
      <c r="AP1370" s="51"/>
      <c r="AQ1370" s="51"/>
      <c r="AR1370" s="51"/>
      <c r="AS1370" s="51"/>
      <c r="AT1370" s="51"/>
      <c r="AU1370" s="51"/>
      <c r="AV1370" s="51"/>
    </row>
    <row r="1371" spans="3:64" x14ac:dyDescent="0.2">
      <c r="C1371" s="10"/>
      <c r="D1371" s="10"/>
      <c r="AA1371" s="51"/>
      <c r="AB1371" s="51"/>
      <c r="AC1371" s="51"/>
      <c r="AD1371" s="51"/>
      <c r="AE1371" s="51"/>
      <c r="AG1371" s="72"/>
      <c r="AN1371" s="51"/>
      <c r="AO1371" s="51"/>
      <c r="AP1371" s="51"/>
      <c r="AQ1371" s="51"/>
      <c r="AR1371" s="51"/>
      <c r="AS1371" s="51"/>
      <c r="AT1371" s="51"/>
      <c r="AU1371" s="51"/>
      <c r="AV1371" s="51"/>
    </row>
    <row r="1372" spans="3:64" x14ac:dyDescent="0.2">
      <c r="C1372" s="10"/>
      <c r="D1372" s="10"/>
      <c r="AA1372" s="51"/>
      <c r="AB1372" s="51"/>
      <c r="AC1372" s="51"/>
      <c r="AD1372" s="51"/>
      <c r="AE1372" s="51"/>
      <c r="AG1372" s="72"/>
      <c r="AN1372" s="51"/>
      <c r="AO1372" s="51"/>
      <c r="AP1372" s="51"/>
      <c r="AQ1372" s="51"/>
      <c r="AR1372" s="51"/>
      <c r="AS1372" s="51"/>
      <c r="AT1372" s="51"/>
      <c r="AU1372" s="51"/>
      <c r="AV1372" s="51"/>
      <c r="AW1372" s="51"/>
      <c r="AX1372" s="51"/>
      <c r="AY1372" s="51"/>
      <c r="AZ1372" s="51"/>
      <c r="BA1372" s="51"/>
      <c r="BB1372" s="51"/>
      <c r="BC1372" s="51"/>
      <c r="BD1372" s="51"/>
      <c r="BE1372" s="51"/>
      <c r="BF1372" s="51"/>
      <c r="BG1372" s="51"/>
      <c r="BH1372" s="51"/>
      <c r="BI1372" s="51"/>
      <c r="BJ1372" s="51"/>
      <c r="BK1372" s="51"/>
      <c r="BL1372" s="51"/>
    </row>
    <row r="1373" spans="3:64" x14ac:dyDescent="0.2">
      <c r="C1373" s="10"/>
      <c r="D1373" s="10"/>
      <c r="AA1373" s="51"/>
      <c r="AB1373" s="51"/>
      <c r="AC1373" s="51"/>
      <c r="AD1373" s="51"/>
      <c r="AE1373" s="51"/>
      <c r="AG1373" s="72"/>
      <c r="AN1373" s="51"/>
      <c r="AO1373" s="51"/>
      <c r="AP1373" s="51"/>
      <c r="AQ1373" s="51"/>
      <c r="AR1373" s="51"/>
      <c r="AS1373" s="51"/>
      <c r="AT1373" s="51"/>
      <c r="AU1373" s="51"/>
    </row>
    <row r="1374" spans="3:64" x14ac:dyDescent="0.2">
      <c r="C1374" s="10"/>
      <c r="D1374" s="10"/>
      <c r="AA1374" s="51"/>
      <c r="AB1374" s="51"/>
      <c r="AC1374" s="51"/>
      <c r="AD1374" s="51"/>
      <c r="AE1374" s="51"/>
      <c r="AG1374" s="72"/>
      <c r="AN1374" s="51"/>
      <c r="AO1374" s="51"/>
      <c r="AP1374" s="51"/>
      <c r="AQ1374" s="51"/>
      <c r="AR1374" s="51"/>
      <c r="AS1374" s="51"/>
      <c r="AT1374" s="51"/>
      <c r="AU1374" s="51"/>
    </row>
    <row r="1375" spans="3:64" x14ac:dyDescent="0.2">
      <c r="C1375" s="10"/>
      <c r="D1375" s="10"/>
      <c r="AA1375" s="51"/>
      <c r="AB1375" s="51"/>
      <c r="AC1375" s="51"/>
      <c r="AD1375" s="51"/>
      <c r="AE1375" s="51"/>
      <c r="AG1375" s="72"/>
      <c r="AN1375" s="51"/>
      <c r="AO1375" s="51"/>
      <c r="AP1375" s="51"/>
      <c r="AQ1375" s="51"/>
      <c r="AR1375" s="51"/>
      <c r="AS1375" s="51"/>
      <c r="AT1375" s="51"/>
      <c r="AU1375" s="51"/>
      <c r="AV1375" s="51"/>
      <c r="AX1375" s="51"/>
      <c r="AY1375" s="51"/>
      <c r="AZ1375" s="51"/>
      <c r="BA1375" s="51"/>
      <c r="BB1375" s="51"/>
      <c r="BC1375" s="51"/>
      <c r="BD1375" s="51"/>
      <c r="BE1375" s="51"/>
      <c r="BF1375" s="51"/>
      <c r="BG1375" s="51"/>
      <c r="BH1375" s="51"/>
      <c r="BI1375" s="51"/>
      <c r="BJ1375" s="51"/>
      <c r="BK1375" s="51"/>
      <c r="BL1375" s="51"/>
    </row>
    <row r="1376" spans="3:64" x14ac:dyDescent="0.2">
      <c r="C1376" s="10"/>
      <c r="D1376" s="10"/>
      <c r="AA1376" s="51"/>
      <c r="AB1376" s="51"/>
      <c r="AC1376" s="51"/>
      <c r="AD1376" s="51"/>
      <c r="AE1376" s="51"/>
      <c r="AG1376" s="72"/>
      <c r="AN1376" s="51"/>
      <c r="AO1376" s="51"/>
      <c r="AP1376" s="51"/>
      <c r="AQ1376" s="51"/>
      <c r="AR1376" s="51"/>
      <c r="AS1376" s="51"/>
      <c r="AT1376" s="51"/>
      <c r="AU1376" s="51"/>
      <c r="AV1376" s="51"/>
      <c r="AW1376" s="51"/>
      <c r="AX1376" s="51"/>
      <c r="AY1376" s="51"/>
      <c r="AZ1376" s="51"/>
      <c r="BA1376" s="51"/>
      <c r="BB1376" s="51"/>
      <c r="BC1376" s="51"/>
      <c r="BD1376" s="51"/>
      <c r="BE1376" s="51"/>
      <c r="BF1376" s="51"/>
      <c r="BG1376" s="51"/>
      <c r="BH1376" s="51"/>
      <c r="BI1376" s="51"/>
      <c r="BJ1376" s="51"/>
      <c r="BK1376" s="51"/>
      <c r="BL1376" s="51"/>
    </row>
    <row r="1377" spans="3:64" x14ac:dyDescent="0.2">
      <c r="C1377" s="10"/>
      <c r="D1377" s="10"/>
      <c r="AA1377" s="51"/>
      <c r="AB1377" s="51"/>
      <c r="AC1377" s="51"/>
      <c r="AD1377" s="51"/>
      <c r="AE1377" s="51"/>
      <c r="AG1377" s="72"/>
      <c r="AN1377" s="51"/>
      <c r="AO1377" s="51"/>
      <c r="AP1377" s="51"/>
      <c r="AQ1377" s="51"/>
      <c r="AR1377" s="51"/>
      <c r="AS1377" s="51"/>
      <c r="AT1377" s="51"/>
      <c r="AU1377" s="51"/>
    </row>
    <row r="1378" spans="3:64" x14ac:dyDescent="0.2">
      <c r="C1378" s="10"/>
      <c r="D1378" s="10"/>
      <c r="AA1378" s="51"/>
      <c r="AB1378" s="51"/>
      <c r="AC1378" s="51"/>
      <c r="AD1378" s="51"/>
      <c r="AE1378" s="51"/>
      <c r="AG1378" s="72"/>
      <c r="AN1378" s="51"/>
      <c r="AO1378" s="51"/>
      <c r="AP1378" s="51"/>
      <c r="AQ1378" s="51"/>
      <c r="AR1378" s="51"/>
      <c r="AS1378" s="51"/>
      <c r="AT1378" s="51"/>
      <c r="AU1378" s="51"/>
    </row>
    <row r="1379" spans="3:64" x14ac:dyDescent="0.2">
      <c r="C1379" s="10"/>
      <c r="D1379" s="10"/>
      <c r="AA1379" s="51"/>
      <c r="AB1379" s="51"/>
      <c r="AC1379" s="51"/>
      <c r="AD1379" s="51"/>
      <c r="AE1379" s="51"/>
      <c r="AG1379" s="72"/>
      <c r="AN1379" s="51"/>
      <c r="AO1379" s="51"/>
      <c r="AP1379" s="51"/>
      <c r="AQ1379" s="51"/>
      <c r="AR1379" s="51"/>
      <c r="AS1379" s="51"/>
      <c r="AT1379" s="51"/>
      <c r="AU1379" s="51"/>
    </row>
    <row r="1380" spans="3:64" x14ac:dyDescent="0.2">
      <c r="C1380" s="10"/>
      <c r="D1380" s="10"/>
      <c r="AA1380" s="51"/>
      <c r="AB1380" s="51"/>
      <c r="AC1380" s="51"/>
      <c r="AD1380" s="51"/>
      <c r="AE1380" s="51"/>
      <c r="AG1380" s="72"/>
      <c r="AN1380" s="51"/>
      <c r="AO1380" s="51"/>
      <c r="AP1380" s="51"/>
      <c r="AQ1380" s="51"/>
      <c r="AR1380" s="51"/>
      <c r="AS1380" s="51"/>
      <c r="AT1380" s="51"/>
      <c r="AU1380" s="51"/>
    </row>
    <row r="1381" spans="3:64" x14ac:dyDescent="0.2">
      <c r="C1381" s="10"/>
      <c r="D1381" s="10"/>
      <c r="AA1381" s="51"/>
      <c r="AB1381" s="51"/>
      <c r="AC1381" s="51"/>
      <c r="AD1381" s="51"/>
      <c r="AE1381" s="51"/>
      <c r="AG1381" s="72"/>
      <c r="AN1381" s="51"/>
      <c r="AO1381" s="51"/>
      <c r="AP1381" s="51"/>
      <c r="AQ1381" s="51"/>
      <c r="AR1381" s="51"/>
      <c r="AS1381" s="51"/>
      <c r="AT1381" s="51"/>
      <c r="AU1381" s="51"/>
      <c r="AV1381" s="51"/>
      <c r="AX1381" s="51"/>
      <c r="AY1381" s="51"/>
      <c r="AZ1381" s="51"/>
      <c r="BA1381" s="51"/>
      <c r="BB1381" s="51"/>
      <c r="BC1381" s="51"/>
      <c r="BD1381" s="51"/>
      <c r="BE1381" s="51"/>
      <c r="BF1381" s="51"/>
      <c r="BG1381" s="51"/>
      <c r="BH1381" s="51"/>
      <c r="BI1381" s="51"/>
      <c r="BJ1381" s="51"/>
      <c r="BK1381" s="51"/>
      <c r="BL1381" s="51"/>
    </row>
    <row r="1382" spans="3:64" x14ac:dyDescent="0.2">
      <c r="C1382" s="10"/>
      <c r="D1382" s="10"/>
      <c r="AA1382" s="51"/>
      <c r="AB1382" s="51"/>
      <c r="AC1382" s="51"/>
      <c r="AD1382" s="51"/>
      <c r="AE1382" s="51"/>
      <c r="AG1382" s="72"/>
      <c r="AN1382" s="51"/>
      <c r="AO1382" s="51"/>
      <c r="AP1382" s="51"/>
      <c r="AQ1382" s="51"/>
      <c r="AR1382" s="51"/>
      <c r="AS1382" s="51"/>
      <c r="AT1382" s="51"/>
      <c r="AU1382" s="51"/>
      <c r="AV1382" s="51"/>
      <c r="AX1382" s="51"/>
      <c r="AY1382" s="51"/>
      <c r="AZ1382" s="51"/>
      <c r="BA1382" s="51"/>
      <c r="BB1382" s="51"/>
      <c r="BC1382" s="51"/>
      <c r="BD1382" s="51"/>
      <c r="BE1382" s="51"/>
      <c r="BF1382" s="51"/>
      <c r="BG1382" s="51"/>
      <c r="BH1382" s="51"/>
      <c r="BI1382" s="51"/>
      <c r="BJ1382" s="51"/>
      <c r="BK1382" s="51"/>
      <c r="BL1382" s="51"/>
    </row>
    <row r="1383" spans="3:64" x14ac:dyDescent="0.2">
      <c r="C1383" s="10"/>
      <c r="D1383" s="10"/>
      <c r="AA1383" s="51"/>
      <c r="AB1383" s="51"/>
      <c r="AC1383" s="51"/>
      <c r="AD1383" s="51"/>
      <c r="AE1383" s="51"/>
      <c r="AG1383" s="72"/>
      <c r="AN1383" s="51"/>
      <c r="AO1383" s="51"/>
      <c r="AP1383" s="51"/>
      <c r="AQ1383" s="51"/>
      <c r="AR1383" s="51"/>
      <c r="AS1383" s="51"/>
      <c r="AT1383" s="51"/>
      <c r="AU1383" s="51"/>
    </row>
    <row r="1384" spans="3:64" x14ac:dyDescent="0.2">
      <c r="C1384" s="10"/>
      <c r="D1384" s="10"/>
      <c r="AA1384" s="51"/>
      <c r="AB1384" s="51"/>
      <c r="AC1384" s="51"/>
      <c r="AD1384" s="51"/>
      <c r="AE1384" s="51"/>
      <c r="AG1384" s="72"/>
      <c r="AN1384" s="51"/>
      <c r="AO1384" s="51"/>
      <c r="AP1384" s="51"/>
      <c r="AQ1384" s="51"/>
      <c r="AR1384" s="51"/>
      <c r="AS1384" s="51"/>
      <c r="AT1384" s="51"/>
      <c r="AU1384" s="51"/>
    </row>
    <row r="1385" spans="3:64" x14ac:dyDescent="0.2">
      <c r="C1385" s="10"/>
      <c r="D1385" s="10"/>
      <c r="AA1385" s="51"/>
      <c r="AB1385" s="51"/>
      <c r="AC1385" s="51"/>
      <c r="AD1385" s="51"/>
      <c r="AE1385" s="51"/>
      <c r="AG1385" s="72"/>
      <c r="AN1385" s="51"/>
      <c r="AO1385" s="51"/>
      <c r="AP1385" s="51"/>
      <c r="AQ1385" s="51"/>
      <c r="AR1385" s="51"/>
      <c r="AS1385" s="51"/>
      <c r="AT1385" s="51"/>
      <c r="AU1385" s="51"/>
    </row>
    <row r="1386" spans="3:64" x14ac:dyDescent="0.2">
      <c r="C1386" s="10"/>
      <c r="D1386" s="10"/>
      <c r="AA1386" s="51"/>
      <c r="AB1386" s="51"/>
      <c r="AC1386" s="51"/>
      <c r="AD1386" s="51"/>
      <c r="AE1386" s="51"/>
      <c r="AG1386" s="72"/>
      <c r="AN1386" s="51"/>
      <c r="AO1386" s="51"/>
      <c r="AP1386" s="51"/>
      <c r="AQ1386" s="51"/>
      <c r="AR1386" s="51"/>
      <c r="AS1386" s="51"/>
      <c r="AT1386" s="51"/>
      <c r="AU1386" s="51"/>
    </row>
    <row r="1387" spans="3:64" x14ac:dyDescent="0.2">
      <c r="C1387" s="10"/>
      <c r="D1387" s="10"/>
      <c r="AA1387" s="51"/>
      <c r="AB1387" s="51"/>
      <c r="AC1387" s="51"/>
      <c r="AD1387" s="51"/>
      <c r="AE1387" s="51"/>
      <c r="AG1387" s="72"/>
      <c r="AN1387" s="51"/>
      <c r="AO1387" s="51"/>
      <c r="AP1387" s="51"/>
      <c r="AQ1387" s="51"/>
      <c r="AR1387" s="51"/>
      <c r="AS1387" s="51"/>
      <c r="AT1387" s="51"/>
      <c r="AU1387" s="51"/>
    </row>
    <row r="1388" spans="3:64" x14ac:dyDescent="0.2">
      <c r="C1388" s="10"/>
      <c r="D1388" s="10"/>
      <c r="AA1388" s="51"/>
      <c r="AB1388" s="51"/>
      <c r="AC1388" s="51"/>
      <c r="AD1388" s="51"/>
      <c r="AE1388" s="51"/>
      <c r="AG1388" s="72"/>
      <c r="AN1388" s="51"/>
      <c r="AO1388" s="51"/>
      <c r="AP1388" s="51"/>
      <c r="AQ1388" s="51"/>
      <c r="AR1388" s="51"/>
      <c r="AS1388" s="51"/>
      <c r="AT1388" s="51"/>
      <c r="AU1388" s="51"/>
    </row>
    <row r="1389" spans="3:64" x14ac:dyDescent="0.2">
      <c r="C1389" s="10"/>
      <c r="D1389" s="10"/>
      <c r="AA1389" s="51"/>
      <c r="AB1389" s="51"/>
      <c r="AC1389" s="51"/>
      <c r="AD1389" s="51"/>
      <c r="AE1389" s="51"/>
      <c r="AG1389" s="72"/>
      <c r="AN1389" s="51"/>
      <c r="AO1389" s="51"/>
      <c r="AP1389" s="51"/>
      <c r="AQ1389" s="51"/>
      <c r="AR1389" s="51"/>
      <c r="AS1389" s="51"/>
      <c r="AT1389" s="51"/>
      <c r="AU1389" s="51"/>
    </row>
    <row r="1390" spans="3:64" x14ac:dyDescent="0.2">
      <c r="C1390" s="10"/>
      <c r="D1390" s="10"/>
      <c r="AA1390" s="51"/>
      <c r="AB1390" s="51"/>
      <c r="AC1390" s="51"/>
      <c r="AD1390" s="51"/>
      <c r="AE1390" s="51"/>
      <c r="AG1390" s="72"/>
      <c r="AN1390" s="51"/>
      <c r="AO1390" s="51"/>
      <c r="AP1390" s="51"/>
      <c r="AQ1390" s="51"/>
      <c r="AR1390" s="51"/>
      <c r="AS1390" s="51"/>
      <c r="AT1390" s="51"/>
      <c r="AU1390" s="51"/>
      <c r="AV1390" s="51"/>
      <c r="AX1390" s="51"/>
      <c r="AY1390" s="51"/>
      <c r="AZ1390" s="51"/>
      <c r="BA1390" s="51"/>
      <c r="BB1390" s="51"/>
      <c r="BC1390" s="51"/>
      <c r="BD1390" s="51"/>
      <c r="BE1390" s="51"/>
      <c r="BF1390" s="51"/>
      <c r="BG1390" s="51"/>
      <c r="BH1390" s="51"/>
      <c r="BI1390" s="51"/>
      <c r="BJ1390" s="51"/>
      <c r="BK1390" s="51"/>
      <c r="BL1390" s="51"/>
    </row>
    <row r="1391" spans="3:64" x14ac:dyDescent="0.2">
      <c r="C1391" s="10"/>
      <c r="D1391" s="10"/>
      <c r="AA1391" s="51"/>
      <c r="AB1391" s="51"/>
      <c r="AC1391" s="51"/>
      <c r="AD1391" s="51"/>
      <c r="AE1391" s="51"/>
      <c r="AG1391" s="72"/>
      <c r="AN1391" s="51"/>
      <c r="AO1391" s="51"/>
      <c r="AP1391" s="51"/>
      <c r="AQ1391" s="51"/>
      <c r="AR1391" s="51"/>
      <c r="AS1391" s="51"/>
      <c r="AT1391" s="51"/>
      <c r="AU1391" s="51"/>
    </row>
    <row r="1392" spans="3:64" x14ac:dyDescent="0.2">
      <c r="C1392" s="10"/>
      <c r="D1392" s="10"/>
      <c r="AA1392" s="51"/>
      <c r="AB1392" s="51"/>
      <c r="AC1392" s="51"/>
      <c r="AD1392" s="51"/>
      <c r="AE1392" s="51"/>
      <c r="AG1392" s="72"/>
      <c r="AN1392" s="51"/>
      <c r="AO1392" s="51"/>
      <c r="AP1392" s="51"/>
      <c r="AQ1392" s="51"/>
      <c r="AR1392" s="51"/>
      <c r="AS1392" s="51"/>
      <c r="AT1392" s="51"/>
      <c r="AU1392" s="51"/>
    </row>
    <row r="1393" spans="3:64" x14ac:dyDescent="0.2">
      <c r="C1393" s="10"/>
      <c r="D1393" s="10"/>
      <c r="AA1393" s="51"/>
      <c r="AB1393" s="51"/>
      <c r="AC1393" s="51"/>
      <c r="AD1393" s="51"/>
      <c r="AE1393" s="51"/>
      <c r="AG1393" s="72"/>
      <c r="AN1393" s="51"/>
      <c r="AO1393" s="51"/>
      <c r="AP1393" s="51"/>
      <c r="AQ1393" s="51"/>
      <c r="AR1393" s="51"/>
      <c r="AS1393" s="51"/>
      <c r="AT1393" s="51"/>
      <c r="AU1393" s="51"/>
    </row>
    <row r="1394" spans="3:64" x14ac:dyDescent="0.2">
      <c r="C1394" s="10"/>
      <c r="D1394" s="10"/>
      <c r="AA1394" s="51"/>
      <c r="AB1394" s="51"/>
      <c r="AC1394" s="51"/>
      <c r="AD1394" s="51"/>
      <c r="AE1394" s="51"/>
      <c r="AG1394" s="72"/>
      <c r="AN1394" s="51"/>
      <c r="AO1394" s="51"/>
      <c r="AP1394" s="51"/>
      <c r="AQ1394" s="51"/>
      <c r="AR1394" s="51"/>
      <c r="AS1394" s="51"/>
      <c r="AT1394" s="51"/>
      <c r="AU1394" s="51"/>
    </row>
    <row r="1395" spans="3:64" x14ac:dyDescent="0.2">
      <c r="C1395" s="10"/>
      <c r="D1395" s="10"/>
      <c r="AA1395" s="51"/>
      <c r="AB1395" s="51"/>
      <c r="AC1395" s="51"/>
      <c r="AD1395" s="51"/>
      <c r="AE1395" s="51"/>
      <c r="AG1395" s="72"/>
      <c r="AN1395" s="51"/>
      <c r="AO1395" s="51"/>
      <c r="AP1395" s="51"/>
      <c r="AQ1395" s="51"/>
      <c r="AR1395" s="51"/>
      <c r="AS1395" s="51"/>
      <c r="AT1395" s="51"/>
      <c r="AU1395" s="51"/>
    </row>
    <row r="1396" spans="3:64" x14ac:dyDescent="0.2">
      <c r="C1396" s="10"/>
      <c r="D1396" s="10"/>
      <c r="AA1396" s="51"/>
      <c r="AB1396" s="51"/>
      <c r="AC1396" s="51"/>
      <c r="AD1396" s="51"/>
      <c r="AE1396" s="51"/>
      <c r="AG1396" s="72"/>
      <c r="AN1396" s="51"/>
      <c r="AO1396" s="51"/>
      <c r="AP1396" s="51"/>
      <c r="AQ1396" s="51"/>
      <c r="AR1396" s="51"/>
      <c r="AS1396" s="51"/>
      <c r="AT1396" s="51"/>
      <c r="AU1396" s="51"/>
      <c r="AV1396" s="51"/>
      <c r="AW1396" s="51"/>
      <c r="AX1396" s="51"/>
      <c r="AY1396" s="51"/>
      <c r="AZ1396" s="51"/>
      <c r="BA1396" s="51"/>
      <c r="BB1396" s="51"/>
      <c r="BC1396" s="51"/>
      <c r="BD1396" s="51"/>
      <c r="BE1396" s="51"/>
      <c r="BF1396" s="51"/>
      <c r="BG1396" s="51"/>
      <c r="BH1396" s="51"/>
      <c r="BI1396" s="51"/>
      <c r="BJ1396" s="51"/>
      <c r="BK1396" s="51"/>
      <c r="BL1396" s="51"/>
    </row>
    <row r="1397" spans="3:64" x14ac:dyDescent="0.2">
      <c r="C1397" s="10"/>
      <c r="D1397" s="10"/>
      <c r="AA1397" s="51"/>
      <c r="AB1397" s="51"/>
      <c r="AC1397" s="51"/>
      <c r="AD1397" s="51"/>
      <c r="AE1397" s="51"/>
      <c r="AG1397" s="72"/>
      <c r="AN1397" s="51"/>
      <c r="AO1397" s="51"/>
      <c r="AP1397" s="51"/>
      <c r="AQ1397" s="51"/>
      <c r="AR1397" s="51"/>
      <c r="AS1397" s="51"/>
      <c r="AT1397" s="51"/>
      <c r="AU1397" s="51"/>
    </row>
    <row r="1398" spans="3:64" x14ac:dyDescent="0.2">
      <c r="C1398" s="10"/>
      <c r="D1398" s="10"/>
      <c r="AA1398" s="51"/>
      <c r="AB1398" s="51"/>
      <c r="AC1398" s="51"/>
      <c r="AD1398" s="51"/>
      <c r="AE1398" s="51"/>
      <c r="AG1398" s="72"/>
      <c r="AN1398" s="51"/>
      <c r="AO1398" s="51"/>
      <c r="AP1398" s="51"/>
      <c r="AQ1398" s="51"/>
      <c r="AR1398" s="51"/>
      <c r="AS1398" s="51"/>
      <c r="AT1398" s="51"/>
      <c r="AU1398" s="51"/>
    </row>
    <row r="1399" spans="3:64" x14ac:dyDescent="0.2">
      <c r="C1399" s="10"/>
      <c r="D1399" s="10"/>
      <c r="AA1399" s="51"/>
      <c r="AB1399" s="51"/>
      <c r="AC1399" s="51"/>
      <c r="AD1399" s="51"/>
      <c r="AE1399" s="51"/>
      <c r="AG1399" s="72"/>
      <c r="AN1399" s="51"/>
      <c r="AO1399" s="51"/>
      <c r="AP1399" s="51"/>
      <c r="AQ1399" s="51"/>
      <c r="AR1399" s="51"/>
      <c r="AS1399" s="51"/>
      <c r="AT1399" s="51"/>
      <c r="AU1399" s="51"/>
    </row>
    <row r="1400" spans="3:64" x14ac:dyDescent="0.2">
      <c r="C1400" s="10"/>
      <c r="D1400" s="10"/>
      <c r="AA1400" s="51"/>
      <c r="AB1400" s="51"/>
      <c r="AC1400" s="51"/>
      <c r="AD1400" s="51"/>
      <c r="AE1400" s="51"/>
      <c r="AG1400" s="72"/>
      <c r="AN1400" s="51"/>
      <c r="AO1400" s="51"/>
      <c r="AP1400" s="51"/>
      <c r="AQ1400" s="51"/>
      <c r="AR1400" s="51"/>
      <c r="AS1400" s="51"/>
      <c r="AT1400" s="51"/>
      <c r="AU1400" s="51"/>
    </row>
    <row r="1401" spans="3:64" x14ac:dyDescent="0.2">
      <c r="C1401" s="10"/>
      <c r="D1401" s="10"/>
      <c r="AA1401" s="51"/>
      <c r="AB1401" s="51"/>
      <c r="AC1401" s="51"/>
      <c r="AD1401" s="51"/>
      <c r="AE1401" s="51"/>
      <c r="AG1401" s="72"/>
      <c r="AN1401" s="51"/>
      <c r="AO1401" s="51"/>
      <c r="AP1401" s="51"/>
      <c r="AQ1401" s="51"/>
      <c r="AR1401" s="51"/>
      <c r="AS1401" s="51"/>
      <c r="AT1401" s="51"/>
      <c r="AU1401" s="51"/>
    </row>
    <row r="1402" spans="3:64" x14ac:dyDescent="0.2">
      <c r="C1402" s="10"/>
      <c r="D1402" s="10"/>
      <c r="AA1402" s="51"/>
      <c r="AB1402" s="51"/>
      <c r="AC1402" s="51"/>
      <c r="AD1402" s="51"/>
      <c r="AE1402" s="51"/>
      <c r="AG1402" s="72"/>
      <c r="AN1402" s="51"/>
      <c r="AO1402" s="51"/>
      <c r="AP1402" s="51"/>
      <c r="AQ1402" s="51"/>
      <c r="AR1402" s="51"/>
      <c r="AS1402" s="51"/>
      <c r="AT1402" s="51"/>
      <c r="AU1402" s="51"/>
    </row>
    <row r="1403" spans="3:64" x14ac:dyDescent="0.2">
      <c r="C1403" s="10"/>
      <c r="D1403" s="10"/>
      <c r="AA1403" s="51"/>
      <c r="AB1403" s="51"/>
      <c r="AC1403" s="51"/>
      <c r="AD1403" s="51"/>
      <c r="AE1403" s="51"/>
      <c r="AG1403" s="72"/>
      <c r="AN1403" s="51"/>
      <c r="AO1403" s="51"/>
      <c r="AP1403" s="51"/>
      <c r="AQ1403" s="51"/>
      <c r="AR1403" s="51"/>
      <c r="AS1403" s="51"/>
      <c r="AT1403" s="51"/>
      <c r="AU1403" s="51"/>
    </row>
    <row r="1404" spans="3:64" x14ac:dyDescent="0.2">
      <c r="C1404" s="10"/>
      <c r="D1404" s="10"/>
      <c r="AA1404" s="51"/>
      <c r="AB1404" s="51"/>
      <c r="AC1404" s="51"/>
      <c r="AD1404" s="51"/>
      <c r="AE1404" s="51"/>
      <c r="AG1404" s="72"/>
      <c r="AN1404" s="51"/>
      <c r="AO1404" s="51"/>
      <c r="AP1404" s="51"/>
      <c r="AQ1404" s="51"/>
      <c r="AR1404" s="51"/>
      <c r="AS1404" s="51"/>
      <c r="AT1404" s="51"/>
      <c r="AU1404" s="51"/>
    </row>
    <row r="1405" spans="3:64" x14ac:dyDescent="0.2">
      <c r="C1405" s="10"/>
      <c r="D1405" s="10"/>
      <c r="AA1405" s="51"/>
      <c r="AB1405" s="51"/>
      <c r="AC1405" s="51"/>
      <c r="AD1405" s="51"/>
      <c r="AE1405" s="51"/>
      <c r="AG1405" s="72"/>
      <c r="AN1405" s="51"/>
      <c r="AO1405" s="51"/>
      <c r="AP1405" s="51"/>
      <c r="AQ1405" s="51"/>
      <c r="AR1405" s="51"/>
      <c r="AS1405" s="51"/>
      <c r="AT1405" s="51"/>
      <c r="AU1405" s="51"/>
    </row>
    <row r="1406" spans="3:64" x14ac:dyDescent="0.2">
      <c r="C1406" s="10"/>
      <c r="D1406" s="10"/>
      <c r="AA1406" s="51"/>
      <c r="AB1406" s="51"/>
      <c r="AC1406" s="51"/>
      <c r="AD1406" s="51"/>
      <c r="AE1406" s="51"/>
      <c r="AG1406" s="72"/>
      <c r="AN1406" s="51"/>
      <c r="AO1406" s="51"/>
      <c r="AP1406" s="51"/>
      <c r="AQ1406" s="51"/>
      <c r="AR1406" s="51"/>
      <c r="AS1406" s="51"/>
      <c r="AT1406" s="51"/>
      <c r="AU1406" s="51"/>
    </row>
    <row r="1407" spans="3:64" x14ac:dyDescent="0.2">
      <c r="C1407" s="10"/>
      <c r="D1407" s="10"/>
      <c r="AA1407" s="51"/>
      <c r="AB1407" s="51"/>
      <c r="AC1407" s="51"/>
      <c r="AD1407" s="51"/>
      <c r="AE1407" s="51"/>
      <c r="AG1407" s="72"/>
      <c r="AN1407" s="51"/>
      <c r="AO1407" s="51"/>
      <c r="AP1407" s="51"/>
      <c r="AQ1407" s="51"/>
      <c r="AR1407" s="51"/>
      <c r="AS1407" s="51"/>
      <c r="AT1407" s="51"/>
      <c r="AU1407" s="51"/>
    </row>
    <row r="1408" spans="3:64" x14ac:dyDescent="0.2">
      <c r="C1408" s="10"/>
      <c r="D1408" s="10"/>
      <c r="AA1408" s="51"/>
      <c r="AB1408" s="51"/>
      <c r="AC1408" s="51"/>
      <c r="AD1408" s="51"/>
      <c r="AE1408" s="51"/>
      <c r="AG1408" s="72"/>
      <c r="AN1408" s="51"/>
      <c r="AO1408" s="51"/>
      <c r="AP1408" s="51"/>
      <c r="AQ1408" s="51"/>
      <c r="AR1408" s="51"/>
      <c r="AS1408" s="51"/>
      <c r="AT1408" s="51"/>
      <c r="AU1408" s="51"/>
    </row>
    <row r="1409" spans="3:64" x14ac:dyDescent="0.2">
      <c r="C1409" s="10"/>
      <c r="D1409" s="10"/>
      <c r="AA1409" s="51"/>
      <c r="AB1409" s="51"/>
      <c r="AC1409" s="51"/>
      <c r="AD1409" s="51"/>
      <c r="AE1409" s="51"/>
      <c r="AG1409" s="72"/>
      <c r="AN1409" s="51"/>
      <c r="AO1409" s="51"/>
      <c r="AP1409" s="51"/>
      <c r="AQ1409" s="51"/>
      <c r="AR1409" s="51"/>
      <c r="AS1409" s="51"/>
      <c r="AT1409" s="51"/>
      <c r="AU1409" s="51"/>
    </row>
    <row r="1410" spans="3:64" x14ac:dyDescent="0.2">
      <c r="C1410" s="10"/>
      <c r="D1410" s="10"/>
      <c r="AA1410" s="51"/>
      <c r="AB1410" s="51"/>
      <c r="AC1410" s="51"/>
      <c r="AD1410" s="51"/>
      <c r="AE1410" s="51"/>
      <c r="AG1410" s="72"/>
      <c r="AN1410" s="51"/>
      <c r="AO1410" s="51"/>
      <c r="AP1410" s="51"/>
      <c r="AQ1410" s="51"/>
      <c r="AR1410" s="51"/>
      <c r="AS1410" s="51"/>
      <c r="AT1410" s="51"/>
      <c r="AU1410" s="51"/>
      <c r="AV1410" s="51"/>
      <c r="AW1410" s="51"/>
      <c r="AX1410" s="51"/>
      <c r="AY1410" s="51"/>
      <c r="AZ1410" s="51"/>
      <c r="BA1410" s="51"/>
      <c r="BB1410" s="51"/>
      <c r="BC1410" s="51"/>
      <c r="BD1410" s="51"/>
      <c r="BE1410" s="51"/>
      <c r="BF1410" s="51"/>
      <c r="BG1410" s="51"/>
      <c r="BH1410" s="51"/>
      <c r="BI1410" s="51"/>
      <c r="BJ1410" s="51"/>
      <c r="BK1410" s="51"/>
      <c r="BL1410" s="51"/>
    </row>
    <row r="1411" spans="3:64" x14ac:dyDescent="0.2">
      <c r="C1411" s="10"/>
      <c r="D1411" s="10"/>
      <c r="AA1411" s="51"/>
      <c r="AB1411" s="51"/>
      <c r="AC1411" s="51"/>
      <c r="AD1411" s="51"/>
      <c r="AE1411" s="51"/>
      <c r="AG1411" s="72"/>
      <c r="AN1411" s="51"/>
      <c r="AO1411" s="51"/>
      <c r="AP1411" s="51"/>
      <c r="AQ1411" s="51"/>
      <c r="AR1411" s="51"/>
      <c r="AS1411" s="51"/>
      <c r="AT1411" s="51"/>
      <c r="AU1411" s="51"/>
    </row>
    <row r="1412" spans="3:64" x14ac:dyDescent="0.2">
      <c r="C1412" s="10"/>
      <c r="D1412" s="10"/>
      <c r="AA1412" s="51"/>
      <c r="AB1412" s="51"/>
      <c r="AC1412" s="51"/>
      <c r="AD1412" s="51"/>
      <c r="AE1412" s="51"/>
      <c r="AG1412" s="72"/>
      <c r="AN1412" s="51"/>
      <c r="AO1412" s="51"/>
      <c r="AP1412" s="51"/>
      <c r="AQ1412" s="51"/>
      <c r="AR1412" s="51"/>
      <c r="AS1412" s="51"/>
      <c r="AT1412" s="51"/>
      <c r="AU1412" s="51"/>
    </row>
    <row r="1413" spans="3:64" x14ac:dyDescent="0.2">
      <c r="C1413" s="10"/>
      <c r="D1413" s="10"/>
      <c r="AA1413" s="51"/>
      <c r="AB1413" s="51"/>
      <c r="AC1413" s="51"/>
      <c r="AD1413" s="51"/>
      <c r="AE1413" s="51"/>
      <c r="AG1413" s="72"/>
      <c r="AN1413" s="51"/>
      <c r="AO1413" s="51"/>
      <c r="AP1413" s="51"/>
      <c r="AQ1413" s="51"/>
      <c r="AR1413" s="51"/>
      <c r="AS1413" s="51"/>
      <c r="AT1413" s="51"/>
      <c r="AU1413" s="51"/>
    </row>
    <row r="1414" spans="3:64" x14ac:dyDescent="0.2">
      <c r="C1414" s="10"/>
      <c r="D1414" s="10"/>
      <c r="AA1414" s="51"/>
      <c r="AB1414" s="51"/>
      <c r="AC1414" s="51"/>
      <c r="AD1414" s="51"/>
      <c r="AE1414" s="51"/>
      <c r="AG1414" s="72"/>
      <c r="AN1414" s="51"/>
      <c r="AO1414" s="51"/>
      <c r="AP1414" s="51"/>
      <c r="AQ1414" s="51"/>
      <c r="AR1414" s="51"/>
      <c r="AS1414" s="51"/>
      <c r="AT1414" s="51"/>
      <c r="AU1414" s="51"/>
    </row>
    <row r="1415" spans="3:64" x14ac:dyDescent="0.2">
      <c r="C1415" s="10"/>
      <c r="D1415" s="10"/>
      <c r="AA1415" s="51"/>
      <c r="AB1415" s="51"/>
      <c r="AC1415" s="51"/>
      <c r="AD1415" s="51"/>
      <c r="AE1415" s="51"/>
      <c r="AG1415" s="72"/>
      <c r="AN1415" s="51"/>
      <c r="AO1415" s="51"/>
      <c r="AP1415" s="51"/>
      <c r="AQ1415" s="51"/>
      <c r="AR1415" s="51"/>
      <c r="AS1415" s="51"/>
      <c r="AT1415" s="51"/>
      <c r="AU1415" s="51"/>
    </row>
    <row r="1416" spans="3:64" x14ac:dyDescent="0.2">
      <c r="C1416" s="10"/>
      <c r="D1416" s="10"/>
      <c r="AA1416" s="51"/>
      <c r="AB1416" s="51"/>
      <c r="AC1416" s="51"/>
      <c r="AD1416" s="51"/>
      <c r="AE1416" s="51"/>
      <c r="AG1416" s="72"/>
      <c r="AN1416" s="51"/>
      <c r="AO1416" s="51"/>
      <c r="AP1416" s="51"/>
      <c r="AQ1416" s="51"/>
      <c r="AR1416" s="51"/>
      <c r="AS1416" s="51"/>
      <c r="AT1416" s="51"/>
      <c r="AU1416" s="51"/>
    </row>
    <row r="1417" spans="3:64" x14ac:dyDescent="0.2">
      <c r="C1417" s="10"/>
      <c r="D1417" s="10"/>
      <c r="AA1417" s="51"/>
      <c r="AB1417" s="51"/>
      <c r="AC1417" s="51"/>
      <c r="AD1417" s="51"/>
      <c r="AE1417" s="51"/>
      <c r="AG1417" s="72"/>
      <c r="AN1417" s="51"/>
      <c r="AO1417" s="51"/>
      <c r="AP1417" s="51"/>
      <c r="AQ1417" s="51"/>
      <c r="AR1417" s="51"/>
      <c r="AS1417" s="51"/>
      <c r="AT1417" s="51"/>
      <c r="AU1417" s="51"/>
    </row>
    <row r="1418" spans="3:64" x14ac:dyDescent="0.2">
      <c r="C1418" s="10"/>
      <c r="D1418" s="10"/>
      <c r="AA1418" s="51"/>
      <c r="AB1418" s="51"/>
      <c r="AC1418" s="51"/>
      <c r="AD1418" s="51"/>
      <c r="AE1418" s="51"/>
      <c r="AG1418" s="72"/>
      <c r="AN1418" s="51"/>
      <c r="AO1418" s="51"/>
      <c r="AP1418" s="51"/>
      <c r="AQ1418" s="51"/>
      <c r="AR1418" s="51"/>
      <c r="AS1418" s="51"/>
      <c r="AT1418" s="51"/>
      <c r="AU1418" s="51"/>
    </row>
    <row r="1419" spans="3:64" x14ac:dyDescent="0.2">
      <c r="C1419" s="10"/>
      <c r="D1419" s="10"/>
      <c r="AA1419" s="51"/>
      <c r="AB1419" s="51"/>
      <c r="AC1419" s="51"/>
      <c r="AD1419" s="51"/>
      <c r="AE1419" s="51"/>
      <c r="AG1419" s="72"/>
      <c r="AN1419" s="51"/>
      <c r="AO1419" s="51"/>
      <c r="AP1419" s="51"/>
      <c r="AQ1419" s="51"/>
      <c r="AR1419" s="51"/>
      <c r="AS1419" s="51"/>
      <c r="AT1419" s="51"/>
      <c r="AU1419" s="51"/>
    </row>
    <row r="1420" spans="3:64" x14ac:dyDescent="0.2">
      <c r="C1420" s="10"/>
      <c r="D1420" s="10"/>
      <c r="AA1420" s="51"/>
      <c r="AB1420" s="51"/>
      <c r="AC1420" s="51"/>
      <c r="AD1420" s="51"/>
      <c r="AE1420" s="51"/>
      <c r="AG1420" s="72"/>
      <c r="AN1420" s="51"/>
      <c r="AO1420" s="51"/>
      <c r="AP1420" s="51"/>
      <c r="AQ1420" s="51"/>
      <c r="AR1420" s="51"/>
      <c r="AS1420" s="51"/>
      <c r="AT1420" s="51"/>
      <c r="AU1420" s="51"/>
    </row>
    <row r="1421" spans="3:64" x14ac:dyDescent="0.2">
      <c r="C1421" s="10"/>
      <c r="D1421" s="10"/>
      <c r="AA1421" s="51"/>
      <c r="AB1421" s="51"/>
      <c r="AC1421" s="51"/>
      <c r="AD1421" s="51"/>
      <c r="AE1421" s="51"/>
      <c r="AG1421" s="72"/>
      <c r="AN1421" s="51"/>
      <c r="AO1421" s="51"/>
      <c r="AP1421" s="51"/>
      <c r="AQ1421" s="51"/>
      <c r="AR1421" s="51"/>
      <c r="AS1421" s="51"/>
      <c r="AT1421" s="51"/>
      <c r="AU1421" s="51"/>
    </row>
    <row r="1422" spans="3:64" x14ac:dyDescent="0.2">
      <c r="C1422" s="10"/>
      <c r="D1422" s="10"/>
      <c r="AA1422" s="51"/>
      <c r="AB1422" s="51"/>
      <c r="AC1422" s="51"/>
      <c r="AD1422" s="51"/>
      <c r="AE1422" s="51"/>
      <c r="AG1422" s="72"/>
      <c r="AN1422" s="51"/>
      <c r="AO1422" s="51"/>
      <c r="AP1422" s="51"/>
      <c r="AQ1422" s="51"/>
      <c r="AR1422" s="51"/>
      <c r="AS1422" s="51"/>
      <c r="AT1422" s="51"/>
      <c r="AU1422" s="51"/>
    </row>
    <row r="1423" spans="3:64" x14ac:dyDescent="0.2">
      <c r="C1423" s="10"/>
      <c r="D1423" s="10"/>
      <c r="AA1423" s="51"/>
      <c r="AB1423" s="51"/>
      <c r="AC1423" s="51"/>
      <c r="AD1423" s="51"/>
      <c r="AE1423" s="51"/>
      <c r="AG1423" s="72"/>
      <c r="AN1423" s="51"/>
      <c r="AO1423" s="51"/>
      <c r="AP1423" s="51"/>
      <c r="AQ1423" s="51"/>
      <c r="AR1423" s="51"/>
      <c r="AS1423" s="51"/>
      <c r="AT1423" s="51"/>
      <c r="AU1423" s="51"/>
    </row>
    <row r="1424" spans="3:64" x14ac:dyDescent="0.2">
      <c r="C1424" s="10"/>
      <c r="D1424" s="10"/>
      <c r="AA1424" s="51"/>
      <c r="AB1424" s="51"/>
      <c r="AC1424" s="51"/>
      <c r="AD1424" s="51"/>
      <c r="AE1424" s="51"/>
      <c r="AG1424" s="72"/>
      <c r="AN1424" s="51"/>
      <c r="AO1424" s="51"/>
      <c r="AP1424" s="51"/>
      <c r="AQ1424" s="51"/>
      <c r="AR1424" s="51"/>
      <c r="AS1424" s="51"/>
      <c r="AT1424" s="51"/>
      <c r="AU1424" s="51"/>
    </row>
    <row r="1425" spans="3:64" x14ac:dyDescent="0.2">
      <c r="C1425" s="10"/>
      <c r="D1425" s="10"/>
      <c r="AA1425" s="51"/>
      <c r="AB1425" s="51"/>
      <c r="AC1425" s="51"/>
      <c r="AD1425" s="51"/>
      <c r="AE1425" s="51"/>
      <c r="AG1425" s="72"/>
      <c r="AN1425" s="51"/>
      <c r="AO1425" s="51"/>
      <c r="AP1425" s="51"/>
      <c r="AQ1425" s="51"/>
      <c r="AR1425" s="51"/>
      <c r="AS1425" s="51"/>
      <c r="AT1425" s="51"/>
      <c r="AU1425" s="51"/>
    </row>
    <row r="1426" spans="3:64" x14ac:dyDescent="0.2">
      <c r="C1426" s="10"/>
      <c r="D1426" s="10"/>
      <c r="AA1426" s="51"/>
      <c r="AB1426" s="51"/>
      <c r="AC1426" s="51"/>
      <c r="AD1426" s="51"/>
      <c r="AE1426" s="51"/>
      <c r="AG1426" s="72"/>
      <c r="AN1426" s="51"/>
      <c r="AO1426" s="51"/>
      <c r="AP1426" s="51"/>
      <c r="AQ1426" s="51"/>
      <c r="AR1426" s="51"/>
      <c r="AS1426" s="51"/>
      <c r="AT1426" s="51"/>
      <c r="AU1426" s="51"/>
    </row>
    <row r="1427" spans="3:64" x14ac:dyDescent="0.2">
      <c r="C1427" s="10"/>
      <c r="D1427" s="10"/>
      <c r="AA1427" s="51"/>
      <c r="AB1427" s="51"/>
      <c r="AC1427" s="51"/>
      <c r="AD1427" s="51"/>
      <c r="AE1427" s="51"/>
      <c r="AG1427" s="72"/>
      <c r="AN1427" s="51"/>
      <c r="AO1427" s="51"/>
      <c r="AP1427" s="51"/>
      <c r="AQ1427" s="51"/>
      <c r="AR1427" s="51"/>
      <c r="AS1427" s="51"/>
      <c r="AT1427" s="51"/>
      <c r="AU1427" s="51"/>
      <c r="AV1427" s="51"/>
      <c r="AW1427" s="51"/>
      <c r="AX1427" s="51"/>
      <c r="AY1427" s="51"/>
      <c r="AZ1427" s="51"/>
      <c r="BA1427" s="51"/>
      <c r="BB1427" s="51"/>
      <c r="BC1427" s="51"/>
      <c r="BD1427" s="51"/>
      <c r="BE1427" s="51"/>
      <c r="BF1427" s="51"/>
      <c r="BG1427" s="51"/>
      <c r="BH1427" s="51"/>
      <c r="BI1427" s="51"/>
      <c r="BJ1427" s="51"/>
      <c r="BK1427" s="51"/>
      <c r="BL1427" s="51"/>
    </row>
    <row r="1428" spans="3:64" x14ac:dyDescent="0.2">
      <c r="C1428" s="10"/>
      <c r="D1428" s="10"/>
      <c r="AA1428" s="51"/>
      <c r="AB1428" s="51"/>
      <c r="AC1428" s="51"/>
      <c r="AD1428" s="51"/>
      <c r="AE1428" s="51"/>
      <c r="AG1428" s="72"/>
      <c r="AN1428" s="51"/>
      <c r="AO1428" s="51"/>
      <c r="AP1428" s="51"/>
      <c r="AQ1428" s="51"/>
      <c r="AR1428" s="51"/>
      <c r="AS1428" s="51"/>
      <c r="AT1428" s="51"/>
      <c r="AU1428" s="51"/>
    </row>
    <row r="1429" spans="3:64" x14ac:dyDescent="0.2">
      <c r="C1429" s="10"/>
      <c r="D1429" s="10"/>
      <c r="AA1429" s="51"/>
      <c r="AB1429" s="51"/>
      <c r="AC1429" s="51"/>
      <c r="AD1429" s="51"/>
      <c r="AE1429" s="51"/>
      <c r="AG1429" s="72"/>
      <c r="AN1429" s="51"/>
      <c r="AO1429" s="51"/>
      <c r="AP1429" s="51"/>
      <c r="AQ1429" s="51"/>
      <c r="AR1429" s="51"/>
      <c r="AS1429" s="51"/>
      <c r="AT1429" s="51"/>
      <c r="AU1429" s="51"/>
      <c r="AV1429" s="51"/>
    </row>
    <row r="1430" spans="3:64" x14ac:dyDescent="0.2">
      <c r="C1430" s="10"/>
      <c r="D1430" s="10"/>
      <c r="AA1430" s="51"/>
      <c r="AB1430" s="51"/>
      <c r="AC1430" s="51"/>
      <c r="AD1430" s="51"/>
      <c r="AE1430" s="51"/>
      <c r="AG1430" s="72"/>
      <c r="AN1430" s="51"/>
      <c r="AO1430" s="51"/>
      <c r="AP1430" s="51"/>
      <c r="AQ1430" s="51"/>
      <c r="AR1430" s="51"/>
      <c r="AS1430" s="51"/>
      <c r="AT1430" s="51"/>
      <c r="AU1430" s="51"/>
      <c r="AV1430" s="51"/>
    </row>
    <row r="1431" spans="3:64" x14ac:dyDescent="0.2">
      <c r="C1431" s="10"/>
      <c r="D1431" s="10"/>
      <c r="AA1431" s="51"/>
      <c r="AB1431" s="51"/>
      <c r="AC1431" s="51"/>
      <c r="AD1431" s="51"/>
      <c r="AE1431" s="51"/>
      <c r="AG1431" s="72"/>
      <c r="AN1431" s="51"/>
      <c r="AO1431" s="51"/>
      <c r="AP1431" s="51"/>
      <c r="AQ1431" s="51"/>
      <c r="AR1431" s="51"/>
      <c r="AS1431" s="51"/>
      <c r="AT1431" s="51"/>
      <c r="AU1431" s="51"/>
      <c r="AV1431" s="51"/>
    </row>
    <row r="1432" spans="3:64" x14ac:dyDescent="0.2">
      <c r="C1432" s="10"/>
      <c r="D1432" s="10"/>
      <c r="AA1432" s="51"/>
      <c r="AB1432" s="51"/>
      <c r="AC1432" s="51"/>
      <c r="AD1432" s="51"/>
      <c r="AE1432" s="51"/>
      <c r="AG1432" s="72"/>
      <c r="AN1432" s="51"/>
      <c r="AO1432" s="51"/>
      <c r="AP1432" s="51"/>
      <c r="AQ1432" s="51"/>
      <c r="AR1432" s="51"/>
      <c r="AS1432" s="51"/>
      <c r="AT1432" s="51"/>
      <c r="AU1432" s="51"/>
      <c r="AV1432" s="51"/>
      <c r="AX1432" s="51"/>
    </row>
    <row r="1433" spans="3:64" x14ac:dyDescent="0.2">
      <c r="C1433" s="10"/>
      <c r="D1433" s="10"/>
      <c r="AA1433" s="51"/>
      <c r="AB1433" s="51"/>
      <c r="AC1433" s="51"/>
      <c r="AD1433" s="51"/>
      <c r="AE1433" s="51"/>
      <c r="AG1433" s="72"/>
      <c r="AN1433" s="51"/>
      <c r="AO1433" s="51"/>
      <c r="AP1433" s="51"/>
      <c r="AQ1433" s="51"/>
      <c r="AR1433" s="51"/>
      <c r="AS1433" s="51"/>
      <c r="AT1433" s="51"/>
      <c r="AU1433" s="51"/>
      <c r="AV1433" s="51"/>
      <c r="AX1433" s="51"/>
    </row>
    <row r="1434" spans="3:64" x14ac:dyDescent="0.2">
      <c r="C1434" s="10"/>
      <c r="D1434" s="10"/>
      <c r="AA1434" s="51"/>
      <c r="AB1434" s="51"/>
      <c r="AC1434" s="51"/>
      <c r="AD1434" s="51"/>
      <c r="AE1434" s="51"/>
      <c r="AG1434" s="72"/>
      <c r="AN1434" s="51"/>
      <c r="AO1434" s="51"/>
      <c r="AP1434" s="51"/>
      <c r="AQ1434" s="51"/>
      <c r="AR1434" s="51"/>
      <c r="AS1434" s="51"/>
      <c r="AT1434" s="51"/>
      <c r="AU1434" s="51"/>
      <c r="AV1434" s="51"/>
      <c r="AW1434" s="51"/>
      <c r="AX1434" s="51"/>
      <c r="AY1434" s="51"/>
      <c r="AZ1434" s="51"/>
      <c r="BA1434" s="51"/>
      <c r="BB1434" s="51"/>
      <c r="BC1434" s="51"/>
      <c r="BD1434" s="51"/>
      <c r="BE1434" s="51"/>
      <c r="BF1434" s="51"/>
      <c r="BG1434" s="51"/>
      <c r="BH1434" s="51"/>
      <c r="BI1434" s="51"/>
      <c r="BJ1434" s="51"/>
      <c r="BK1434" s="51"/>
      <c r="BL1434" s="51"/>
    </row>
    <row r="1435" spans="3:64" x14ac:dyDescent="0.2">
      <c r="C1435" s="10"/>
      <c r="D1435" s="10"/>
      <c r="AA1435" s="51"/>
      <c r="AB1435" s="51"/>
      <c r="AC1435" s="51"/>
      <c r="AD1435" s="51"/>
      <c r="AE1435" s="51"/>
      <c r="AG1435" s="72"/>
      <c r="AN1435" s="51"/>
      <c r="AO1435" s="51"/>
      <c r="AP1435" s="51"/>
      <c r="AQ1435" s="51"/>
      <c r="AR1435" s="51"/>
      <c r="AS1435" s="51"/>
      <c r="AT1435" s="51"/>
      <c r="AU1435" s="51"/>
    </row>
    <row r="1436" spans="3:64" x14ac:dyDescent="0.2">
      <c r="C1436" s="10"/>
      <c r="D1436" s="10"/>
      <c r="AA1436" s="51"/>
      <c r="AB1436" s="51"/>
      <c r="AC1436" s="51"/>
      <c r="AD1436" s="51"/>
      <c r="AE1436" s="51"/>
      <c r="AG1436" s="72"/>
      <c r="AN1436" s="51"/>
      <c r="AO1436" s="51"/>
      <c r="AP1436" s="51"/>
      <c r="AQ1436" s="51"/>
      <c r="AR1436" s="51"/>
      <c r="AS1436" s="51"/>
      <c r="AT1436" s="51"/>
      <c r="AU1436" s="51"/>
    </row>
    <row r="1437" spans="3:64" x14ac:dyDescent="0.2">
      <c r="C1437" s="10"/>
      <c r="D1437" s="10"/>
      <c r="AA1437" s="51"/>
      <c r="AB1437" s="51"/>
      <c r="AC1437" s="51"/>
      <c r="AD1437" s="51"/>
      <c r="AE1437" s="51"/>
      <c r="AG1437" s="72"/>
      <c r="AN1437" s="51"/>
      <c r="AO1437" s="51"/>
      <c r="AP1437" s="51"/>
      <c r="AQ1437" s="51"/>
      <c r="AR1437" s="51"/>
      <c r="AS1437" s="51"/>
      <c r="AT1437" s="51"/>
      <c r="AU1437" s="51"/>
    </row>
    <row r="1438" spans="3:64" x14ac:dyDescent="0.2">
      <c r="C1438" s="10"/>
      <c r="D1438" s="10"/>
      <c r="AA1438" s="51"/>
      <c r="AB1438" s="51"/>
      <c r="AC1438" s="51"/>
      <c r="AD1438" s="51"/>
      <c r="AE1438" s="51"/>
      <c r="AG1438" s="72"/>
      <c r="AN1438" s="51"/>
      <c r="AO1438" s="51"/>
      <c r="AP1438" s="51"/>
      <c r="AQ1438" s="51"/>
      <c r="AR1438" s="51"/>
      <c r="AS1438" s="51"/>
      <c r="AT1438" s="51"/>
      <c r="AU1438" s="51"/>
      <c r="AV1438" s="51"/>
      <c r="AW1438" s="51"/>
      <c r="AX1438" s="51"/>
      <c r="AY1438" s="51"/>
      <c r="AZ1438" s="51"/>
      <c r="BA1438" s="51"/>
      <c r="BB1438" s="51"/>
      <c r="BC1438" s="51"/>
      <c r="BD1438" s="51"/>
      <c r="BE1438" s="51"/>
      <c r="BF1438" s="51"/>
      <c r="BG1438" s="51"/>
      <c r="BH1438" s="51"/>
      <c r="BI1438" s="51"/>
      <c r="BJ1438" s="51"/>
      <c r="BK1438" s="51"/>
      <c r="BL1438" s="51"/>
    </row>
    <row r="1439" spans="3:64" x14ac:dyDescent="0.2">
      <c r="C1439" s="10"/>
      <c r="D1439" s="10"/>
      <c r="AA1439" s="51"/>
      <c r="AB1439" s="51"/>
      <c r="AC1439" s="51"/>
      <c r="AD1439" s="51"/>
      <c r="AE1439" s="51"/>
      <c r="AG1439" s="72"/>
      <c r="AN1439" s="51"/>
      <c r="AO1439" s="51"/>
      <c r="AP1439" s="51"/>
      <c r="AQ1439" s="51"/>
      <c r="AR1439" s="51"/>
      <c r="AS1439" s="51"/>
      <c r="AT1439" s="51"/>
      <c r="AU1439" s="51"/>
      <c r="AV1439" s="51"/>
      <c r="AX1439" s="51"/>
    </row>
    <row r="1440" spans="3:64" x14ac:dyDescent="0.2">
      <c r="C1440" s="10"/>
      <c r="D1440" s="10"/>
      <c r="AA1440" s="51"/>
      <c r="AB1440" s="51"/>
      <c r="AC1440" s="51"/>
      <c r="AD1440" s="51"/>
      <c r="AE1440" s="51"/>
      <c r="AG1440" s="72"/>
      <c r="AN1440" s="51"/>
      <c r="AO1440" s="51"/>
      <c r="AP1440" s="51"/>
      <c r="AQ1440" s="51"/>
      <c r="AR1440" s="51"/>
      <c r="AS1440" s="51"/>
      <c r="AT1440" s="51"/>
      <c r="AU1440" s="51"/>
      <c r="AV1440" s="51"/>
      <c r="AX1440" s="51"/>
      <c r="AY1440" s="51"/>
      <c r="AZ1440" s="51"/>
      <c r="BA1440" s="51"/>
      <c r="BB1440" s="51"/>
      <c r="BC1440" s="51"/>
      <c r="BD1440" s="51"/>
      <c r="BE1440" s="51"/>
      <c r="BF1440" s="51"/>
      <c r="BG1440" s="51"/>
      <c r="BH1440" s="51"/>
      <c r="BI1440" s="51"/>
      <c r="BJ1440" s="51"/>
      <c r="BK1440" s="51"/>
      <c r="BL1440" s="51"/>
    </row>
    <row r="1441" spans="3:64" x14ac:dyDescent="0.2">
      <c r="C1441" s="10"/>
      <c r="D1441" s="10"/>
      <c r="AA1441" s="51"/>
      <c r="AB1441" s="51"/>
      <c r="AC1441" s="51"/>
      <c r="AD1441" s="51"/>
      <c r="AE1441" s="51"/>
      <c r="AG1441" s="72"/>
      <c r="AN1441" s="51"/>
      <c r="AO1441" s="51"/>
      <c r="AP1441" s="51"/>
      <c r="AQ1441" s="51"/>
      <c r="AR1441" s="51"/>
      <c r="AS1441" s="51"/>
      <c r="AT1441" s="51"/>
      <c r="AU1441" s="51"/>
      <c r="AV1441" s="51"/>
      <c r="AW1441" s="51"/>
      <c r="AX1441" s="51"/>
      <c r="AY1441" s="51"/>
      <c r="AZ1441" s="51"/>
      <c r="BA1441" s="51"/>
      <c r="BB1441" s="51"/>
      <c r="BC1441" s="51"/>
      <c r="BD1441" s="51"/>
      <c r="BE1441" s="51"/>
      <c r="BF1441" s="51"/>
      <c r="BG1441" s="51"/>
      <c r="BH1441" s="51"/>
      <c r="BI1441" s="51"/>
      <c r="BJ1441" s="51"/>
      <c r="BK1441" s="51"/>
      <c r="BL1441" s="51"/>
    </row>
    <row r="1442" spans="3:64" x14ac:dyDescent="0.2">
      <c r="C1442" s="10"/>
      <c r="D1442" s="10"/>
      <c r="AA1442" s="51"/>
      <c r="AB1442" s="51"/>
      <c r="AC1442" s="51"/>
      <c r="AD1442" s="51"/>
      <c r="AE1442" s="51"/>
      <c r="AG1442" s="72"/>
      <c r="AN1442" s="51"/>
      <c r="AO1442" s="51"/>
      <c r="AP1442" s="51"/>
      <c r="AQ1442" s="51"/>
      <c r="AR1442" s="51"/>
      <c r="AS1442" s="51"/>
      <c r="AT1442" s="51"/>
      <c r="AU1442" s="51"/>
      <c r="AV1442" s="51"/>
      <c r="AW1442" s="51"/>
      <c r="AX1442" s="51"/>
      <c r="AY1442" s="51"/>
      <c r="AZ1442" s="51"/>
      <c r="BA1442" s="51"/>
      <c r="BB1442" s="51"/>
      <c r="BC1442" s="51"/>
      <c r="BD1442" s="51"/>
      <c r="BE1442" s="51"/>
      <c r="BF1442" s="51"/>
      <c r="BG1442" s="51"/>
      <c r="BH1442" s="51"/>
      <c r="BI1442" s="51"/>
      <c r="BJ1442" s="51"/>
      <c r="BK1442" s="51"/>
      <c r="BL1442" s="51"/>
    </row>
    <row r="1443" spans="3:64" x14ac:dyDescent="0.2">
      <c r="C1443" s="10"/>
      <c r="D1443" s="10"/>
      <c r="AA1443" s="51"/>
      <c r="AB1443" s="51"/>
      <c r="AC1443" s="51"/>
      <c r="AD1443" s="51"/>
      <c r="AE1443" s="51"/>
      <c r="AG1443" s="72"/>
      <c r="AN1443" s="51"/>
      <c r="AO1443" s="51"/>
      <c r="AP1443" s="51"/>
      <c r="AQ1443" s="51"/>
      <c r="AR1443" s="51"/>
      <c r="AS1443" s="51"/>
      <c r="AT1443" s="51"/>
      <c r="AU1443" s="51"/>
      <c r="AV1443" s="51"/>
    </row>
    <row r="1444" spans="3:64" x14ac:dyDescent="0.2">
      <c r="C1444" s="10"/>
      <c r="D1444" s="10"/>
      <c r="AA1444" s="51"/>
      <c r="AB1444" s="51"/>
      <c r="AC1444" s="51"/>
      <c r="AD1444" s="51"/>
      <c r="AE1444" s="51"/>
      <c r="AG1444" s="72"/>
      <c r="AN1444" s="51"/>
      <c r="AO1444" s="51"/>
      <c r="AP1444" s="51"/>
      <c r="AQ1444" s="51"/>
      <c r="AR1444" s="51"/>
      <c r="AS1444" s="51"/>
      <c r="AT1444" s="51"/>
      <c r="AU1444" s="51"/>
    </row>
    <row r="1445" spans="3:64" x14ac:dyDescent="0.2">
      <c r="C1445" s="10"/>
      <c r="D1445" s="10"/>
      <c r="AA1445" s="51"/>
      <c r="AB1445" s="51"/>
      <c r="AC1445" s="51"/>
      <c r="AD1445" s="51"/>
      <c r="AE1445" s="51"/>
      <c r="AG1445" s="72"/>
      <c r="AN1445" s="51"/>
      <c r="AO1445" s="51"/>
      <c r="AP1445" s="51"/>
      <c r="AQ1445" s="51"/>
      <c r="AR1445" s="51"/>
      <c r="AS1445" s="51"/>
      <c r="AT1445" s="51"/>
      <c r="AU1445" s="51"/>
      <c r="AV1445" s="51"/>
      <c r="AX1445" s="51"/>
    </row>
    <row r="1446" spans="3:64" x14ac:dyDescent="0.2">
      <c r="C1446" s="10"/>
      <c r="D1446" s="10"/>
      <c r="AA1446" s="51"/>
      <c r="AB1446" s="51"/>
      <c r="AC1446" s="51"/>
      <c r="AD1446" s="51"/>
      <c r="AE1446" s="51"/>
      <c r="AG1446" s="72"/>
      <c r="AN1446" s="51"/>
      <c r="AO1446" s="51"/>
      <c r="AP1446" s="51"/>
      <c r="AQ1446" s="51"/>
      <c r="AR1446" s="51"/>
      <c r="AS1446" s="51"/>
      <c r="AT1446" s="51"/>
      <c r="AU1446" s="51"/>
      <c r="AV1446" s="51"/>
      <c r="AX1446" s="51"/>
      <c r="AY1446" s="51"/>
      <c r="AZ1446" s="51"/>
      <c r="BA1446" s="51"/>
      <c r="BB1446" s="51"/>
      <c r="BC1446" s="51"/>
      <c r="BD1446" s="51"/>
      <c r="BE1446" s="51"/>
      <c r="BF1446" s="51"/>
      <c r="BG1446" s="51"/>
      <c r="BH1446" s="51"/>
      <c r="BI1446" s="51"/>
      <c r="BJ1446" s="51"/>
      <c r="BK1446" s="51"/>
      <c r="BL1446" s="51"/>
    </row>
    <row r="1447" spans="3:64" x14ac:dyDescent="0.2">
      <c r="C1447" s="10"/>
      <c r="D1447" s="10"/>
      <c r="AA1447" s="51"/>
      <c r="AB1447" s="51"/>
      <c r="AC1447" s="51"/>
      <c r="AD1447" s="51"/>
      <c r="AE1447" s="51"/>
      <c r="AG1447" s="72"/>
      <c r="AN1447" s="51"/>
      <c r="AO1447" s="51"/>
      <c r="AP1447" s="51"/>
      <c r="AQ1447" s="51"/>
      <c r="AR1447" s="51"/>
      <c r="AS1447" s="51"/>
      <c r="AT1447" s="51"/>
      <c r="AU1447" s="51"/>
      <c r="AV1447" s="51"/>
      <c r="AW1447" s="51"/>
      <c r="AX1447" s="51"/>
      <c r="AY1447" s="51"/>
      <c r="AZ1447" s="51"/>
      <c r="BA1447" s="51"/>
      <c r="BB1447" s="51"/>
      <c r="BC1447" s="51"/>
      <c r="BD1447" s="51"/>
      <c r="BE1447" s="51"/>
      <c r="BF1447" s="51"/>
      <c r="BG1447" s="51"/>
      <c r="BH1447" s="51"/>
      <c r="BI1447" s="51"/>
      <c r="BJ1447" s="51"/>
      <c r="BK1447" s="51"/>
      <c r="BL1447" s="51"/>
    </row>
    <row r="1448" spans="3:64" x14ac:dyDescent="0.2">
      <c r="C1448" s="10"/>
      <c r="D1448" s="10"/>
      <c r="AA1448" s="51"/>
      <c r="AB1448" s="51"/>
      <c r="AC1448" s="51"/>
      <c r="AD1448" s="51"/>
      <c r="AE1448" s="51"/>
      <c r="AG1448" s="72"/>
      <c r="AN1448" s="51"/>
      <c r="AO1448" s="51"/>
      <c r="AP1448" s="51"/>
      <c r="AQ1448" s="51"/>
      <c r="AR1448" s="51"/>
      <c r="AS1448" s="51"/>
      <c r="AT1448" s="51"/>
      <c r="AU1448" s="51"/>
      <c r="AV1448" s="51"/>
      <c r="AW1448" s="51"/>
      <c r="AX1448" s="51"/>
      <c r="AY1448" s="51"/>
      <c r="AZ1448" s="51"/>
      <c r="BA1448" s="51"/>
      <c r="BB1448" s="51"/>
      <c r="BC1448" s="51"/>
      <c r="BD1448" s="51"/>
      <c r="BE1448" s="51"/>
      <c r="BF1448" s="51"/>
      <c r="BG1448" s="51"/>
      <c r="BH1448" s="51"/>
      <c r="BI1448" s="51"/>
      <c r="BJ1448" s="51"/>
      <c r="BK1448" s="51"/>
      <c r="BL1448" s="51"/>
    </row>
    <row r="1449" spans="3:64" x14ac:dyDescent="0.2">
      <c r="C1449" s="10"/>
      <c r="D1449" s="10"/>
      <c r="AA1449" s="51"/>
      <c r="AB1449" s="51"/>
      <c r="AC1449" s="51"/>
      <c r="AD1449" s="51"/>
      <c r="AE1449" s="51"/>
      <c r="AG1449" s="72"/>
      <c r="AN1449" s="51"/>
      <c r="AO1449" s="51"/>
      <c r="AP1449" s="51"/>
      <c r="AQ1449" s="51"/>
      <c r="AR1449" s="51"/>
      <c r="AS1449" s="51"/>
      <c r="AT1449" s="51"/>
      <c r="AU1449" s="51"/>
    </row>
    <row r="1450" spans="3:64" x14ac:dyDescent="0.2">
      <c r="C1450" s="10"/>
      <c r="D1450" s="10"/>
      <c r="AA1450" s="51"/>
      <c r="AB1450" s="51"/>
      <c r="AC1450" s="51"/>
      <c r="AD1450" s="51"/>
      <c r="AE1450" s="51"/>
      <c r="AG1450" s="72"/>
      <c r="AN1450" s="51"/>
      <c r="AO1450" s="51"/>
      <c r="AP1450" s="51"/>
      <c r="AQ1450" s="51"/>
      <c r="AR1450" s="51"/>
      <c r="AS1450" s="51"/>
      <c r="AT1450" s="51"/>
      <c r="AU1450" s="51"/>
    </row>
    <row r="1451" spans="3:64" x14ac:dyDescent="0.2">
      <c r="C1451" s="10"/>
      <c r="D1451" s="10"/>
      <c r="AA1451" s="51"/>
      <c r="AB1451" s="51"/>
      <c r="AC1451" s="51"/>
      <c r="AD1451" s="51"/>
      <c r="AE1451" s="51"/>
      <c r="AG1451" s="72"/>
      <c r="AN1451" s="51"/>
      <c r="AO1451" s="51"/>
      <c r="AP1451" s="51"/>
      <c r="AQ1451" s="51"/>
      <c r="AR1451" s="51"/>
      <c r="AS1451" s="51"/>
      <c r="AT1451" s="51"/>
      <c r="AU1451" s="51"/>
      <c r="AV1451" s="51"/>
      <c r="AX1451" s="51"/>
      <c r="AY1451" s="51"/>
      <c r="AZ1451" s="51"/>
      <c r="BA1451" s="51"/>
      <c r="BB1451" s="51"/>
      <c r="BC1451" s="51"/>
      <c r="BD1451" s="51"/>
      <c r="BE1451" s="51"/>
      <c r="BF1451" s="51"/>
      <c r="BG1451" s="51"/>
      <c r="BH1451" s="51"/>
      <c r="BI1451" s="51"/>
      <c r="BJ1451" s="51"/>
      <c r="BK1451" s="51"/>
      <c r="BL1451" s="51"/>
    </row>
    <row r="1452" spans="3:64" x14ac:dyDescent="0.2">
      <c r="C1452" s="10"/>
      <c r="D1452" s="10"/>
      <c r="AA1452" s="51"/>
      <c r="AB1452" s="51"/>
      <c r="AC1452" s="51"/>
      <c r="AD1452" s="51"/>
      <c r="AE1452" s="51"/>
      <c r="AG1452" s="72"/>
      <c r="AN1452" s="51"/>
      <c r="AO1452" s="51"/>
      <c r="AP1452" s="51"/>
      <c r="AQ1452" s="51"/>
      <c r="AR1452" s="51"/>
      <c r="AS1452" s="51"/>
      <c r="AT1452" s="51"/>
      <c r="AU1452" s="51"/>
      <c r="AV1452" s="51"/>
      <c r="AW1452" s="51"/>
      <c r="AX1452" s="51"/>
      <c r="AY1452" s="51"/>
      <c r="AZ1452" s="51"/>
      <c r="BA1452" s="51"/>
      <c r="BB1452" s="51"/>
      <c r="BC1452" s="51"/>
      <c r="BD1452" s="51"/>
      <c r="BE1452" s="51"/>
      <c r="BF1452" s="51"/>
      <c r="BG1452" s="51"/>
      <c r="BH1452" s="51"/>
      <c r="BI1452" s="51"/>
      <c r="BJ1452" s="51"/>
      <c r="BK1452" s="51"/>
      <c r="BL1452" s="51"/>
    </row>
    <row r="1453" spans="3:64" x14ac:dyDescent="0.2">
      <c r="C1453" s="10"/>
      <c r="D1453" s="10"/>
      <c r="AA1453" s="51"/>
      <c r="AB1453" s="51"/>
      <c r="AC1453" s="51"/>
      <c r="AD1453" s="51"/>
      <c r="AE1453" s="51"/>
      <c r="AG1453" s="72"/>
      <c r="AN1453" s="51"/>
      <c r="AO1453" s="51"/>
      <c r="AP1453" s="51"/>
      <c r="AQ1453" s="51"/>
      <c r="AR1453" s="51"/>
      <c r="AS1453" s="51"/>
      <c r="AT1453" s="51"/>
      <c r="AU1453" s="51"/>
      <c r="AV1453" s="51"/>
      <c r="AW1453" s="51"/>
      <c r="AX1453" s="51"/>
      <c r="AY1453" s="51"/>
      <c r="AZ1453" s="51"/>
      <c r="BA1453" s="51"/>
      <c r="BB1453" s="51"/>
      <c r="BC1453" s="51"/>
      <c r="BD1453" s="51"/>
      <c r="BE1453" s="51"/>
      <c r="BF1453" s="51"/>
      <c r="BG1453" s="51"/>
      <c r="BH1453" s="51"/>
      <c r="BI1453" s="51"/>
      <c r="BJ1453" s="51"/>
      <c r="BK1453" s="51"/>
      <c r="BL1453" s="51"/>
    </row>
    <row r="1454" spans="3:64" x14ac:dyDescent="0.2">
      <c r="C1454" s="10"/>
      <c r="D1454" s="10"/>
      <c r="AA1454" s="51"/>
      <c r="AB1454" s="51"/>
      <c r="AC1454" s="51"/>
      <c r="AD1454" s="51"/>
      <c r="AE1454" s="51"/>
      <c r="AG1454" s="72"/>
      <c r="AN1454" s="51"/>
      <c r="AO1454" s="51"/>
      <c r="AP1454" s="51"/>
      <c r="AQ1454" s="51"/>
      <c r="AR1454" s="51"/>
      <c r="AS1454" s="51"/>
      <c r="AT1454" s="51"/>
      <c r="AU1454" s="51"/>
    </row>
    <row r="1455" spans="3:64" x14ac:dyDescent="0.2">
      <c r="C1455" s="10"/>
      <c r="D1455" s="10"/>
      <c r="AA1455" s="51"/>
      <c r="AB1455" s="51"/>
      <c r="AC1455" s="51"/>
      <c r="AD1455" s="51"/>
      <c r="AE1455" s="51"/>
      <c r="AG1455" s="72"/>
      <c r="AN1455" s="51"/>
      <c r="AO1455" s="51"/>
      <c r="AP1455" s="51"/>
      <c r="AQ1455" s="51"/>
      <c r="AR1455" s="51"/>
      <c r="AS1455" s="51"/>
      <c r="AT1455" s="51"/>
      <c r="AU1455" s="51"/>
      <c r="AV1455" s="51"/>
      <c r="AW1455" s="51"/>
      <c r="AX1455" s="51"/>
      <c r="AY1455" s="51"/>
      <c r="AZ1455" s="51"/>
      <c r="BA1455" s="51"/>
      <c r="BB1455" s="51"/>
      <c r="BC1455" s="51"/>
      <c r="BD1455" s="51"/>
      <c r="BE1455" s="51"/>
      <c r="BF1455" s="51"/>
      <c r="BG1455" s="51"/>
      <c r="BH1455" s="51"/>
      <c r="BI1455" s="51"/>
      <c r="BJ1455" s="51"/>
      <c r="BK1455" s="51"/>
      <c r="BL1455" s="51"/>
    </row>
    <row r="1456" spans="3:64" x14ac:dyDescent="0.2">
      <c r="C1456" s="10"/>
      <c r="D1456" s="10"/>
      <c r="AA1456" s="51"/>
      <c r="AB1456" s="51"/>
      <c r="AC1456" s="51"/>
      <c r="AD1456" s="51"/>
      <c r="AE1456" s="51"/>
      <c r="AG1456" s="72"/>
      <c r="AN1456" s="51"/>
      <c r="AO1456" s="51"/>
      <c r="AP1456" s="51"/>
      <c r="AQ1456" s="51"/>
      <c r="AR1456" s="51"/>
      <c r="AS1456" s="51"/>
      <c r="AT1456" s="51"/>
      <c r="AU1456" s="51"/>
      <c r="AV1456" s="51"/>
    </row>
    <row r="1457" spans="3:64" x14ac:dyDescent="0.2">
      <c r="C1457" s="10"/>
      <c r="D1457" s="10"/>
      <c r="AA1457" s="51"/>
      <c r="AB1457" s="51"/>
      <c r="AC1457" s="51"/>
      <c r="AD1457" s="51"/>
      <c r="AE1457" s="51"/>
      <c r="AG1457" s="72"/>
      <c r="AN1457" s="51"/>
      <c r="AO1457" s="51"/>
      <c r="AP1457" s="51"/>
      <c r="AQ1457" s="51"/>
      <c r="AR1457" s="51"/>
      <c r="AS1457" s="51"/>
      <c r="AT1457" s="51"/>
      <c r="AU1457" s="51"/>
      <c r="AV1457" s="51"/>
    </row>
    <row r="1458" spans="3:64" x14ac:dyDescent="0.2">
      <c r="C1458" s="10"/>
      <c r="D1458" s="10"/>
      <c r="AA1458" s="51"/>
      <c r="AB1458" s="51"/>
      <c r="AC1458" s="51"/>
      <c r="AD1458" s="51"/>
      <c r="AE1458" s="51"/>
      <c r="AG1458" s="72"/>
      <c r="AN1458" s="51"/>
      <c r="AO1458" s="51"/>
      <c r="AP1458" s="51"/>
      <c r="AQ1458" s="51"/>
      <c r="AR1458" s="51"/>
      <c r="AS1458" s="51"/>
      <c r="AT1458" s="51"/>
      <c r="AU1458" s="51"/>
      <c r="AV1458" s="51"/>
    </row>
    <row r="1459" spans="3:64" x14ac:dyDescent="0.2">
      <c r="C1459" s="10"/>
      <c r="D1459" s="10"/>
      <c r="AA1459" s="51"/>
      <c r="AB1459" s="51"/>
      <c r="AC1459" s="51"/>
      <c r="AD1459" s="51"/>
      <c r="AE1459" s="51"/>
      <c r="AG1459" s="72"/>
      <c r="AN1459" s="51"/>
      <c r="AO1459" s="51"/>
      <c r="AP1459" s="51"/>
      <c r="AQ1459" s="51"/>
      <c r="AR1459" s="51"/>
      <c r="AS1459" s="51"/>
      <c r="AT1459" s="51"/>
      <c r="AU1459" s="51"/>
      <c r="AV1459" s="51"/>
      <c r="AW1459" s="51"/>
      <c r="AX1459" s="51"/>
      <c r="AY1459" s="51"/>
      <c r="AZ1459" s="51"/>
      <c r="BA1459" s="51"/>
      <c r="BB1459" s="51"/>
      <c r="BC1459" s="51"/>
      <c r="BD1459" s="51"/>
      <c r="BE1459" s="51"/>
      <c r="BF1459" s="51"/>
      <c r="BG1459" s="51"/>
      <c r="BH1459" s="51"/>
      <c r="BI1459" s="51"/>
      <c r="BJ1459" s="51"/>
      <c r="BK1459" s="51"/>
      <c r="BL1459" s="51"/>
    </row>
    <row r="1460" spans="3:64" x14ac:dyDescent="0.2">
      <c r="C1460" s="10"/>
      <c r="D1460" s="10"/>
      <c r="AA1460" s="51"/>
      <c r="AB1460" s="51"/>
      <c r="AC1460" s="51"/>
      <c r="AD1460" s="51"/>
      <c r="AE1460" s="51"/>
      <c r="AG1460" s="72"/>
      <c r="AN1460" s="51"/>
      <c r="AO1460" s="51"/>
      <c r="AP1460" s="51"/>
      <c r="AQ1460" s="51"/>
      <c r="AR1460" s="51"/>
      <c r="AS1460" s="51"/>
      <c r="AT1460" s="51"/>
      <c r="AU1460" s="51"/>
      <c r="AV1460" s="51"/>
      <c r="AW1460" s="51"/>
      <c r="AX1460" s="51"/>
      <c r="AY1460" s="51"/>
      <c r="AZ1460" s="51"/>
      <c r="BA1460" s="51"/>
      <c r="BB1460" s="51"/>
      <c r="BC1460" s="51"/>
      <c r="BD1460" s="51"/>
      <c r="BE1460" s="51"/>
      <c r="BF1460" s="51"/>
      <c r="BG1460" s="51"/>
      <c r="BH1460" s="51"/>
      <c r="BI1460" s="51"/>
      <c r="BJ1460" s="51"/>
      <c r="BK1460" s="51"/>
      <c r="BL1460" s="51"/>
    </row>
    <row r="1461" spans="3:64" x14ac:dyDescent="0.2">
      <c r="C1461" s="10"/>
      <c r="D1461" s="10"/>
      <c r="AA1461" s="51"/>
      <c r="AB1461" s="51"/>
      <c r="AC1461" s="51"/>
      <c r="AD1461" s="51"/>
      <c r="AE1461" s="51"/>
      <c r="AG1461" s="72"/>
      <c r="AN1461" s="51"/>
      <c r="AO1461" s="51"/>
      <c r="AP1461" s="51"/>
      <c r="AQ1461" s="51"/>
      <c r="AR1461" s="51"/>
      <c r="AS1461" s="51"/>
      <c r="AT1461" s="51"/>
      <c r="AU1461" s="51"/>
    </row>
    <row r="1462" spans="3:64" x14ac:dyDescent="0.2">
      <c r="C1462" s="10"/>
      <c r="D1462" s="10"/>
      <c r="AA1462" s="51"/>
      <c r="AB1462" s="51"/>
      <c r="AC1462" s="51"/>
      <c r="AD1462" s="51"/>
      <c r="AE1462" s="51"/>
      <c r="AG1462" s="72"/>
      <c r="AN1462" s="51"/>
      <c r="AO1462" s="51"/>
      <c r="AP1462" s="51"/>
      <c r="AQ1462" s="51"/>
      <c r="AR1462" s="51"/>
      <c r="AS1462" s="51"/>
      <c r="AT1462" s="51"/>
      <c r="AU1462" s="51"/>
      <c r="AV1462" s="51"/>
      <c r="AW1462" s="51"/>
      <c r="AX1462" s="51"/>
      <c r="AY1462" s="51"/>
      <c r="AZ1462" s="51"/>
      <c r="BA1462" s="51"/>
      <c r="BB1462" s="51"/>
      <c r="BC1462" s="51"/>
      <c r="BD1462" s="51"/>
      <c r="BE1462" s="51"/>
      <c r="BF1462" s="51"/>
      <c r="BG1462" s="51"/>
      <c r="BH1462" s="51"/>
      <c r="BI1462" s="51"/>
      <c r="BJ1462" s="51"/>
      <c r="BK1462" s="51"/>
      <c r="BL1462" s="51"/>
    </row>
    <row r="1463" spans="3:64" x14ac:dyDescent="0.2">
      <c r="C1463" s="10"/>
      <c r="D1463" s="10"/>
      <c r="AA1463" s="51"/>
      <c r="AB1463" s="51"/>
      <c r="AC1463" s="51"/>
      <c r="AD1463" s="51"/>
      <c r="AE1463" s="51"/>
      <c r="AG1463" s="72"/>
      <c r="AN1463" s="51"/>
      <c r="AO1463" s="51"/>
      <c r="AP1463" s="51"/>
      <c r="AQ1463" s="51"/>
      <c r="AR1463" s="51"/>
      <c r="AS1463" s="51"/>
      <c r="AT1463" s="51"/>
      <c r="AU1463" s="51"/>
      <c r="AV1463" s="51"/>
    </row>
    <row r="1464" spans="3:64" x14ac:dyDescent="0.2">
      <c r="C1464" s="10"/>
      <c r="D1464" s="10"/>
      <c r="AA1464" s="51"/>
      <c r="AB1464" s="51"/>
      <c r="AC1464" s="51"/>
      <c r="AD1464" s="51"/>
      <c r="AE1464" s="51"/>
      <c r="AG1464" s="72"/>
      <c r="AN1464" s="51"/>
      <c r="AO1464" s="51"/>
      <c r="AP1464" s="51"/>
      <c r="AQ1464" s="51"/>
      <c r="AR1464" s="51"/>
      <c r="AS1464" s="51"/>
      <c r="AT1464" s="51"/>
      <c r="AU1464" s="51"/>
      <c r="AV1464" s="51"/>
    </row>
    <row r="1465" spans="3:64" x14ac:dyDescent="0.2">
      <c r="C1465" s="10"/>
      <c r="D1465" s="10"/>
      <c r="AA1465" s="51"/>
      <c r="AB1465" s="51"/>
      <c r="AC1465" s="51"/>
      <c r="AD1465" s="51"/>
      <c r="AE1465" s="51"/>
      <c r="AG1465" s="72"/>
      <c r="AN1465" s="51"/>
      <c r="AO1465" s="51"/>
      <c r="AP1465" s="51"/>
      <c r="AQ1465" s="51"/>
      <c r="AR1465" s="51"/>
      <c r="AS1465" s="51"/>
      <c r="AT1465" s="51"/>
      <c r="AU1465" s="51"/>
    </row>
    <row r="1466" spans="3:64" x14ac:dyDescent="0.2">
      <c r="C1466" s="10"/>
      <c r="D1466" s="10"/>
      <c r="AA1466" s="51"/>
      <c r="AB1466" s="51"/>
      <c r="AC1466" s="51"/>
      <c r="AD1466" s="51"/>
      <c r="AE1466" s="51"/>
      <c r="AG1466" s="72"/>
      <c r="AN1466" s="51"/>
      <c r="AO1466" s="51"/>
      <c r="AP1466" s="51"/>
      <c r="AQ1466" s="51"/>
      <c r="AR1466" s="51"/>
      <c r="AS1466" s="51"/>
      <c r="AT1466" s="51"/>
      <c r="AU1466" s="51"/>
      <c r="AV1466" s="51"/>
      <c r="AX1466" s="51"/>
      <c r="AY1466" s="51"/>
      <c r="AZ1466" s="51"/>
      <c r="BA1466" s="51"/>
      <c r="BB1466" s="51"/>
      <c r="BC1466" s="51"/>
      <c r="BD1466" s="51"/>
      <c r="BE1466" s="51"/>
      <c r="BF1466" s="51"/>
      <c r="BG1466" s="51"/>
      <c r="BH1466" s="51"/>
      <c r="BI1466" s="51"/>
      <c r="BJ1466" s="51"/>
      <c r="BK1466" s="51"/>
      <c r="BL1466" s="51"/>
    </row>
    <row r="1467" spans="3:64" x14ac:dyDescent="0.2">
      <c r="C1467" s="10"/>
      <c r="D1467" s="10"/>
      <c r="AA1467" s="51"/>
      <c r="AB1467" s="51"/>
      <c r="AC1467" s="51"/>
      <c r="AD1467" s="51"/>
      <c r="AE1467" s="51"/>
      <c r="AG1467" s="72"/>
      <c r="AN1467" s="51"/>
      <c r="AO1467" s="51"/>
      <c r="AP1467" s="51"/>
      <c r="AQ1467" s="51"/>
      <c r="AR1467" s="51"/>
      <c r="AS1467" s="51"/>
      <c r="AT1467" s="51"/>
      <c r="AU1467" s="51"/>
      <c r="AV1467" s="51"/>
      <c r="AX1467" s="51"/>
    </row>
    <row r="1468" spans="3:64" x14ac:dyDescent="0.2">
      <c r="C1468" s="10"/>
      <c r="D1468" s="10"/>
      <c r="AA1468" s="51"/>
      <c r="AB1468" s="51"/>
      <c r="AC1468" s="51"/>
      <c r="AD1468" s="51"/>
      <c r="AE1468" s="51"/>
      <c r="AG1468" s="72"/>
      <c r="AN1468" s="51"/>
      <c r="AO1468" s="51"/>
      <c r="AP1468" s="51"/>
      <c r="AQ1468" s="51"/>
      <c r="AR1468" s="51"/>
      <c r="AS1468" s="51"/>
      <c r="AT1468" s="51"/>
      <c r="AU1468" s="51"/>
      <c r="AV1468" s="51"/>
      <c r="AX1468" s="51"/>
    </row>
    <row r="1469" spans="3:64" x14ac:dyDescent="0.2">
      <c r="C1469" s="10"/>
      <c r="D1469" s="10"/>
      <c r="AA1469" s="51"/>
      <c r="AB1469" s="51"/>
      <c r="AC1469" s="51"/>
      <c r="AD1469" s="51"/>
      <c r="AE1469" s="51"/>
      <c r="AG1469" s="72"/>
      <c r="AN1469" s="51"/>
      <c r="AO1469" s="51"/>
      <c r="AP1469" s="51"/>
      <c r="AQ1469" s="51"/>
      <c r="AR1469" s="51"/>
      <c r="AS1469" s="51"/>
      <c r="AT1469" s="51"/>
      <c r="AU1469" s="51"/>
      <c r="AV1469" s="51"/>
      <c r="AW1469" s="51"/>
      <c r="AX1469" s="51"/>
      <c r="AY1469" s="51"/>
      <c r="AZ1469" s="51"/>
      <c r="BA1469" s="51"/>
      <c r="BB1469" s="51"/>
      <c r="BC1469" s="51"/>
      <c r="BD1469" s="51"/>
      <c r="BE1469" s="51"/>
      <c r="BF1469" s="51"/>
      <c r="BG1469" s="51"/>
      <c r="BH1469" s="51"/>
      <c r="BI1469" s="51"/>
      <c r="BJ1469" s="51"/>
      <c r="BK1469" s="51"/>
      <c r="BL1469" s="51"/>
    </row>
    <row r="1470" spans="3:64" x14ac:dyDescent="0.2">
      <c r="C1470" s="10"/>
      <c r="D1470" s="10"/>
      <c r="AA1470" s="51"/>
      <c r="AB1470" s="51"/>
      <c r="AC1470" s="51"/>
      <c r="AD1470" s="51"/>
      <c r="AE1470" s="51"/>
      <c r="AG1470" s="72"/>
      <c r="AN1470" s="51"/>
      <c r="AO1470" s="51"/>
      <c r="AP1470" s="51"/>
      <c r="AQ1470" s="51"/>
      <c r="AR1470" s="51"/>
      <c r="AS1470" s="51"/>
      <c r="AT1470" s="51"/>
      <c r="AU1470" s="51"/>
      <c r="AV1470" s="51"/>
      <c r="AW1470" s="51"/>
      <c r="AX1470" s="51"/>
      <c r="AY1470" s="51"/>
      <c r="AZ1470" s="51"/>
      <c r="BA1470" s="51"/>
      <c r="BB1470" s="51"/>
      <c r="BC1470" s="51"/>
      <c r="BD1470" s="51"/>
      <c r="BE1470" s="51"/>
      <c r="BF1470" s="51"/>
      <c r="BG1470" s="51"/>
      <c r="BH1470" s="51"/>
      <c r="BI1470" s="51"/>
      <c r="BJ1470" s="51"/>
      <c r="BK1470" s="51"/>
      <c r="BL1470" s="51"/>
    </row>
    <row r="1471" spans="3:64" x14ac:dyDescent="0.2">
      <c r="C1471" s="10"/>
      <c r="D1471" s="10"/>
      <c r="AA1471" s="51"/>
      <c r="AB1471" s="51"/>
      <c r="AC1471" s="51"/>
      <c r="AD1471" s="51"/>
      <c r="AE1471" s="51"/>
      <c r="AG1471" s="72"/>
      <c r="AN1471" s="51"/>
      <c r="AO1471" s="51"/>
      <c r="AP1471" s="51"/>
      <c r="AQ1471" s="51"/>
      <c r="AR1471" s="51"/>
      <c r="AS1471" s="51"/>
      <c r="AT1471" s="51"/>
      <c r="AU1471" s="51"/>
      <c r="AV1471" s="51"/>
      <c r="AW1471" s="51"/>
      <c r="AX1471" s="51"/>
      <c r="AY1471" s="51"/>
      <c r="AZ1471" s="51"/>
      <c r="BA1471" s="51"/>
      <c r="BB1471" s="51"/>
      <c r="BC1471" s="51"/>
      <c r="BD1471" s="51"/>
      <c r="BE1471" s="51"/>
      <c r="BF1471" s="51"/>
      <c r="BG1471" s="51"/>
      <c r="BH1471" s="51"/>
      <c r="BI1471" s="51"/>
      <c r="BJ1471" s="51"/>
      <c r="BK1471" s="51"/>
      <c r="BL1471" s="51"/>
    </row>
    <row r="1472" spans="3:64" x14ac:dyDescent="0.2">
      <c r="C1472" s="10"/>
      <c r="D1472" s="10"/>
      <c r="AA1472" s="51"/>
      <c r="AB1472" s="51"/>
      <c r="AC1472" s="51"/>
      <c r="AD1472" s="51"/>
      <c r="AE1472" s="51"/>
      <c r="AG1472" s="72"/>
      <c r="AN1472" s="51"/>
      <c r="AO1472" s="51"/>
      <c r="AP1472" s="51"/>
      <c r="AQ1472" s="51"/>
      <c r="AR1472" s="51"/>
      <c r="AS1472" s="51"/>
      <c r="AT1472" s="51"/>
      <c r="AU1472" s="51"/>
      <c r="AV1472" s="51"/>
      <c r="AW1472" s="51"/>
      <c r="AX1472" s="51"/>
      <c r="AY1472" s="51"/>
      <c r="AZ1472" s="51"/>
      <c r="BA1472" s="51"/>
      <c r="BB1472" s="51"/>
      <c r="BC1472" s="51"/>
      <c r="BD1472" s="51"/>
      <c r="BE1472" s="51"/>
      <c r="BF1472" s="51"/>
      <c r="BG1472" s="51"/>
      <c r="BH1472" s="51"/>
      <c r="BI1472" s="51"/>
      <c r="BJ1472" s="51"/>
      <c r="BK1472" s="51"/>
      <c r="BL1472" s="51"/>
    </row>
    <row r="1473" spans="3:64" x14ac:dyDescent="0.2">
      <c r="C1473" s="10"/>
      <c r="D1473" s="10"/>
      <c r="AA1473" s="51"/>
      <c r="AB1473" s="51"/>
      <c r="AC1473" s="51"/>
      <c r="AD1473" s="51"/>
      <c r="AE1473" s="51"/>
      <c r="AG1473" s="72"/>
      <c r="AN1473" s="51"/>
      <c r="AO1473" s="51"/>
      <c r="AP1473" s="51"/>
      <c r="AQ1473" s="51"/>
      <c r="AR1473" s="51"/>
      <c r="AS1473" s="51"/>
      <c r="AT1473" s="51"/>
      <c r="AU1473" s="51"/>
      <c r="AV1473" s="51"/>
    </row>
    <row r="1474" spans="3:64" x14ac:dyDescent="0.2">
      <c r="C1474" s="10"/>
      <c r="D1474" s="10"/>
      <c r="AA1474" s="51"/>
      <c r="AB1474" s="51"/>
      <c r="AC1474" s="51"/>
      <c r="AD1474" s="51"/>
      <c r="AE1474" s="51"/>
      <c r="AG1474" s="72"/>
      <c r="AN1474" s="51"/>
      <c r="AO1474" s="51"/>
      <c r="AP1474" s="51"/>
      <c r="AQ1474" s="51"/>
      <c r="AR1474" s="51"/>
      <c r="AS1474" s="51"/>
      <c r="AT1474" s="51"/>
      <c r="AU1474" s="51"/>
    </row>
    <row r="1475" spans="3:64" x14ac:dyDescent="0.2">
      <c r="C1475" s="10"/>
      <c r="D1475" s="10"/>
      <c r="AA1475" s="51"/>
      <c r="AB1475" s="51"/>
      <c r="AC1475" s="51"/>
      <c r="AD1475" s="51"/>
      <c r="AE1475" s="51"/>
      <c r="AG1475" s="72"/>
      <c r="AN1475" s="51"/>
      <c r="AO1475" s="51"/>
      <c r="AP1475" s="51"/>
      <c r="AQ1475" s="51"/>
      <c r="AR1475" s="51"/>
      <c r="AS1475" s="51"/>
      <c r="AT1475" s="51"/>
      <c r="AU1475" s="51"/>
    </row>
    <row r="1476" spans="3:64" x14ac:dyDescent="0.2">
      <c r="C1476" s="10"/>
      <c r="D1476" s="10"/>
      <c r="AA1476" s="51"/>
      <c r="AB1476" s="51"/>
      <c r="AC1476" s="51"/>
      <c r="AD1476" s="51"/>
      <c r="AE1476" s="51"/>
      <c r="AG1476" s="72"/>
      <c r="AN1476" s="51"/>
      <c r="AO1476" s="51"/>
      <c r="AP1476" s="51"/>
      <c r="AQ1476" s="51"/>
      <c r="AR1476" s="51"/>
      <c r="AS1476" s="51"/>
      <c r="AT1476" s="51"/>
      <c r="AU1476" s="51"/>
      <c r="AV1476" s="51"/>
    </row>
    <row r="1477" spans="3:64" x14ac:dyDescent="0.2">
      <c r="C1477" s="10"/>
      <c r="D1477" s="10"/>
      <c r="AA1477" s="51"/>
      <c r="AB1477" s="51"/>
      <c r="AC1477" s="51"/>
      <c r="AD1477" s="51"/>
      <c r="AE1477" s="51"/>
      <c r="AG1477" s="72"/>
      <c r="AN1477" s="51"/>
      <c r="AO1477" s="51"/>
      <c r="AP1477" s="51"/>
      <c r="AQ1477" s="51"/>
      <c r="AR1477" s="51"/>
      <c r="AS1477" s="51"/>
      <c r="AT1477" s="51"/>
      <c r="AU1477" s="51"/>
      <c r="AV1477" s="51"/>
      <c r="AW1477" s="51"/>
      <c r="AX1477" s="51"/>
      <c r="AY1477" s="51"/>
      <c r="AZ1477" s="51"/>
      <c r="BA1477" s="51"/>
      <c r="BB1477" s="51"/>
      <c r="BC1477" s="51"/>
      <c r="BD1477" s="51"/>
      <c r="BE1477" s="51"/>
      <c r="BF1477" s="51"/>
      <c r="BG1477" s="51"/>
      <c r="BH1477" s="51"/>
      <c r="BI1477" s="51"/>
      <c r="BJ1477" s="51"/>
      <c r="BK1477" s="51"/>
      <c r="BL1477" s="51"/>
    </row>
    <row r="1478" spans="3:64" x14ac:dyDescent="0.2">
      <c r="C1478" s="10"/>
      <c r="D1478" s="10"/>
      <c r="AA1478" s="51"/>
      <c r="AB1478" s="51"/>
      <c r="AC1478" s="51"/>
      <c r="AD1478" s="51"/>
      <c r="AE1478" s="51"/>
      <c r="AG1478" s="72"/>
      <c r="AN1478" s="51"/>
      <c r="AO1478" s="51"/>
      <c r="AP1478" s="51"/>
      <c r="AQ1478" s="51"/>
      <c r="AR1478" s="51"/>
      <c r="AS1478" s="51"/>
      <c r="AT1478" s="51"/>
      <c r="AU1478" s="51"/>
      <c r="AV1478" s="51"/>
      <c r="AW1478" s="51"/>
      <c r="AX1478" s="51"/>
      <c r="AY1478" s="51"/>
      <c r="AZ1478" s="51"/>
      <c r="BA1478" s="51"/>
      <c r="BB1478" s="51"/>
      <c r="BC1478" s="51"/>
      <c r="BD1478" s="51"/>
      <c r="BE1478" s="51"/>
      <c r="BF1478" s="51"/>
      <c r="BG1478" s="51"/>
      <c r="BH1478" s="51"/>
      <c r="BI1478" s="51"/>
      <c r="BJ1478" s="51"/>
      <c r="BK1478" s="51"/>
      <c r="BL1478" s="51"/>
    </row>
    <row r="1479" spans="3:64" x14ac:dyDescent="0.2">
      <c r="C1479" s="10"/>
      <c r="D1479" s="10"/>
      <c r="AA1479" s="51"/>
      <c r="AB1479" s="51"/>
      <c r="AC1479" s="51"/>
      <c r="AD1479" s="51"/>
      <c r="AE1479" s="51"/>
      <c r="AG1479" s="72"/>
      <c r="AN1479" s="51"/>
      <c r="AO1479" s="51"/>
      <c r="AP1479" s="51"/>
      <c r="AQ1479" s="51"/>
      <c r="AR1479" s="51"/>
      <c r="AS1479" s="51"/>
      <c r="AT1479" s="51"/>
      <c r="AU1479" s="51"/>
    </row>
    <row r="1480" spans="3:64" x14ac:dyDescent="0.2">
      <c r="C1480" s="10"/>
      <c r="D1480" s="10"/>
      <c r="AA1480" s="51"/>
      <c r="AB1480" s="51"/>
      <c r="AC1480" s="51"/>
      <c r="AD1480" s="51"/>
      <c r="AE1480" s="51"/>
      <c r="AG1480" s="72"/>
      <c r="AN1480" s="51"/>
      <c r="AO1480" s="51"/>
      <c r="AP1480" s="51"/>
      <c r="AQ1480" s="51"/>
      <c r="AR1480" s="51"/>
      <c r="AS1480" s="51"/>
      <c r="AT1480" s="51"/>
      <c r="AU1480" s="51"/>
      <c r="AV1480" s="51"/>
      <c r="AX1480" s="51"/>
    </row>
    <row r="1481" spans="3:64" x14ac:dyDescent="0.2">
      <c r="C1481" s="10"/>
      <c r="D1481" s="10"/>
      <c r="AA1481" s="51"/>
      <c r="AB1481" s="51"/>
      <c r="AC1481" s="51"/>
      <c r="AD1481" s="51"/>
      <c r="AE1481" s="51"/>
      <c r="AG1481" s="72"/>
      <c r="AN1481" s="51"/>
      <c r="AO1481" s="51"/>
      <c r="AP1481" s="51"/>
      <c r="AQ1481" s="51"/>
      <c r="AR1481" s="51"/>
      <c r="AS1481" s="51"/>
      <c r="AT1481" s="51"/>
      <c r="AU1481" s="51"/>
      <c r="AV1481" s="51"/>
    </row>
    <row r="1482" spans="3:64" x14ac:dyDescent="0.2">
      <c r="C1482" s="10"/>
      <c r="D1482" s="10"/>
      <c r="AA1482" s="51"/>
      <c r="AB1482" s="51"/>
      <c r="AC1482" s="51"/>
      <c r="AD1482" s="51"/>
      <c r="AE1482" s="51"/>
      <c r="AG1482" s="72"/>
      <c r="AN1482" s="51"/>
      <c r="AO1482" s="51"/>
      <c r="AP1482" s="51"/>
      <c r="AQ1482" s="51"/>
      <c r="AR1482" s="51"/>
      <c r="AS1482" s="51"/>
      <c r="AT1482" s="51"/>
      <c r="AU1482" s="51"/>
    </row>
    <row r="1483" spans="3:64" x14ac:dyDescent="0.2">
      <c r="C1483" s="10"/>
      <c r="D1483" s="10"/>
      <c r="AA1483" s="51"/>
      <c r="AB1483" s="51"/>
      <c r="AC1483" s="51"/>
      <c r="AD1483" s="51"/>
      <c r="AE1483" s="51"/>
      <c r="AG1483" s="72"/>
      <c r="AN1483" s="51"/>
      <c r="AO1483" s="51"/>
      <c r="AP1483" s="51"/>
      <c r="AQ1483" s="51"/>
      <c r="AR1483" s="51"/>
      <c r="AS1483" s="51"/>
      <c r="AT1483" s="51"/>
      <c r="AU1483" s="51"/>
    </row>
    <row r="1484" spans="3:64" x14ac:dyDescent="0.2">
      <c r="C1484" s="10"/>
      <c r="D1484" s="10"/>
      <c r="AA1484" s="51"/>
      <c r="AB1484" s="51"/>
      <c r="AC1484" s="51"/>
      <c r="AD1484" s="51"/>
      <c r="AE1484" s="51"/>
      <c r="AG1484" s="72"/>
      <c r="AN1484" s="51"/>
      <c r="AO1484" s="51"/>
      <c r="AP1484" s="51"/>
      <c r="AQ1484" s="51"/>
      <c r="AR1484" s="51"/>
      <c r="AS1484" s="51"/>
      <c r="AT1484" s="51"/>
      <c r="AU1484" s="51"/>
    </row>
    <row r="1485" spans="3:64" x14ac:dyDescent="0.2">
      <c r="C1485" s="10"/>
      <c r="D1485" s="10"/>
      <c r="AA1485" s="51"/>
      <c r="AB1485" s="51"/>
      <c r="AC1485" s="51"/>
      <c r="AD1485" s="51"/>
      <c r="AE1485" s="51"/>
      <c r="AG1485" s="72"/>
      <c r="AN1485" s="51"/>
      <c r="AO1485" s="51"/>
      <c r="AP1485" s="51"/>
      <c r="AQ1485" s="51"/>
      <c r="AR1485" s="51"/>
      <c r="AS1485" s="51"/>
      <c r="AT1485" s="51"/>
      <c r="AU1485" s="51"/>
    </row>
    <row r="1486" spans="3:64" x14ac:dyDescent="0.2">
      <c r="C1486" s="10"/>
      <c r="D1486" s="10"/>
      <c r="AA1486" s="51"/>
      <c r="AB1486" s="51"/>
      <c r="AC1486" s="51"/>
      <c r="AD1486" s="51"/>
      <c r="AE1486" s="51"/>
      <c r="AG1486" s="72"/>
      <c r="AN1486" s="51"/>
      <c r="AO1486" s="51"/>
      <c r="AP1486" s="51"/>
      <c r="AQ1486" s="51"/>
      <c r="AR1486" s="51"/>
      <c r="AS1486" s="51"/>
      <c r="AT1486" s="51"/>
      <c r="AU1486" s="51"/>
      <c r="AV1486" s="51"/>
      <c r="AW1486" s="51"/>
      <c r="AX1486" s="51"/>
      <c r="AY1486" s="51"/>
      <c r="AZ1486" s="51"/>
      <c r="BA1486" s="51"/>
      <c r="BB1486" s="51"/>
      <c r="BC1486" s="51"/>
      <c r="BD1486" s="51"/>
      <c r="BE1486" s="51"/>
      <c r="BF1486" s="51"/>
      <c r="BG1486" s="51"/>
      <c r="BH1486" s="51"/>
      <c r="BI1486" s="51"/>
      <c r="BJ1486" s="51"/>
      <c r="BK1486" s="51"/>
      <c r="BL1486" s="51"/>
    </row>
    <row r="1487" spans="3:64" x14ac:dyDescent="0.2">
      <c r="C1487" s="10"/>
      <c r="D1487" s="10"/>
      <c r="AA1487" s="51"/>
      <c r="AB1487" s="51"/>
      <c r="AC1487" s="51"/>
      <c r="AD1487" s="51"/>
      <c r="AE1487" s="51"/>
      <c r="AG1487" s="72"/>
      <c r="AN1487" s="51"/>
      <c r="AO1487" s="51"/>
      <c r="AP1487" s="51"/>
      <c r="AQ1487" s="51"/>
      <c r="AR1487" s="51"/>
      <c r="AS1487" s="51"/>
      <c r="AT1487" s="51"/>
      <c r="AU1487" s="51"/>
    </row>
    <row r="1488" spans="3:64" x14ac:dyDescent="0.2">
      <c r="C1488" s="10"/>
      <c r="D1488" s="10"/>
      <c r="AA1488" s="51"/>
      <c r="AB1488" s="51"/>
      <c r="AC1488" s="51"/>
      <c r="AD1488" s="51"/>
      <c r="AE1488" s="51"/>
      <c r="AG1488" s="72"/>
      <c r="AN1488" s="51"/>
      <c r="AO1488" s="51"/>
      <c r="AP1488" s="51"/>
      <c r="AQ1488" s="51"/>
      <c r="AR1488" s="51"/>
      <c r="AS1488" s="51"/>
      <c r="AT1488" s="51"/>
      <c r="AU1488" s="51"/>
      <c r="AV1488" s="51"/>
      <c r="AW1488" s="51"/>
      <c r="AX1488" s="51"/>
      <c r="AY1488" s="51"/>
      <c r="AZ1488" s="51"/>
      <c r="BA1488" s="51"/>
      <c r="BB1488" s="51"/>
      <c r="BC1488" s="51"/>
      <c r="BD1488" s="51"/>
      <c r="BE1488" s="51"/>
      <c r="BF1488" s="51"/>
      <c r="BG1488" s="51"/>
      <c r="BH1488" s="51"/>
      <c r="BI1488" s="51"/>
      <c r="BJ1488" s="51"/>
      <c r="BK1488" s="51"/>
      <c r="BL1488" s="51"/>
    </row>
    <row r="1489" spans="3:64" x14ac:dyDescent="0.2">
      <c r="C1489" s="10"/>
      <c r="D1489" s="10"/>
      <c r="AA1489" s="51"/>
      <c r="AB1489" s="51"/>
      <c r="AC1489" s="51"/>
      <c r="AD1489" s="51"/>
      <c r="AE1489" s="51"/>
      <c r="AG1489" s="72"/>
      <c r="AN1489" s="51"/>
      <c r="AO1489" s="51"/>
      <c r="AP1489" s="51"/>
      <c r="AQ1489" s="51"/>
      <c r="AR1489" s="51"/>
      <c r="AS1489" s="51"/>
      <c r="AT1489" s="51"/>
      <c r="AU1489" s="51"/>
      <c r="AV1489" s="51"/>
      <c r="AX1489" s="51"/>
    </row>
    <row r="1490" spans="3:64" x14ac:dyDescent="0.2">
      <c r="C1490" s="10"/>
      <c r="D1490" s="10"/>
      <c r="AA1490" s="51"/>
      <c r="AB1490" s="51"/>
      <c r="AC1490" s="51"/>
      <c r="AD1490" s="51"/>
      <c r="AE1490" s="51"/>
      <c r="AG1490" s="72"/>
      <c r="AN1490" s="51"/>
      <c r="AO1490" s="51"/>
      <c r="AP1490" s="51"/>
      <c r="AQ1490" s="51"/>
      <c r="AR1490" s="51"/>
      <c r="AS1490" s="51"/>
      <c r="AT1490" s="51"/>
      <c r="AU1490" s="51"/>
      <c r="AV1490" s="51"/>
    </row>
    <row r="1491" spans="3:64" x14ac:dyDescent="0.2">
      <c r="C1491" s="10"/>
      <c r="D1491" s="10"/>
      <c r="AA1491" s="51"/>
      <c r="AB1491" s="51"/>
      <c r="AC1491" s="51"/>
      <c r="AD1491" s="51"/>
      <c r="AE1491" s="51"/>
      <c r="AG1491" s="72"/>
      <c r="AN1491" s="51"/>
      <c r="AO1491" s="51"/>
      <c r="AP1491" s="51"/>
      <c r="AQ1491" s="51"/>
      <c r="AR1491" s="51"/>
      <c r="AS1491" s="51"/>
      <c r="AT1491" s="51"/>
      <c r="AU1491" s="51"/>
      <c r="AV1491" s="51"/>
    </row>
    <row r="1492" spans="3:64" x14ac:dyDescent="0.2">
      <c r="C1492" s="10"/>
      <c r="D1492" s="10"/>
      <c r="AA1492" s="51"/>
      <c r="AB1492" s="51"/>
      <c r="AC1492" s="51"/>
      <c r="AD1492" s="51"/>
      <c r="AE1492" s="51"/>
      <c r="AG1492" s="72"/>
      <c r="AN1492" s="51"/>
      <c r="AO1492" s="51"/>
      <c r="AP1492" s="51"/>
      <c r="AQ1492" s="51"/>
      <c r="AR1492" s="51"/>
      <c r="AS1492" s="51"/>
      <c r="AT1492" s="51"/>
      <c r="AU1492" s="51"/>
      <c r="AV1492" s="51"/>
      <c r="AX1492" s="51"/>
    </row>
    <row r="1493" spans="3:64" x14ac:dyDescent="0.2">
      <c r="C1493" s="10"/>
      <c r="D1493" s="10"/>
      <c r="AA1493" s="51"/>
      <c r="AB1493" s="51"/>
      <c r="AC1493" s="51"/>
      <c r="AD1493" s="51"/>
      <c r="AE1493" s="51"/>
      <c r="AG1493" s="72"/>
      <c r="AN1493" s="51"/>
      <c r="AO1493" s="51"/>
      <c r="AP1493" s="51"/>
      <c r="AQ1493" s="51"/>
      <c r="AR1493" s="51"/>
      <c r="AS1493" s="51"/>
      <c r="AT1493" s="51"/>
      <c r="AU1493" s="51"/>
      <c r="AV1493" s="51"/>
      <c r="AW1493" s="51"/>
      <c r="AX1493" s="51"/>
      <c r="AY1493" s="51"/>
      <c r="AZ1493" s="51"/>
      <c r="BA1493" s="51"/>
      <c r="BB1493" s="51"/>
      <c r="BC1493" s="51"/>
      <c r="BD1493" s="51"/>
      <c r="BE1493" s="51"/>
      <c r="BF1493" s="51"/>
      <c r="BG1493" s="51"/>
      <c r="BH1493" s="51"/>
      <c r="BI1493" s="51"/>
      <c r="BJ1493" s="51"/>
      <c r="BK1493" s="51"/>
      <c r="BL1493" s="51"/>
    </row>
    <row r="1494" spans="3:64" x14ac:dyDescent="0.2">
      <c r="C1494" s="10"/>
      <c r="D1494" s="10"/>
      <c r="AA1494" s="51"/>
      <c r="AB1494" s="51"/>
      <c r="AC1494" s="51"/>
      <c r="AD1494" s="51"/>
      <c r="AE1494" s="51"/>
      <c r="AG1494" s="72"/>
      <c r="AN1494" s="51"/>
      <c r="AO1494" s="51"/>
      <c r="AP1494" s="51"/>
      <c r="AQ1494" s="51"/>
      <c r="AR1494" s="51"/>
      <c r="AS1494" s="51"/>
      <c r="AT1494" s="51"/>
      <c r="AU1494" s="51"/>
      <c r="AV1494" s="51"/>
    </row>
    <row r="1495" spans="3:64" x14ac:dyDescent="0.2">
      <c r="C1495" s="10"/>
      <c r="D1495" s="10"/>
      <c r="AA1495" s="51"/>
      <c r="AB1495" s="51"/>
      <c r="AC1495" s="51"/>
      <c r="AD1495" s="51"/>
      <c r="AE1495" s="51"/>
      <c r="AG1495" s="72"/>
      <c r="AN1495" s="51"/>
      <c r="AO1495" s="51"/>
      <c r="AP1495" s="51"/>
      <c r="AQ1495" s="51"/>
      <c r="AR1495" s="51"/>
      <c r="AS1495" s="51"/>
      <c r="AT1495" s="51"/>
      <c r="AU1495" s="51"/>
      <c r="AV1495" s="51"/>
      <c r="AX1495" s="51"/>
    </row>
    <row r="1496" spans="3:64" x14ac:dyDescent="0.2">
      <c r="C1496" s="10"/>
      <c r="D1496" s="10"/>
      <c r="AA1496" s="51"/>
      <c r="AB1496" s="51"/>
      <c r="AC1496" s="51"/>
      <c r="AD1496" s="51"/>
      <c r="AE1496" s="51"/>
      <c r="AG1496" s="72"/>
      <c r="AN1496" s="51"/>
      <c r="AO1496" s="51"/>
      <c r="AP1496" s="51"/>
      <c r="AQ1496" s="51"/>
      <c r="AR1496" s="51"/>
      <c r="AS1496" s="51"/>
      <c r="AT1496" s="51"/>
      <c r="AU1496" s="51"/>
      <c r="AV1496" s="51"/>
      <c r="AW1496" s="51"/>
      <c r="AX1496" s="51"/>
      <c r="AY1496" s="51"/>
      <c r="AZ1496" s="51"/>
      <c r="BA1496" s="51"/>
      <c r="BB1496" s="51"/>
      <c r="BC1496" s="51"/>
      <c r="BD1496" s="51"/>
      <c r="BE1496" s="51"/>
      <c r="BF1496" s="51"/>
      <c r="BG1496" s="51"/>
      <c r="BH1496" s="51"/>
      <c r="BI1496" s="51"/>
      <c r="BJ1496" s="51"/>
      <c r="BK1496" s="51"/>
      <c r="BL1496" s="51"/>
    </row>
    <row r="1497" spans="3:64" x14ac:dyDescent="0.2">
      <c r="C1497" s="10"/>
      <c r="D1497" s="10"/>
      <c r="AA1497" s="51"/>
      <c r="AB1497" s="51"/>
      <c r="AC1497" s="51"/>
      <c r="AD1497" s="51"/>
      <c r="AE1497" s="51"/>
      <c r="AG1497" s="72"/>
      <c r="AN1497" s="51"/>
      <c r="AO1497" s="51"/>
      <c r="AP1497" s="51"/>
      <c r="AQ1497" s="51"/>
      <c r="AR1497" s="51"/>
      <c r="AS1497" s="51"/>
      <c r="AT1497" s="51"/>
      <c r="AU1497" s="51"/>
      <c r="AV1497" s="51"/>
    </row>
    <row r="1498" spans="3:64" x14ac:dyDescent="0.2">
      <c r="C1498" s="10"/>
      <c r="D1498" s="10"/>
      <c r="AA1498" s="51"/>
      <c r="AB1498" s="51"/>
      <c r="AC1498" s="51"/>
      <c r="AD1498" s="51"/>
      <c r="AE1498" s="51"/>
      <c r="AG1498" s="72"/>
      <c r="AN1498" s="51"/>
      <c r="AO1498" s="51"/>
      <c r="AP1498" s="51"/>
      <c r="AQ1498" s="51"/>
      <c r="AR1498" s="51"/>
      <c r="AS1498" s="51"/>
      <c r="AT1498" s="51"/>
      <c r="AU1498" s="51"/>
      <c r="AV1498" s="51"/>
    </row>
    <row r="1499" spans="3:64" x14ac:dyDescent="0.2">
      <c r="C1499" s="10"/>
      <c r="D1499" s="10"/>
      <c r="AA1499" s="51"/>
      <c r="AB1499" s="51"/>
      <c r="AC1499" s="51"/>
      <c r="AD1499" s="51"/>
      <c r="AE1499" s="51"/>
      <c r="AG1499" s="72"/>
      <c r="AN1499" s="51"/>
      <c r="AO1499" s="51"/>
      <c r="AP1499" s="51"/>
      <c r="AQ1499" s="51"/>
      <c r="AR1499" s="51"/>
      <c r="AS1499" s="51"/>
      <c r="AT1499" s="51"/>
      <c r="AU1499" s="51"/>
      <c r="AV1499" s="51"/>
      <c r="AX1499" s="51"/>
      <c r="AY1499" s="51"/>
      <c r="AZ1499" s="51"/>
      <c r="BA1499" s="51"/>
      <c r="BB1499" s="51"/>
      <c r="BC1499" s="51"/>
      <c r="BD1499" s="51"/>
      <c r="BE1499" s="51"/>
      <c r="BF1499" s="51"/>
      <c r="BG1499" s="51"/>
      <c r="BH1499" s="51"/>
      <c r="BI1499" s="51"/>
      <c r="BJ1499" s="51"/>
      <c r="BK1499" s="51"/>
      <c r="BL1499" s="51"/>
    </row>
    <row r="1500" spans="3:64" x14ac:dyDescent="0.2">
      <c r="C1500" s="10"/>
      <c r="D1500" s="10"/>
      <c r="AA1500" s="51"/>
      <c r="AB1500" s="51"/>
      <c r="AC1500" s="51"/>
      <c r="AD1500" s="51"/>
      <c r="AE1500" s="51"/>
      <c r="AG1500" s="72"/>
      <c r="AN1500" s="51"/>
      <c r="AO1500" s="51"/>
      <c r="AP1500" s="51"/>
      <c r="AQ1500" s="51"/>
      <c r="AR1500" s="51"/>
      <c r="AS1500" s="51"/>
      <c r="AT1500" s="51"/>
      <c r="AU1500" s="51"/>
      <c r="AV1500" s="51"/>
    </row>
    <row r="1501" spans="3:64" x14ac:dyDescent="0.2">
      <c r="C1501" s="10"/>
      <c r="D1501" s="10"/>
      <c r="AA1501" s="51"/>
      <c r="AB1501" s="51"/>
      <c r="AC1501" s="51"/>
      <c r="AD1501" s="51"/>
      <c r="AE1501" s="51"/>
      <c r="AG1501" s="72"/>
      <c r="AN1501" s="51"/>
      <c r="AO1501" s="51"/>
      <c r="AP1501" s="51"/>
      <c r="AQ1501" s="51"/>
      <c r="AR1501" s="51"/>
      <c r="AS1501" s="51"/>
      <c r="AT1501" s="51"/>
      <c r="AU1501" s="51"/>
      <c r="AV1501" s="51"/>
      <c r="AX1501" s="51"/>
      <c r="AY1501" s="51"/>
      <c r="AZ1501" s="51"/>
      <c r="BA1501" s="51"/>
      <c r="BB1501" s="51"/>
      <c r="BC1501" s="51"/>
      <c r="BD1501" s="51"/>
      <c r="BE1501" s="51"/>
      <c r="BF1501" s="51"/>
      <c r="BG1501" s="51"/>
      <c r="BH1501" s="51"/>
      <c r="BI1501" s="51"/>
      <c r="BJ1501" s="51"/>
      <c r="BK1501" s="51"/>
      <c r="BL1501" s="51"/>
    </row>
    <row r="1502" spans="3:64" x14ac:dyDescent="0.2">
      <c r="C1502" s="10"/>
      <c r="D1502" s="10"/>
      <c r="AA1502" s="51"/>
      <c r="AB1502" s="51"/>
      <c r="AC1502" s="51"/>
      <c r="AD1502" s="51"/>
      <c r="AE1502" s="51"/>
      <c r="AG1502" s="72"/>
      <c r="AN1502" s="51"/>
      <c r="AO1502" s="51"/>
      <c r="AP1502" s="51"/>
      <c r="AQ1502" s="51"/>
      <c r="AR1502" s="51"/>
      <c r="AS1502" s="51"/>
      <c r="AT1502" s="51"/>
      <c r="AU1502" s="51"/>
    </row>
    <row r="1503" spans="3:64" x14ac:dyDescent="0.2">
      <c r="C1503" s="10"/>
      <c r="D1503" s="10"/>
      <c r="AA1503" s="51"/>
      <c r="AB1503" s="51"/>
      <c r="AC1503" s="51"/>
      <c r="AD1503" s="51"/>
      <c r="AE1503" s="51"/>
      <c r="AG1503" s="72"/>
      <c r="AN1503" s="51"/>
      <c r="AO1503" s="51"/>
      <c r="AP1503" s="51"/>
      <c r="AQ1503" s="51"/>
      <c r="AR1503" s="51"/>
      <c r="AS1503" s="51"/>
      <c r="AT1503" s="51"/>
      <c r="AU1503" s="51"/>
      <c r="AV1503" s="51"/>
      <c r="AX1503" s="51"/>
    </row>
    <row r="1504" spans="3:64" x14ac:dyDescent="0.2">
      <c r="C1504" s="10"/>
      <c r="D1504" s="10"/>
      <c r="AA1504" s="51"/>
      <c r="AB1504" s="51"/>
      <c r="AC1504" s="51"/>
      <c r="AD1504" s="51"/>
      <c r="AE1504" s="51"/>
      <c r="AG1504" s="72"/>
      <c r="AN1504" s="51"/>
      <c r="AO1504" s="51"/>
      <c r="AP1504" s="51"/>
      <c r="AQ1504" s="51"/>
      <c r="AR1504" s="51"/>
      <c r="AS1504" s="51"/>
      <c r="AT1504" s="51"/>
      <c r="AU1504" s="51"/>
    </row>
    <row r="1505" spans="3:64" x14ac:dyDescent="0.2">
      <c r="C1505" s="10"/>
      <c r="D1505" s="10"/>
      <c r="AA1505" s="51"/>
      <c r="AB1505" s="51"/>
      <c r="AC1505" s="51"/>
      <c r="AD1505" s="51"/>
      <c r="AE1505" s="51"/>
      <c r="AG1505" s="72"/>
      <c r="AN1505" s="51"/>
      <c r="AO1505" s="51"/>
      <c r="AP1505" s="51"/>
      <c r="AQ1505" s="51"/>
      <c r="AR1505" s="51"/>
      <c r="AS1505" s="51"/>
      <c r="AT1505" s="51"/>
      <c r="AU1505" s="51"/>
      <c r="AV1505" s="51"/>
    </row>
    <row r="1506" spans="3:64" x14ac:dyDescent="0.2">
      <c r="C1506" s="10"/>
      <c r="D1506" s="10"/>
      <c r="AA1506" s="51"/>
      <c r="AB1506" s="51"/>
      <c r="AC1506" s="51"/>
      <c r="AD1506" s="51"/>
      <c r="AE1506" s="51"/>
      <c r="AG1506" s="72"/>
      <c r="AN1506" s="51"/>
      <c r="AO1506" s="51"/>
      <c r="AP1506" s="51"/>
      <c r="AQ1506" s="51"/>
      <c r="AR1506" s="51"/>
      <c r="AS1506" s="51"/>
      <c r="AT1506" s="51"/>
      <c r="AU1506" s="51"/>
      <c r="AV1506" s="51"/>
      <c r="AW1506" s="51"/>
      <c r="AX1506" s="51"/>
      <c r="AY1506" s="51"/>
      <c r="AZ1506" s="51"/>
      <c r="BA1506" s="51"/>
      <c r="BB1506" s="51"/>
      <c r="BC1506" s="51"/>
      <c r="BD1506" s="51"/>
      <c r="BE1506" s="51"/>
      <c r="BF1506" s="51"/>
      <c r="BG1506" s="51"/>
      <c r="BH1506" s="51"/>
      <c r="BI1506" s="51"/>
      <c r="BJ1506" s="51"/>
      <c r="BK1506" s="51"/>
      <c r="BL1506" s="51"/>
    </row>
    <row r="1507" spans="3:64" x14ac:dyDescent="0.2">
      <c r="C1507" s="10"/>
      <c r="D1507" s="10"/>
      <c r="AA1507" s="51"/>
      <c r="AB1507" s="51"/>
      <c r="AC1507" s="51"/>
      <c r="AD1507" s="51"/>
      <c r="AE1507" s="51"/>
      <c r="AG1507" s="72"/>
      <c r="AN1507" s="51"/>
      <c r="AO1507" s="51"/>
      <c r="AP1507" s="51"/>
      <c r="AQ1507" s="51"/>
      <c r="AR1507" s="51"/>
      <c r="AS1507" s="51"/>
      <c r="AT1507" s="51"/>
      <c r="AU1507" s="51"/>
    </row>
    <row r="1508" spans="3:64" x14ac:dyDescent="0.2">
      <c r="C1508" s="10"/>
      <c r="D1508" s="10"/>
      <c r="AA1508" s="51"/>
      <c r="AB1508" s="51"/>
      <c r="AC1508" s="51"/>
      <c r="AD1508" s="51"/>
      <c r="AE1508" s="51"/>
      <c r="AG1508" s="72"/>
      <c r="AN1508" s="51"/>
      <c r="AO1508" s="51"/>
      <c r="AP1508" s="51"/>
      <c r="AQ1508" s="51"/>
      <c r="AR1508" s="51"/>
      <c r="AS1508" s="51"/>
      <c r="AT1508" s="51"/>
      <c r="AU1508" s="51"/>
      <c r="AV1508" s="51"/>
      <c r="AX1508" s="51"/>
    </row>
    <row r="1509" spans="3:64" x14ac:dyDescent="0.2">
      <c r="C1509" s="10"/>
      <c r="D1509" s="10"/>
      <c r="AA1509" s="51"/>
      <c r="AB1509" s="51"/>
      <c r="AC1509" s="51"/>
      <c r="AD1509" s="51"/>
      <c r="AE1509" s="51"/>
      <c r="AG1509" s="72"/>
      <c r="AN1509" s="51"/>
      <c r="AO1509" s="51"/>
      <c r="AP1509" s="51"/>
      <c r="AQ1509" s="51"/>
      <c r="AR1509" s="51"/>
      <c r="AS1509" s="51"/>
      <c r="AT1509" s="51"/>
      <c r="AU1509" s="51"/>
      <c r="AV1509" s="51"/>
      <c r="AW1509" s="51"/>
      <c r="AX1509" s="51"/>
      <c r="AY1509" s="51"/>
      <c r="AZ1509" s="51"/>
      <c r="BA1509" s="51"/>
      <c r="BB1509" s="51"/>
      <c r="BC1509" s="51"/>
      <c r="BD1509" s="51"/>
      <c r="BE1509" s="51"/>
      <c r="BF1509" s="51"/>
      <c r="BG1509" s="51"/>
      <c r="BH1509" s="51"/>
      <c r="BI1509" s="51"/>
      <c r="BJ1509" s="51"/>
      <c r="BK1509" s="51"/>
      <c r="BL1509" s="51"/>
    </row>
    <row r="1510" spans="3:64" x14ac:dyDescent="0.2">
      <c r="C1510" s="10"/>
      <c r="D1510" s="10"/>
      <c r="AA1510" s="51"/>
      <c r="AB1510" s="51"/>
      <c r="AC1510" s="51"/>
      <c r="AD1510" s="51"/>
      <c r="AE1510" s="51"/>
      <c r="AG1510" s="72"/>
      <c r="AN1510" s="51"/>
      <c r="AO1510" s="51"/>
      <c r="AP1510" s="51"/>
      <c r="AQ1510" s="51"/>
      <c r="AR1510" s="51"/>
      <c r="AS1510" s="51"/>
      <c r="AT1510" s="51"/>
      <c r="AU1510" s="51"/>
      <c r="AV1510" s="51"/>
      <c r="AW1510" s="51"/>
      <c r="AX1510" s="51"/>
      <c r="AY1510" s="51"/>
      <c r="AZ1510" s="51"/>
      <c r="BA1510" s="51"/>
      <c r="BB1510" s="51"/>
      <c r="BC1510" s="51"/>
      <c r="BD1510" s="51"/>
      <c r="BE1510" s="51"/>
      <c r="BF1510" s="51"/>
      <c r="BG1510" s="51"/>
      <c r="BH1510" s="51"/>
      <c r="BI1510" s="51"/>
      <c r="BJ1510" s="51"/>
      <c r="BK1510" s="51"/>
      <c r="BL1510" s="51"/>
    </row>
    <row r="1511" spans="3:64" x14ac:dyDescent="0.2">
      <c r="C1511" s="10"/>
      <c r="D1511" s="10"/>
      <c r="AA1511" s="51"/>
      <c r="AB1511" s="51"/>
      <c r="AC1511" s="51"/>
      <c r="AD1511" s="51"/>
      <c r="AE1511" s="51"/>
      <c r="AG1511" s="72"/>
      <c r="AN1511" s="51"/>
      <c r="AO1511" s="51"/>
      <c r="AP1511" s="51"/>
      <c r="AQ1511" s="51"/>
      <c r="AR1511" s="51"/>
      <c r="AS1511" s="51"/>
      <c r="AT1511" s="51"/>
      <c r="AU1511" s="51"/>
      <c r="AV1511" s="51"/>
      <c r="AW1511" s="51"/>
      <c r="AX1511" s="51"/>
      <c r="AY1511" s="51"/>
      <c r="AZ1511" s="51"/>
      <c r="BA1511" s="51"/>
      <c r="BB1511" s="51"/>
      <c r="BC1511" s="51"/>
      <c r="BD1511" s="51"/>
      <c r="BE1511" s="51"/>
      <c r="BF1511" s="51"/>
      <c r="BG1511" s="51"/>
      <c r="BH1511" s="51"/>
      <c r="BI1511" s="51"/>
      <c r="BJ1511" s="51"/>
      <c r="BK1511" s="51"/>
      <c r="BL1511" s="51"/>
    </row>
    <row r="1512" spans="3:64" x14ac:dyDescent="0.2">
      <c r="C1512" s="10"/>
      <c r="D1512" s="10"/>
      <c r="AA1512" s="51"/>
      <c r="AB1512" s="51"/>
      <c r="AC1512" s="51"/>
      <c r="AD1512" s="51"/>
      <c r="AE1512" s="51"/>
      <c r="AG1512" s="72"/>
      <c r="AN1512" s="51"/>
      <c r="AO1512" s="51"/>
      <c r="AP1512" s="51"/>
      <c r="AQ1512" s="51"/>
      <c r="AR1512" s="51"/>
      <c r="AS1512" s="51"/>
      <c r="AT1512" s="51"/>
      <c r="AU1512" s="51"/>
      <c r="AV1512" s="51"/>
    </row>
    <row r="1513" spans="3:64" x14ac:dyDescent="0.2">
      <c r="C1513" s="10"/>
      <c r="D1513" s="10"/>
      <c r="AA1513" s="51"/>
      <c r="AB1513" s="51"/>
      <c r="AC1513" s="51"/>
      <c r="AD1513" s="51"/>
      <c r="AE1513" s="51"/>
      <c r="AG1513" s="72"/>
      <c r="AN1513" s="51"/>
      <c r="AO1513" s="51"/>
      <c r="AP1513" s="51"/>
      <c r="AQ1513" s="51"/>
      <c r="AR1513" s="51"/>
      <c r="AS1513" s="51"/>
      <c r="AT1513" s="51"/>
      <c r="AU1513" s="51"/>
      <c r="AV1513" s="51"/>
    </row>
    <row r="1514" spans="3:64" x14ac:dyDescent="0.2">
      <c r="C1514" s="10"/>
      <c r="D1514" s="10"/>
      <c r="AA1514" s="51"/>
      <c r="AB1514" s="51"/>
      <c r="AC1514" s="51"/>
      <c r="AD1514" s="51"/>
      <c r="AE1514" s="51"/>
      <c r="AG1514" s="72"/>
      <c r="AN1514" s="51"/>
      <c r="AO1514" s="51"/>
      <c r="AP1514" s="51"/>
      <c r="AQ1514" s="51"/>
      <c r="AR1514" s="51"/>
      <c r="AS1514" s="51"/>
      <c r="AT1514" s="51"/>
      <c r="AU1514" s="51"/>
      <c r="AV1514" s="51"/>
      <c r="AX1514" s="51"/>
      <c r="AY1514" s="51"/>
      <c r="AZ1514" s="51"/>
      <c r="BA1514" s="51"/>
      <c r="BB1514" s="51"/>
      <c r="BC1514" s="51"/>
      <c r="BD1514" s="51"/>
      <c r="BE1514" s="51"/>
      <c r="BF1514" s="51"/>
      <c r="BG1514" s="51"/>
      <c r="BH1514" s="51"/>
      <c r="BI1514" s="51"/>
      <c r="BJ1514" s="51"/>
      <c r="BK1514" s="51"/>
      <c r="BL1514" s="51"/>
    </row>
    <row r="1515" spans="3:64" x14ac:dyDescent="0.2">
      <c r="C1515" s="10"/>
      <c r="D1515" s="10"/>
      <c r="AA1515" s="51"/>
      <c r="AB1515" s="51"/>
      <c r="AC1515" s="51"/>
      <c r="AD1515" s="51"/>
      <c r="AE1515" s="51"/>
      <c r="AG1515" s="72"/>
      <c r="AN1515" s="51"/>
      <c r="AO1515" s="51"/>
      <c r="AP1515" s="51"/>
      <c r="AQ1515" s="51"/>
      <c r="AR1515" s="51"/>
      <c r="AS1515" s="51"/>
      <c r="AT1515" s="51"/>
      <c r="AU1515" s="51"/>
      <c r="AV1515" s="51"/>
    </row>
    <row r="1516" spans="3:64" x14ac:dyDescent="0.2">
      <c r="C1516" s="10"/>
      <c r="D1516" s="10"/>
      <c r="AA1516" s="51"/>
      <c r="AB1516" s="51"/>
      <c r="AC1516" s="51"/>
      <c r="AD1516" s="51"/>
      <c r="AE1516" s="51"/>
      <c r="AG1516" s="72"/>
      <c r="AN1516" s="51"/>
      <c r="AO1516" s="51"/>
      <c r="AP1516" s="51"/>
      <c r="AQ1516" s="51"/>
      <c r="AR1516" s="51"/>
      <c r="AS1516" s="51"/>
      <c r="AT1516" s="51"/>
      <c r="AU1516" s="51"/>
      <c r="AV1516" s="51"/>
      <c r="AX1516" s="51"/>
      <c r="AY1516" s="51"/>
      <c r="AZ1516" s="51"/>
      <c r="BA1516" s="51"/>
      <c r="BB1516" s="51"/>
      <c r="BC1516" s="51"/>
      <c r="BD1516" s="51"/>
      <c r="BE1516" s="51"/>
      <c r="BF1516" s="51"/>
      <c r="BG1516" s="51"/>
      <c r="BH1516" s="51"/>
      <c r="BI1516" s="51"/>
      <c r="BJ1516" s="51"/>
      <c r="BK1516" s="51"/>
      <c r="BL1516" s="51"/>
    </row>
    <row r="1517" spans="3:64" x14ac:dyDescent="0.2">
      <c r="C1517" s="10"/>
      <c r="D1517" s="10"/>
      <c r="AA1517" s="51"/>
      <c r="AB1517" s="51"/>
      <c r="AC1517" s="51"/>
      <c r="AD1517" s="51"/>
      <c r="AE1517" s="51"/>
      <c r="AG1517" s="72"/>
      <c r="AN1517" s="51"/>
      <c r="AO1517" s="51"/>
      <c r="AP1517" s="51"/>
      <c r="AQ1517" s="51"/>
      <c r="AR1517" s="51"/>
      <c r="AS1517" s="51"/>
      <c r="AT1517" s="51"/>
      <c r="AU1517" s="51"/>
      <c r="AV1517" s="51"/>
    </row>
    <row r="1518" spans="3:64" x14ac:dyDescent="0.2">
      <c r="C1518" s="10"/>
      <c r="D1518" s="10"/>
      <c r="AA1518" s="51"/>
      <c r="AB1518" s="51"/>
      <c r="AC1518" s="51"/>
      <c r="AD1518" s="51"/>
      <c r="AE1518" s="51"/>
      <c r="AG1518" s="72"/>
      <c r="AN1518" s="51"/>
      <c r="AO1518" s="51"/>
      <c r="AP1518" s="51"/>
      <c r="AQ1518" s="51"/>
      <c r="AR1518" s="51"/>
      <c r="AS1518" s="51"/>
      <c r="AT1518" s="51"/>
      <c r="AU1518" s="51"/>
      <c r="AV1518" s="51"/>
    </row>
    <row r="1519" spans="3:64" x14ac:dyDescent="0.2">
      <c r="C1519" s="10"/>
      <c r="D1519" s="10"/>
      <c r="AA1519" s="51"/>
      <c r="AB1519" s="51"/>
      <c r="AC1519" s="51"/>
      <c r="AD1519" s="51"/>
      <c r="AE1519" s="51"/>
      <c r="AG1519" s="72"/>
      <c r="AN1519" s="51"/>
      <c r="AO1519" s="51"/>
      <c r="AP1519" s="51"/>
      <c r="AQ1519" s="51"/>
      <c r="AR1519" s="51"/>
      <c r="AS1519" s="51"/>
      <c r="AT1519" s="51"/>
      <c r="AU1519" s="51"/>
      <c r="AV1519" s="51"/>
      <c r="AX1519" s="51"/>
    </row>
    <row r="1520" spans="3:64" x14ac:dyDescent="0.2">
      <c r="C1520" s="10"/>
      <c r="D1520" s="10"/>
      <c r="AA1520" s="51"/>
      <c r="AB1520" s="51"/>
      <c r="AC1520" s="51"/>
      <c r="AD1520" s="51"/>
      <c r="AE1520" s="51"/>
      <c r="AG1520" s="72"/>
      <c r="AN1520" s="51"/>
      <c r="AO1520" s="51"/>
      <c r="AP1520" s="51"/>
      <c r="AQ1520" s="51"/>
      <c r="AR1520" s="51"/>
      <c r="AS1520" s="51"/>
      <c r="AT1520" s="51"/>
      <c r="AU1520" s="51"/>
      <c r="AV1520" s="51"/>
    </row>
    <row r="1521" spans="3:64" x14ac:dyDescent="0.2">
      <c r="C1521" s="10"/>
      <c r="D1521" s="10"/>
      <c r="AA1521" s="51"/>
      <c r="AB1521" s="51"/>
      <c r="AC1521" s="51"/>
      <c r="AD1521" s="51"/>
      <c r="AE1521" s="51"/>
      <c r="AG1521" s="72"/>
      <c r="AN1521" s="51"/>
      <c r="AO1521" s="51"/>
      <c r="AP1521" s="51"/>
      <c r="AQ1521" s="51"/>
      <c r="AR1521" s="51"/>
      <c r="AS1521" s="51"/>
      <c r="AT1521" s="51"/>
      <c r="AU1521" s="51"/>
      <c r="AV1521" s="51"/>
      <c r="AX1521" s="51"/>
    </row>
    <row r="1522" spans="3:64" x14ac:dyDescent="0.2">
      <c r="C1522" s="10"/>
      <c r="D1522" s="10"/>
      <c r="AA1522" s="51"/>
      <c r="AB1522" s="51"/>
      <c r="AC1522" s="51"/>
      <c r="AD1522" s="51"/>
      <c r="AE1522" s="51"/>
      <c r="AG1522" s="72"/>
      <c r="AN1522" s="51"/>
      <c r="AO1522" s="51"/>
      <c r="AP1522" s="51"/>
      <c r="AQ1522" s="51"/>
      <c r="AR1522" s="51"/>
      <c r="AS1522" s="51"/>
      <c r="AT1522" s="51"/>
      <c r="AU1522" s="51"/>
      <c r="AV1522" s="51"/>
    </row>
    <row r="1523" spans="3:64" x14ac:dyDescent="0.2">
      <c r="C1523" s="10"/>
      <c r="D1523" s="10"/>
      <c r="AA1523" s="51"/>
      <c r="AB1523" s="51"/>
      <c r="AC1523" s="51"/>
      <c r="AD1523" s="51"/>
      <c r="AE1523" s="51"/>
      <c r="AG1523" s="72"/>
      <c r="AN1523" s="51"/>
      <c r="AO1523" s="51"/>
      <c r="AP1523" s="51"/>
      <c r="AQ1523" s="51"/>
      <c r="AR1523" s="51"/>
      <c r="AS1523" s="51"/>
      <c r="AT1523" s="51"/>
      <c r="AU1523" s="51"/>
      <c r="AV1523" s="51"/>
    </row>
    <row r="1524" spans="3:64" x14ac:dyDescent="0.2">
      <c r="C1524" s="10"/>
      <c r="D1524" s="10"/>
      <c r="AA1524" s="51"/>
      <c r="AB1524" s="51"/>
      <c r="AC1524" s="51"/>
      <c r="AD1524" s="51"/>
      <c r="AE1524" s="51"/>
      <c r="AG1524" s="72"/>
      <c r="AN1524" s="51"/>
      <c r="AO1524" s="51"/>
      <c r="AP1524" s="51"/>
      <c r="AQ1524" s="51"/>
      <c r="AR1524" s="51"/>
      <c r="AS1524" s="51"/>
      <c r="AT1524" s="51"/>
      <c r="AU1524" s="51"/>
      <c r="AV1524" s="51"/>
    </row>
    <row r="1525" spans="3:64" x14ac:dyDescent="0.2">
      <c r="C1525" s="10"/>
      <c r="D1525" s="10"/>
      <c r="AA1525" s="51"/>
      <c r="AB1525" s="51"/>
      <c r="AC1525" s="51"/>
      <c r="AD1525" s="51"/>
      <c r="AE1525" s="51"/>
      <c r="AG1525" s="72"/>
      <c r="AN1525" s="51"/>
      <c r="AO1525" s="51"/>
      <c r="AP1525" s="51"/>
      <c r="AQ1525" s="51"/>
      <c r="AR1525" s="51"/>
      <c r="AS1525" s="51"/>
      <c r="AT1525" s="51"/>
      <c r="AU1525" s="51"/>
    </row>
    <row r="1526" spans="3:64" x14ac:dyDescent="0.2">
      <c r="C1526" s="10"/>
      <c r="D1526" s="10"/>
      <c r="AA1526" s="51"/>
      <c r="AB1526" s="51"/>
      <c r="AC1526" s="51"/>
      <c r="AD1526" s="51"/>
      <c r="AE1526" s="51"/>
      <c r="AG1526" s="72"/>
      <c r="AN1526" s="51"/>
      <c r="AO1526" s="51"/>
      <c r="AP1526" s="51"/>
      <c r="AQ1526" s="51"/>
      <c r="AR1526" s="51"/>
      <c r="AS1526" s="51"/>
      <c r="AT1526" s="51"/>
      <c r="AU1526" s="51"/>
      <c r="AV1526" s="51"/>
    </row>
    <row r="1527" spans="3:64" x14ac:dyDescent="0.2">
      <c r="C1527" s="10"/>
      <c r="D1527" s="10"/>
      <c r="AA1527" s="51"/>
      <c r="AB1527" s="51"/>
      <c r="AC1527" s="51"/>
      <c r="AD1527" s="51"/>
      <c r="AE1527" s="51"/>
      <c r="AG1527" s="72"/>
      <c r="AN1527" s="51"/>
      <c r="AO1527" s="51"/>
      <c r="AP1527" s="51"/>
      <c r="AQ1527" s="51"/>
      <c r="AR1527" s="51"/>
      <c r="AS1527" s="51"/>
      <c r="AT1527" s="51"/>
      <c r="AU1527" s="51"/>
      <c r="AV1527" s="51"/>
      <c r="AW1527" s="51"/>
      <c r="AX1527" s="51"/>
      <c r="AY1527" s="51"/>
      <c r="AZ1527" s="51"/>
      <c r="BA1527" s="51"/>
      <c r="BB1527" s="51"/>
      <c r="BC1527" s="51"/>
      <c r="BD1527" s="51"/>
      <c r="BE1527" s="51"/>
      <c r="BF1527" s="51"/>
      <c r="BG1527" s="51"/>
      <c r="BH1527" s="51"/>
      <c r="BI1527" s="51"/>
      <c r="BJ1527" s="51"/>
      <c r="BK1527" s="51"/>
      <c r="BL1527" s="51"/>
    </row>
    <row r="1528" spans="3:64" x14ac:dyDescent="0.2">
      <c r="C1528" s="10"/>
      <c r="D1528" s="10"/>
      <c r="AA1528" s="51"/>
      <c r="AB1528" s="51"/>
      <c r="AC1528" s="51"/>
      <c r="AD1528" s="51"/>
      <c r="AE1528" s="51"/>
      <c r="AG1528" s="72"/>
      <c r="AN1528" s="51"/>
      <c r="AO1528" s="51"/>
      <c r="AP1528" s="51"/>
      <c r="AQ1528" s="51"/>
      <c r="AR1528" s="51"/>
      <c r="AS1528" s="51"/>
      <c r="AT1528" s="51"/>
      <c r="AU1528" s="51"/>
    </row>
    <row r="1529" spans="3:64" x14ac:dyDescent="0.2">
      <c r="C1529" s="10"/>
      <c r="D1529" s="10"/>
      <c r="AA1529" s="51"/>
      <c r="AB1529" s="51"/>
      <c r="AC1529" s="51"/>
      <c r="AD1529" s="51"/>
      <c r="AE1529" s="51"/>
      <c r="AG1529" s="72"/>
      <c r="AN1529" s="51"/>
      <c r="AO1529" s="51"/>
      <c r="AP1529" s="51"/>
      <c r="AQ1529" s="51"/>
      <c r="AR1529" s="51"/>
      <c r="AS1529" s="51"/>
      <c r="AT1529" s="51"/>
      <c r="AU1529" s="51"/>
    </row>
    <row r="1530" spans="3:64" x14ac:dyDescent="0.2">
      <c r="C1530" s="10"/>
      <c r="D1530" s="10"/>
      <c r="AA1530" s="51"/>
      <c r="AB1530" s="51"/>
      <c r="AC1530" s="51"/>
      <c r="AD1530" s="51"/>
      <c r="AE1530" s="51"/>
      <c r="AG1530" s="72"/>
      <c r="AN1530" s="51"/>
      <c r="AO1530" s="51"/>
      <c r="AP1530" s="51"/>
      <c r="AQ1530" s="51"/>
      <c r="AR1530" s="51"/>
      <c r="AS1530" s="51"/>
      <c r="AT1530" s="51"/>
      <c r="AU1530" s="51"/>
    </row>
    <row r="1531" spans="3:64" x14ac:dyDescent="0.2">
      <c r="C1531" s="10"/>
      <c r="D1531" s="10"/>
      <c r="AA1531" s="51"/>
      <c r="AB1531" s="51"/>
      <c r="AC1531" s="51"/>
      <c r="AD1531" s="51"/>
      <c r="AE1531" s="51"/>
      <c r="AG1531" s="72"/>
      <c r="AN1531" s="51"/>
      <c r="AO1531" s="51"/>
      <c r="AP1531" s="51"/>
      <c r="AQ1531" s="51"/>
      <c r="AR1531" s="51"/>
      <c r="AS1531" s="51"/>
      <c r="AT1531" s="51"/>
      <c r="AU1531" s="51"/>
      <c r="AV1531" s="51"/>
    </row>
    <row r="1532" spans="3:64" x14ac:dyDescent="0.2">
      <c r="C1532" s="10"/>
      <c r="D1532" s="10"/>
      <c r="AA1532" s="51"/>
      <c r="AB1532" s="51"/>
      <c r="AC1532" s="51"/>
      <c r="AD1532" s="51"/>
      <c r="AE1532" s="51"/>
      <c r="AG1532" s="72"/>
      <c r="AN1532" s="51"/>
      <c r="AO1532" s="51"/>
      <c r="AP1532" s="51"/>
      <c r="AQ1532" s="51"/>
      <c r="AR1532" s="51"/>
      <c r="AS1532" s="51"/>
      <c r="AT1532" s="51"/>
      <c r="AU1532" s="51"/>
      <c r="AV1532" s="51"/>
    </row>
    <row r="1533" spans="3:64" x14ac:dyDescent="0.2">
      <c r="C1533" s="10"/>
      <c r="D1533" s="10"/>
      <c r="AA1533" s="51"/>
      <c r="AB1533" s="51"/>
      <c r="AC1533" s="51"/>
      <c r="AD1533" s="51"/>
      <c r="AE1533" s="51"/>
      <c r="AG1533" s="72"/>
      <c r="AN1533" s="51"/>
      <c r="AO1533" s="51"/>
      <c r="AP1533" s="51"/>
      <c r="AQ1533" s="51"/>
      <c r="AR1533" s="51"/>
      <c r="AS1533" s="51"/>
      <c r="AT1533" s="51"/>
      <c r="AU1533" s="51"/>
      <c r="AV1533" s="51"/>
    </row>
    <row r="1534" spans="3:64" x14ac:dyDescent="0.2">
      <c r="C1534" s="10"/>
      <c r="D1534" s="10"/>
      <c r="AA1534" s="51"/>
      <c r="AB1534" s="51"/>
      <c r="AC1534" s="51"/>
      <c r="AD1534" s="51"/>
      <c r="AE1534" s="51"/>
      <c r="AG1534" s="72"/>
      <c r="AN1534" s="51"/>
      <c r="AO1534" s="51"/>
      <c r="AP1534" s="51"/>
      <c r="AQ1534" s="51"/>
      <c r="AR1534" s="51"/>
      <c r="AS1534" s="51"/>
      <c r="AT1534" s="51"/>
      <c r="AU1534" s="51"/>
    </row>
    <row r="1535" spans="3:64" x14ac:dyDescent="0.2">
      <c r="C1535" s="10"/>
      <c r="D1535" s="10"/>
      <c r="AA1535" s="51"/>
      <c r="AB1535" s="51"/>
      <c r="AC1535" s="51"/>
      <c r="AD1535" s="51"/>
      <c r="AE1535" s="51"/>
      <c r="AG1535" s="72"/>
      <c r="AN1535" s="51"/>
      <c r="AO1535" s="51"/>
      <c r="AP1535" s="51"/>
      <c r="AQ1535" s="51"/>
      <c r="AR1535" s="51"/>
      <c r="AS1535" s="51"/>
      <c r="AT1535" s="51"/>
      <c r="AU1535" s="51"/>
      <c r="AV1535" s="51"/>
      <c r="AW1535" s="51"/>
      <c r="AX1535" s="51"/>
      <c r="AY1535" s="51"/>
      <c r="AZ1535" s="51"/>
      <c r="BA1535" s="51"/>
      <c r="BB1535" s="51"/>
      <c r="BC1535" s="51"/>
      <c r="BD1535" s="51"/>
      <c r="BE1535" s="51"/>
      <c r="BF1535" s="51"/>
      <c r="BG1535" s="51"/>
      <c r="BH1535" s="51"/>
      <c r="BI1535" s="51"/>
      <c r="BJ1535" s="51"/>
      <c r="BK1535" s="51"/>
      <c r="BL1535" s="51"/>
    </row>
    <row r="1536" spans="3:64" x14ac:dyDescent="0.2">
      <c r="C1536" s="10"/>
      <c r="D1536" s="10"/>
      <c r="AA1536" s="51"/>
      <c r="AB1536" s="51"/>
      <c r="AC1536" s="51"/>
      <c r="AD1536" s="51"/>
      <c r="AE1536" s="51"/>
      <c r="AG1536" s="72"/>
      <c r="AN1536" s="51"/>
      <c r="AO1536" s="51"/>
      <c r="AP1536" s="51"/>
      <c r="AQ1536" s="51"/>
      <c r="AR1536" s="51"/>
      <c r="AS1536" s="51"/>
      <c r="AT1536" s="51"/>
      <c r="AU1536" s="51"/>
      <c r="AV1536" s="51"/>
      <c r="AX1536" s="51"/>
      <c r="AY1536" s="51"/>
      <c r="AZ1536" s="51"/>
      <c r="BA1536" s="51"/>
      <c r="BB1536" s="51"/>
      <c r="BC1536" s="51"/>
      <c r="BD1536" s="51"/>
      <c r="BE1536" s="51"/>
      <c r="BF1536" s="51"/>
      <c r="BG1536" s="51"/>
      <c r="BH1536" s="51"/>
      <c r="BI1536" s="51"/>
      <c r="BJ1536" s="51"/>
      <c r="BK1536" s="51"/>
      <c r="BL1536" s="51"/>
    </row>
    <row r="1537" spans="3:64" x14ac:dyDescent="0.2">
      <c r="C1537" s="10"/>
      <c r="D1537" s="10"/>
      <c r="AA1537" s="51"/>
      <c r="AB1537" s="51"/>
      <c r="AC1537" s="51"/>
      <c r="AD1537" s="51"/>
      <c r="AE1537" s="51"/>
      <c r="AG1537" s="72"/>
      <c r="AN1537" s="51"/>
      <c r="AO1537" s="51"/>
      <c r="AP1537" s="51"/>
      <c r="AQ1537" s="51"/>
      <c r="AR1537" s="51"/>
      <c r="AS1537" s="51"/>
      <c r="AT1537" s="51"/>
      <c r="AU1537" s="51"/>
    </row>
    <row r="1538" spans="3:64" x14ac:dyDescent="0.2">
      <c r="C1538" s="10"/>
      <c r="D1538" s="10"/>
      <c r="AA1538" s="51"/>
      <c r="AB1538" s="51"/>
      <c r="AC1538" s="51"/>
      <c r="AD1538" s="51"/>
      <c r="AE1538" s="51"/>
      <c r="AG1538" s="72"/>
      <c r="AN1538" s="51"/>
      <c r="AO1538" s="51"/>
      <c r="AP1538" s="51"/>
      <c r="AQ1538" s="51"/>
      <c r="AR1538" s="51"/>
      <c r="AS1538" s="51"/>
      <c r="AT1538" s="51"/>
      <c r="AU1538" s="51"/>
      <c r="AV1538" s="51"/>
    </row>
    <row r="1539" spans="3:64" x14ac:dyDescent="0.2">
      <c r="C1539" s="10"/>
      <c r="D1539" s="10"/>
      <c r="AA1539" s="51"/>
      <c r="AB1539" s="51"/>
      <c r="AC1539" s="51"/>
      <c r="AD1539" s="51"/>
      <c r="AE1539" s="51"/>
      <c r="AG1539" s="72"/>
      <c r="AN1539" s="51"/>
      <c r="AO1539" s="51"/>
      <c r="AP1539" s="51"/>
      <c r="AQ1539" s="51"/>
      <c r="AR1539" s="51"/>
      <c r="AS1539" s="51"/>
      <c r="AT1539" s="51"/>
      <c r="AU1539" s="51"/>
    </row>
    <row r="1540" spans="3:64" x14ac:dyDescent="0.2">
      <c r="C1540" s="10"/>
      <c r="D1540" s="10"/>
      <c r="AA1540" s="51"/>
      <c r="AB1540" s="51"/>
      <c r="AC1540" s="51"/>
      <c r="AD1540" s="51"/>
      <c r="AE1540" s="51"/>
      <c r="AG1540" s="72"/>
      <c r="AN1540" s="51"/>
      <c r="AO1540" s="51"/>
      <c r="AP1540" s="51"/>
      <c r="AQ1540" s="51"/>
      <c r="AR1540" s="51"/>
      <c r="AS1540" s="51"/>
      <c r="AT1540" s="51"/>
      <c r="AU1540" s="51"/>
      <c r="AV1540" s="51"/>
      <c r="AW1540" s="51"/>
      <c r="AX1540" s="51"/>
      <c r="AY1540" s="51"/>
      <c r="AZ1540" s="51"/>
      <c r="BA1540" s="51"/>
      <c r="BB1540" s="51"/>
      <c r="BC1540" s="51"/>
      <c r="BD1540" s="51"/>
      <c r="BE1540" s="51"/>
      <c r="BF1540" s="51"/>
      <c r="BG1540" s="51"/>
      <c r="BH1540" s="51"/>
      <c r="BI1540" s="51"/>
      <c r="BJ1540" s="51"/>
      <c r="BK1540" s="51"/>
      <c r="BL1540" s="51"/>
    </row>
    <row r="1541" spans="3:64" x14ac:dyDescent="0.2">
      <c r="C1541" s="10"/>
      <c r="D1541" s="10"/>
      <c r="AA1541" s="51"/>
      <c r="AB1541" s="51"/>
      <c r="AC1541" s="51"/>
      <c r="AD1541" s="51"/>
      <c r="AE1541" s="51"/>
      <c r="AG1541" s="72"/>
      <c r="AN1541" s="51"/>
      <c r="AO1541" s="51"/>
      <c r="AP1541" s="51"/>
      <c r="AQ1541" s="51"/>
      <c r="AR1541" s="51"/>
      <c r="AS1541" s="51"/>
      <c r="AT1541" s="51"/>
      <c r="AU1541" s="51"/>
    </row>
    <row r="1542" spans="3:64" x14ac:dyDescent="0.2">
      <c r="C1542" s="10"/>
      <c r="D1542" s="10"/>
      <c r="AA1542" s="51"/>
      <c r="AB1542" s="51"/>
      <c r="AC1542" s="51"/>
      <c r="AD1542" s="51"/>
      <c r="AE1542" s="51"/>
      <c r="AG1542" s="72"/>
      <c r="AN1542" s="51"/>
      <c r="AO1542" s="51"/>
      <c r="AP1542" s="51"/>
      <c r="AQ1542" s="51"/>
      <c r="AR1542" s="51"/>
      <c r="AS1542" s="51"/>
      <c r="AT1542" s="51"/>
      <c r="AU1542" s="51"/>
      <c r="AV1542" s="51"/>
      <c r="AX1542" s="51"/>
    </row>
    <row r="1543" spans="3:64" x14ac:dyDescent="0.2">
      <c r="C1543" s="10"/>
      <c r="D1543" s="10"/>
      <c r="AA1543" s="51"/>
      <c r="AB1543" s="51"/>
      <c r="AC1543" s="51"/>
      <c r="AD1543" s="51"/>
      <c r="AE1543" s="51"/>
      <c r="AG1543" s="72"/>
      <c r="AN1543" s="51"/>
      <c r="AO1543" s="51"/>
      <c r="AP1543" s="51"/>
      <c r="AQ1543" s="51"/>
      <c r="AR1543" s="51"/>
      <c r="AS1543" s="51"/>
      <c r="AT1543" s="51"/>
      <c r="AU1543" s="51"/>
      <c r="AV1543" s="51"/>
      <c r="AX1543" s="51"/>
    </row>
    <row r="1544" spans="3:64" x14ac:dyDescent="0.2">
      <c r="C1544" s="10"/>
      <c r="D1544" s="10"/>
      <c r="AA1544" s="51"/>
      <c r="AB1544" s="51"/>
      <c r="AC1544" s="51"/>
      <c r="AD1544" s="51"/>
      <c r="AE1544" s="51"/>
      <c r="AG1544" s="72"/>
      <c r="AN1544" s="51"/>
      <c r="AO1544" s="51"/>
      <c r="AP1544" s="51"/>
      <c r="AQ1544" s="51"/>
      <c r="AR1544" s="51"/>
      <c r="AS1544" s="51"/>
      <c r="AT1544" s="51"/>
      <c r="AU1544" s="51"/>
      <c r="AV1544" s="51"/>
      <c r="AX1544" s="51"/>
    </row>
    <row r="1545" spans="3:64" x14ac:dyDescent="0.2">
      <c r="C1545" s="10"/>
      <c r="D1545" s="10"/>
      <c r="AA1545" s="51"/>
      <c r="AB1545" s="51"/>
      <c r="AC1545" s="51"/>
      <c r="AD1545" s="51"/>
      <c r="AE1545" s="51"/>
      <c r="AG1545" s="72"/>
      <c r="AN1545" s="51"/>
      <c r="AO1545" s="51"/>
      <c r="AP1545" s="51"/>
      <c r="AQ1545" s="51"/>
      <c r="AR1545" s="51"/>
      <c r="AS1545" s="51"/>
      <c r="AT1545" s="51"/>
      <c r="AU1545" s="51"/>
      <c r="AV1545" s="51"/>
    </row>
    <row r="1546" spans="3:64" x14ac:dyDescent="0.2">
      <c r="C1546" s="10"/>
      <c r="D1546" s="10"/>
      <c r="AA1546" s="51"/>
      <c r="AB1546" s="51"/>
      <c r="AC1546" s="51"/>
      <c r="AD1546" s="51"/>
      <c r="AE1546" s="51"/>
      <c r="AG1546" s="72"/>
      <c r="AN1546" s="51"/>
      <c r="AO1546" s="51"/>
      <c r="AP1546" s="51"/>
      <c r="AQ1546" s="51"/>
      <c r="AR1546" s="51"/>
      <c r="AS1546" s="51"/>
      <c r="AT1546" s="51"/>
      <c r="AU1546" s="51"/>
    </row>
    <row r="1547" spans="3:64" x14ac:dyDescent="0.2">
      <c r="C1547" s="10"/>
      <c r="D1547" s="10"/>
      <c r="AA1547" s="51"/>
      <c r="AB1547" s="51"/>
      <c r="AC1547" s="51"/>
      <c r="AD1547" s="51"/>
      <c r="AE1547" s="51"/>
      <c r="AG1547" s="72"/>
      <c r="AN1547" s="51"/>
      <c r="AO1547" s="51"/>
      <c r="AP1547" s="51"/>
      <c r="AQ1547" s="51"/>
      <c r="AR1547" s="51"/>
      <c r="AS1547" s="51"/>
      <c r="AT1547" s="51"/>
      <c r="AU1547" s="51"/>
      <c r="AV1547" s="51"/>
    </row>
    <row r="1548" spans="3:64" x14ac:dyDescent="0.2">
      <c r="C1548" s="10"/>
      <c r="D1548" s="10"/>
      <c r="AA1548" s="51"/>
      <c r="AB1548" s="51"/>
      <c r="AC1548" s="51"/>
      <c r="AD1548" s="51"/>
      <c r="AE1548" s="51"/>
      <c r="AG1548" s="72"/>
      <c r="AN1548" s="51"/>
      <c r="AO1548" s="51"/>
      <c r="AP1548" s="51"/>
      <c r="AQ1548" s="51"/>
      <c r="AR1548" s="51"/>
      <c r="AS1548" s="51"/>
      <c r="AT1548" s="51"/>
      <c r="AU1548" s="51"/>
      <c r="AV1548" s="51"/>
    </row>
    <row r="1549" spans="3:64" x14ac:dyDescent="0.2">
      <c r="C1549" s="10"/>
      <c r="D1549" s="10"/>
      <c r="AA1549" s="51"/>
      <c r="AB1549" s="51"/>
      <c r="AC1549" s="51"/>
      <c r="AD1549" s="51"/>
      <c r="AE1549" s="51"/>
      <c r="AG1549" s="72"/>
      <c r="AN1549" s="51"/>
      <c r="AO1549" s="51"/>
      <c r="AP1549" s="51"/>
      <c r="AQ1549" s="51"/>
      <c r="AR1549" s="51"/>
      <c r="AS1549" s="51"/>
      <c r="AT1549" s="51"/>
      <c r="AU1549" s="51"/>
      <c r="AV1549" s="51"/>
      <c r="AW1549" s="51"/>
      <c r="AX1549" s="51"/>
      <c r="AY1549" s="51"/>
      <c r="AZ1549" s="51"/>
      <c r="BA1549" s="51"/>
      <c r="BB1549" s="51"/>
      <c r="BC1549" s="51"/>
      <c r="BD1549" s="51"/>
      <c r="BE1549" s="51"/>
      <c r="BF1549" s="51"/>
      <c r="BG1549" s="51"/>
      <c r="BH1549" s="51"/>
      <c r="BI1549" s="51"/>
      <c r="BJ1549" s="51"/>
      <c r="BK1549" s="51"/>
      <c r="BL1549" s="51"/>
    </row>
    <row r="1550" spans="3:64" x14ac:dyDescent="0.2">
      <c r="C1550" s="10"/>
      <c r="D1550" s="10"/>
      <c r="AA1550" s="51"/>
      <c r="AB1550" s="51"/>
      <c r="AC1550" s="51"/>
      <c r="AD1550" s="51"/>
      <c r="AE1550" s="51"/>
      <c r="AG1550" s="72"/>
      <c r="AN1550" s="51"/>
      <c r="AO1550" s="51"/>
      <c r="AP1550" s="51"/>
      <c r="AQ1550" s="51"/>
      <c r="AR1550" s="51"/>
      <c r="AS1550" s="51"/>
      <c r="AT1550" s="51"/>
      <c r="AU1550" s="51"/>
    </row>
    <row r="1551" spans="3:64" x14ac:dyDescent="0.2">
      <c r="C1551" s="10"/>
      <c r="D1551" s="10"/>
      <c r="AA1551" s="51"/>
      <c r="AB1551" s="51"/>
      <c r="AC1551" s="51"/>
      <c r="AD1551" s="51"/>
      <c r="AE1551" s="51"/>
      <c r="AG1551" s="72"/>
      <c r="AN1551" s="51"/>
      <c r="AO1551" s="51"/>
      <c r="AP1551" s="51"/>
      <c r="AQ1551" s="51"/>
      <c r="AR1551" s="51"/>
      <c r="AS1551" s="51"/>
      <c r="AT1551" s="51"/>
      <c r="AU1551" s="51"/>
    </row>
    <row r="1552" spans="3:64" x14ac:dyDescent="0.2">
      <c r="C1552" s="10"/>
      <c r="D1552" s="10"/>
      <c r="AA1552" s="51"/>
      <c r="AB1552" s="51"/>
      <c r="AC1552" s="51"/>
      <c r="AD1552" s="51"/>
      <c r="AE1552" s="51"/>
      <c r="AG1552" s="72"/>
      <c r="AN1552" s="51"/>
      <c r="AO1552" s="51"/>
      <c r="AP1552" s="51"/>
      <c r="AQ1552" s="51"/>
      <c r="AR1552" s="51"/>
      <c r="AS1552" s="51"/>
      <c r="AT1552" s="51"/>
      <c r="AU1552" s="51"/>
      <c r="AV1552" s="51"/>
      <c r="AW1552" s="51"/>
      <c r="AX1552" s="51"/>
      <c r="AY1552" s="51"/>
      <c r="AZ1552" s="51"/>
      <c r="BA1552" s="51"/>
      <c r="BB1552" s="51"/>
      <c r="BC1552" s="51"/>
      <c r="BD1552" s="51"/>
      <c r="BE1552" s="51"/>
      <c r="BF1552" s="51"/>
      <c r="BG1552" s="51"/>
      <c r="BH1552" s="51"/>
      <c r="BI1552" s="51"/>
      <c r="BJ1552" s="51"/>
      <c r="BK1552" s="51"/>
      <c r="BL1552" s="51"/>
    </row>
    <row r="1553" spans="3:64" x14ac:dyDescent="0.2">
      <c r="C1553" s="10"/>
      <c r="D1553" s="10"/>
      <c r="AA1553" s="51"/>
      <c r="AB1553" s="51"/>
      <c r="AC1553" s="51"/>
      <c r="AD1553" s="51"/>
      <c r="AE1553" s="51"/>
      <c r="AG1553" s="72"/>
      <c r="AN1553" s="51"/>
      <c r="AO1553" s="51"/>
      <c r="AP1553" s="51"/>
      <c r="AQ1553" s="51"/>
      <c r="AR1553" s="51"/>
      <c r="AS1553" s="51"/>
      <c r="AT1553" s="51"/>
      <c r="AU1553" s="51"/>
      <c r="AV1553" s="51"/>
      <c r="AX1553" s="51"/>
      <c r="AY1553" s="51"/>
      <c r="AZ1553" s="51"/>
      <c r="BA1553" s="51"/>
      <c r="BB1553" s="51"/>
      <c r="BC1553" s="51"/>
      <c r="BD1553" s="51"/>
      <c r="BE1553" s="51"/>
      <c r="BF1553" s="51"/>
      <c r="BG1553" s="51"/>
      <c r="BH1553" s="51"/>
      <c r="BI1553" s="51"/>
      <c r="BJ1553" s="51"/>
      <c r="BK1553" s="51"/>
      <c r="BL1553" s="51"/>
    </row>
    <row r="1554" spans="3:64" x14ac:dyDescent="0.2">
      <c r="C1554" s="10"/>
      <c r="D1554" s="10"/>
      <c r="AA1554" s="51"/>
      <c r="AB1554" s="51"/>
      <c r="AC1554" s="51"/>
      <c r="AD1554" s="51"/>
      <c r="AE1554" s="51"/>
      <c r="AG1554" s="72"/>
      <c r="AN1554" s="51"/>
      <c r="AO1554" s="51"/>
      <c r="AP1554" s="51"/>
      <c r="AQ1554" s="51"/>
      <c r="AR1554" s="51"/>
      <c r="AS1554" s="51"/>
      <c r="AT1554" s="51"/>
      <c r="AU1554" s="51"/>
      <c r="AV1554" s="51"/>
      <c r="AX1554" s="51"/>
    </row>
    <row r="1555" spans="3:64" x14ac:dyDescent="0.2">
      <c r="C1555" s="10"/>
      <c r="D1555" s="10"/>
      <c r="AA1555" s="51"/>
      <c r="AB1555" s="51"/>
      <c r="AC1555" s="51"/>
      <c r="AD1555" s="51"/>
      <c r="AE1555" s="51"/>
      <c r="AG1555" s="72"/>
      <c r="AN1555" s="51"/>
      <c r="AO1555" s="51"/>
      <c r="AP1555" s="51"/>
      <c r="AQ1555" s="51"/>
      <c r="AR1555" s="51"/>
      <c r="AS1555" s="51"/>
      <c r="AT1555" s="51"/>
      <c r="AU1555" s="51"/>
    </row>
    <row r="1556" spans="3:64" x14ac:dyDescent="0.2">
      <c r="C1556" s="10"/>
      <c r="D1556" s="10"/>
      <c r="AA1556" s="51"/>
      <c r="AB1556" s="51"/>
      <c r="AC1556" s="51"/>
      <c r="AD1556" s="51"/>
      <c r="AE1556" s="51"/>
      <c r="AG1556" s="72"/>
      <c r="AN1556" s="51"/>
      <c r="AO1556" s="51"/>
      <c r="AP1556" s="51"/>
      <c r="AQ1556" s="51"/>
      <c r="AR1556" s="51"/>
      <c r="AS1556" s="51"/>
      <c r="AT1556" s="51"/>
      <c r="AU1556" s="51"/>
      <c r="AV1556" s="51"/>
    </row>
    <row r="1557" spans="3:64" x14ac:dyDescent="0.2">
      <c r="C1557" s="10"/>
      <c r="D1557" s="10"/>
      <c r="AA1557" s="51"/>
      <c r="AB1557" s="51"/>
      <c r="AC1557" s="51"/>
      <c r="AD1557" s="51"/>
      <c r="AE1557" s="51"/>
      <c r="AG1557" s="72"/>
      <c r="AN1557" s="51"/>
      <c r="AO1557" s="51"/>
      <c r="AP1557" s="51"/>
      <c r="AQ1557" s="51"/>
      <c r="AR1557" s="51"/>
      <c r="AS1557" s="51"/>
      <c r="AT1557" s="51"/>
      <c r="AU1557" s="51"/>
      <c r="AV1557" s="51"/>
    </row>
    <row r="1558" spans="3:64" x14ac:dyDescent="0.2">
      <c r="C1558" s="10"/>
      <c r="D1558" s="10"/>
      <c r="AA1558" s="51"/>
      <c r="AB1558" s="51"/>
      <c r="AC1558" s="51"/>
      <c r="AD1558" s="51"/>
      <c r="AE1558" s="51"/>
      <c r="AG1558" s="72"/>
      <c r="AN1558" s="51"/>
      <c r="AO1558" s="51"/>
      <c r="AP1558" s="51"/>
      <c r="AQ1558" s="51"/>
      <c r="AR1558" s="51"/>
      <c r="AS1558" s="51"/>
      <c r="AT1558" s="51"/>
      <c r="AU1558" s="51"/>
      <c r="AV1558" s="51"/>
      <c r="AX1558" s="51"/>
    </row>
    <row r="1559" spans="3:64" x14ac:dyDescent="0.2">
      <c r="C1559" s="10"/>
      <c r="D1559" s="10"/>
      <c r="AA1559" s="51"/>
      <c r="AB1559" s="51"/>
      <c r="AC1559" s="51"/>
      <c r="AD1559" s="51"/>
      <c r="AE1559" s="51"/>
      <c r="AG1559" s="72"/>
      <c r="AN1559" s="51"/>
      <c r="AO1559" s="51"/>
      <c r="AP1559" s="51"/>
      <c r="AQ1559" s="51"/>
      <c r="AR1559" s="51"/>
      <c r="AS1559" s="51"/>
      <c r="AT1559" s="51"/>
      <c r="AU1559" s="51"/>
      <c r="AV1559" s="51"/>
      <c r="AX1559" s="51"/>
      <c r="AY1559" s="51"/>
      <c r="AZ1559" s="51"/>
      <c r="BA1559" s="51"/>
      <c r="BB1559" s="51"/>
      <c r="BC1559" s="51"/>
      <c r="BD1559" s="51"/>
      <c r="BE1559" s="51"/>
      <c r="BF1559" s="51"/>
      <c r="BG1559" s="51"/>
      <c r="BH1559" s="51"/>
      <c r="BI1559" s="51"/>
      <c r="BJ1559" s="51"/>
      <c r="BK1559" s="51"/>
      <c r="BL1559" s="51"/>
    </row>
    <row r="1560" spans="3:64" x14ac:dyDescent="0.2">
      <c r="C1560" s="10"/>
      <c r="D1560" s="10"/>
      <c r="AA1560" s="51"/>
      <c r="AB1560" s="51"/>
      <c r="AC1560" s="51"/>
      <c r="AD1560" s="51"/>
      <c r="AE1560" s="51"/>
      <c r="AG1560" s="72"/>
      <c r="AN1560" s="51"/>
      <c r="AO1560" s="51"/>
      <c r="AP1560" s="51"/>
      <c r="AQ1560" s="51"/>
      <c r="AR1560" s="51"/>
      <c r="AS1560" s="51"/>
      <c r="AT1560" s="51"/>
      <c r="AU1560" s="51"/>
      <c r="AV1560" s="51"/>
    </row>
    <row r="1561" spans="3:64" x14ac:dyDescent="0.2">
      <c r="C1561" s="10"/>
      <c r="D1561" s="10"/>
      <c r="AA1561" s="51"/>
      <c r="AB1561" s="51"/>
      <c r="AC1561" s="51"/>
      <c r="AD1561" s="51"/>
      <c r="AE1561" s="51"/>
      <c r="AG1561" s="72"/>
      <c r="AN1561" s="51"/>
      <c r="AO1561" s="51"/>
      <c r="AP1561" s="51"/>
      <c r="AQ1561" s="51"/>
      <c r="AR1561" s="51"/>
      <c r="AS1561" s="51"/>
      <c r="AT1561" s="51"/>
      <c r="AU1561" s="51"/>
      <c r="AV1561" s="51"/>
    </row>
    <row r="1562" spans="3:64" x14ac:dyDescent="0.2">
      <c r="C1562" s="10"/>
      <c r="D1562" s="10"/>
      <c r="AA1562" s="51"/>
      <c r="AB1562" s="51"/>
      <c r="AC1562" s="51"/>
      <c r="AD1562" s="51"/>
      <c r="AE1562" s="51"/>
      <c r="AG1562" s="72"/>
      <c r="AN1562" s="51"/>
      <c r="AO1562" s="51"/>
      <c r="AP1562" s="51"/>
      <c r="AQ1562" s="51"/>
      <c r="AR1562" s="51"/>
      <c r="AS1562" s="51"/>
      <c r="AT1562" s="51"/>
      <c r="AU1562" s="51"/>
      <c r="AV1562" s="51"/>
    </row>
    <row r="1563" spans="3:64" x14ac:dyDescent="0.2">
      <c r="C1563" s="10"/>
      <c r="D1563" s="10"/>
      <c r="AA1563" s="51"/>
      <c r="AB1563" s="51"/>
      <c r="AC1563" s="51"/>
      <c r="AD1563" s="51"/>
      <c r="AE1563" s="51"/>
      <c r="AG1563" s="72"/>
      <c r="AN1563" s="51"/>
      <c r="AO1563" s="51"/>
      <c r="AP1563" s="51"/>
      <c r="AQ1563" s="51"/>
      <c r="AR1563" s="51"/>
      <c r="AS1563" s="51"/>
      <c r="AT1563" s="51"/>
      <c r="AU1563" s="51"/>
      <c r="AV1563" s="51"/>
      <c r="AX1563" s="51"/>
    </row>
    <row r="1564" spans="3:64" x14ac:dyDescent="0.2">
      <c r="C1564" s="10"/>
      <c r="D1564" s="10"/>
      <c r="AA1564" s="51"/>
      <c r="AB1564" s="51"/>
      <c r="AC1564" s="51"/>
      <c r="AD1564" s="51"/>
      <c r="AE1564" s="51"/>
      <c r="AG1564" s="72"/>
      <c r="AN1564" s="51"/>
      <c r="AO1564" s="51"/>
      <c r="AP1564" s="51"/>
      <c r="AQ1564" s="51"/>
      <c r="AR1564" s="51"/>
      <c r="AS1564" s="51"/>
      <c r="AT1564" s="51"/>
      <c r="AU1564" s="51"/>
      <c r="AV1564" s="51"/>
      <c r="AX1564" s="51"/>
      <c r="AY1564" s="51"/>
      <c r="AZ1564" s="51"/>
      <c r="BA1564" s="51"/>
      <c r="BB1564" s="51"/>
      <c r="BC1564" s="51"/>
      <c r="BD1564" s="51"/>
      <c r="BE1564" s="51"/>
      <c r="BF1564" s="51"/>
      <c r="BG1564" s="51"/>
      <c r="BH1564" s="51"/>
      <c r="BI1564" s="51"/>
      <c r="BJ1564" s="51"/>
      <c r="BK1564" s="51"/>
      <c r="BL1564" s="51"/>
    </row>
    <row r="1565" spans="3:64" x14ac:dyDescent="0.2">
      <c r="C1565" s="10"/>
      <c r="D1565" s="10"/>
      <c r="AA1565" s="51"/>
      <c r="AB1565" s="51"/>
      <c r="AC1565" s="51"/>
      <c r="AD1565" s="51"/>
      <c r="AE1565" s="51"/>
      <c r="AG1565" s="72"/>
      <c r="AN1565" s="51"/>
      <c r="AO1565" s="51"/>
      <c r="AP1565" s="51"/>
      <c r="AQ1565" s="51"/>
      <c r="AR1565" s="51"/>
      <c r="AS1565" s="51"/>
      <c r="AT1565" s="51"/>
      <c r="AU1565" s="51"/>
    </row>
    <row r="1566" spans="3:64" x14ac:dyDescent="0.2">
      <c r="C1566" s="10"/>
      <c r="D1566" s="10"/>
      <c r="AA1566" s="51"/>
      <c r="AB1566" s="51"/>
      <c r="AC1566" s="51"/>
      <c r="AD1566" s="51"/>
      <c r="AE1566" s="51"/>
      <c r="AG1566" s="72"/>
      <c r="AN1566" s="51"/>
      <c r="AO1566" s="51"/>
      <c r="AP1566" s="51"/>
      <c r="AQ1566" s="51"/>
      <c r="AR1566" s="51"/>
      <c r="AS1566" s="51"/>
      <c r="AT1566" s="51"/>
      <c r="AU1566" s="51"/>
      <c r="AV1566" s="51"/>
    </row>
    <row r="1567" spans="3:64" x14ac:dyDescent="0.2">
      <c r="C1567" s="10"/>
      <c r="D1567" s="10"/>
      <c r="AA1567" s="51"/>
      <c r="AB1567" s="51"/>
      <c r="AC1567" s="51"/>
      <c r="AD1567" s="51"/>
      <c r="AE1567" s="51"/>
      <c r="AG1567" s="72"/>
      <c r="AN1567" s="51"/>
      <c r="AO1567" s="51"/>
      <c r="AP1567" s="51"/>
      <c r="AQ1567" s="51"/>
      <c r="AR1567" s="51"/>
      <c r="AS1567" s="51"/>
      <c r="AT1567" s="51"/>
      <c r="AU1567" s="51"/>
      <c r="AV1567" s="51"/>
    </row>
    <row r="1568" spans="3:64" x14ac:dyDescent="0.2">
      <c r="C1568" s="10"/>
      <c r="D1568" s="10"/>
      <c r="AA1568" s="51"/>
      <c r="AB1568" s="51"/>
      <c r="AC1568" s="51"/>
      <c r="AD1568" s="51"/>
      <c r="AE1568" s="51"/>
      <c r="AG1568" s="72"/>
      <c r="AN1568" s="51"/>
      <c r="AO1568" s="51"/>
      <c r="AP1568" s="51"/>
      <c r="AQ1568" s="51"/>
      <c r="AR1568" s="51"/>
      <c r="AS1568" s="51"/>
      <c r="AT1568" s="51"/>
      <c r="AU1568" s="51"/>
      <c r="AV1568" s="51"/>
      <c r="AX1568" s="51"/>
    </row>
    <row r="1569" spans="3:64" x14ac:dyDescent="0.2">
      <c r="C1569" s="10"/>
      <c r="D1569" s="10"/>
      <c r="AA1569" s="51"/>
      <c r="AB1569" s="51"/>
      <c r="AC1569" s="51"/>
      <c r="AD1569" s="51"/>
      <c r="AE1569" s="51"/>
      <c r="AG1569" s="72"/>
      <c r="AN1569" s="51"/>
      <c r="AO1569" s="51"/>
      <c r="AP1569" s="51"/>
      <c r="AQ1569" s="51"/>
      <c r="AR1569" s="51"/>
      <c r="AS1569" s="51"/>
      <c r="AT1569" s="51"/>
      <c r="AU1569" s="51"/>
      <c r="AV1569" s="51"/>
    </row>
    <row r="1570" spans="3:64" x14ac:dyDescent="0.2">
      <c r="C1570" s="10"/>
      <c r="D1570" s="10"/>
      <c r="AA1570" s="51"/>
      <c r="AB1570" s="51"/>
      <c r="AC1570" s="51"/>
      <c r="AD1570" s="51"/>
      <c r="AE1570" s="51"/>
      <c r="AG1570" s="72"/>
      <c r="AN1570" s="51"/>
      <c r="AO1570" s="51"/>
      <c r="AP1570" s="51"/>
      <c r="AQ1570" s="51"/>
      <c r="AR1570" s="51"/>
      <c r="AS1570" s="51"/>
      <c r="AT1570" s="51"/>
      <c r="AU1570" s="51"/>
    </row>
    <row r="1571" spans="3:64" x14ac:dyDescent="0.2">
      <c r="C1571" s="10"/>
      <c r="D1571" s="10"/>
      <c r="AA1571" s="51"/>
      <c r="AB1571" s="51"/>
      <c r="AC1571" s="51"/>
      <c r="AD1571" s="51"/>
      <c r="AE1571" s="51"/>
      <c r="AG1571" s="72"/>
      <c r="AN1571" s="51"/>
      <c r="AO1571" s="51"/>
      <c r="AP1571" s="51"/>
      <c r="AQ1571" s="51"/>
      <c r="AR1571" s="51"/>
      <c r="AS1571" s="51"/>
      <c r="AT1571" s="51"/>
      <c r="AU1571" s="51"/>
    </row>
    <row r="1572" spans="3:64" x14ac:dyDescent="0.2">
      <c r="C1572" s="10"/>
      <c r="D1572" s="10"/>
      <c r="AA1572" s="51"/>
      <c r="AB1572" s="51"/>
      <c r="AC1572" s="51"/>
      <c r="AD1572" s="51"/>
      <c r="AE1572" s="51"/>
      <c r="AG1572" s="72"/>
      <c r="AN1572" s="51"/>
      <c r="AO1572" s="51"/>
      <c r="AP1572" s="51"/>
      <c r="AQ1572" s="51"/>
      <c r="AR1572" s="51"/>
      <c r="AS1572" s="51"/>
      <c r="AT1572" s="51"/>
      <c r="AU1572" s="51"/>
      <c r="AV1572" s="51"/>
      <c r="AW1572" s="51"/>
      <c r="AX1572" s="51"/>
      <c r="AY1572" s="51"/>
      <c r="AZ1572" s="51"/>
      <c r="BA1572" s="51"/>
      <c r="BB1572" s="51"/>
      <c r="BC1572" s="51"/>
      <c r="BD1572" s="51"/>
      <c r="BE1572" s="51"/>
      <c r="BF1572" s="51"/>
      <c r="BG1572" s="51"/>
      <c r="BH1572" s="51"/>
      <c r="BI1572" s="51"/>
      <c r="BJ1572" s="51"/>
      <c r="BK1572" s="51"/>
      <c r="BL1572" s="51"/>
    </row>
    <row r="1573" spans="3:64" x14ac:dyDescent="0.2">
      <c r="C1573" s="10"/>
      <c r="D1573" s="10"/>
      <c r="AA1573" s="51"/>
      <c r="AB1573" s="51"/>
      <c r="AC1573" s="51"/>
      <c r="AD1573" s="51"/>
      <c r="AE1573" s="51"/>
      <c r="AG1573" s="72"/>
      <c r="AN1573" s="51"/>
      <c r="AO1573" s="51"/>
      <c r="AP1573" s="51"/>
      <c r="AQ1573" s="51"/>
      <c r="AR1573" s="51"/>
      <c r="AS1573" s="51"/>
      <c r="AT1573" s="51"/>
      <c r="AU1573" s="51"/>
    </row>
    <row r="1574" spans="3:64" x14ac:dyDescent="0.2">
      <c r="C1574" s="10"/>
      <c r="D1574" s="10"/>
      <c r="AA1574" s="51"/>
      <c r="AB1574" s="51"/>
      <c r="AC1574" s="51"/>
      <c r="AD1574" s="51"/>
      <c r="AE1574" s="51"/>
      <c r="AG1574" s="72"/>
      <c r="AN1574" s="51"/>
      <c r="AO1574" s="51"/>
      <c r="AP1574" s="51"/>
      <c r="AQ1574" s="51"/>
      <c r="AR1574" s="51"/>
      <c r="AS1574" s="51"/>
      <c r="AT1574" s="51"/>
      <c r="AU1574" s="51"/>
      <c r="AV1574" s="51"/>
      <c r="AW1574" s="51"/>
      <c r="AX1574" s="51"/>
      <c r="AY1574" s="51"/>
      <c r="AZ1574" s="51"/>
      <c r="BA1574" s="51"/>
      <c r="BB1574" s="51"/>
      <c r="BC1574" s="51"/>
      <c r="BD1574" s="51"/>
      <c r="BE1574" s="51"/>
      <c r="BF1574" s="51"/>
      <c r="BG1574" s="51"/>
      <c r="BH1574" s="51"/>
      <c r="BI1574" s="51"/>
      <c r="BJ1574" s="51"/>
      <c r="BK1574" s="51"/>
      <c r="BL1574" s="51"/>
    </row>
    <row r="1575" spans="3:64" x14ac:dyDescent="0.2">
      <c r="C1575" s="10"/>
      <c r="D1575" s="10"/>
      <c r="AA1575" s="51"/>
      <c r="AB1575" s="51"/>
      <c r="AC1575" s="51"/>
      <c r="AD1575" s="51"/>
      <c r="AE1575" s="51"/>
      <c r="AG1575" s="72"/>
      <c r="AN1575" s="51"/>
      <c r="AO1575" s="51"/>
      <c r="AP1575" s="51"/>
      <c r="AQ1575" s="51"/>
      <c r="AR1575" s="51"/>
      <c r="AS1575" s="51"/>
      <c r="AT1575" s="51"/>
      <c r="AU1575" s="51"/>
      <c r="AV1575" s="51"/>
      <c r="AX1575" s="51"/>
      <c r="AY1575" s="51"/>
      <c r="AZ1575" s="51"/>
      <c r="BA1575" s="51"/>
      <c r="BB1575" s="51"/>
      <c r="BC1575" s="51"/>
      <c r="BD1575" s="51"/>
      <c r="BE1575" s="51"/>
      <c r="BF1575" s="51"/>
      <c r="BG1575" s="51"/>
      <c r="BH1575" s="51"/>
      <c r="BI1575" s="51"/>
      <c r="BJ1575" s="51"/>
      <c r="BK1575" s="51"/>
      <c r="BL1575" s="51"/>
    </row>
    <row r="1576" spans="3:64" x14ac:dyDescent="0.2">
      <c r="C1576" s="10"/>
      <c r="D1576" s="10"/>
      <c r="AA1576" s="51"/>
      <c r="AB1576" s="51"/>
      <c r="AC1576" s="51"/>
      <c r="AD1576" s="51"/>
      <c r="AE1576" s="51"/>
      <c r="AG1576" s="72"/>
      <c r="AN1576" s="51"/>
      <c r="AO1576" s="51"/>
      <c r="AP1576" s="51"/>
      <c r="AQ1576" s="51"/>
      <c r="AR1576" s="51"/>
      <c r="AS1576" s="51"/>
      <c r="AT1576" s="51"/>
      <c r="AU1576" s="51"/>
      <c r="AV1576" s="51"/>
      <c r="AW1576" s="51"/>
      <c r="AX1576" s="51"/>
      <c r="AY1576" s="51"/>
      <c r="AZ1576" s="51"/>
      <c r="BA1576" s="51"/>
      <c r="BB1576" s="51"/>
      <c r="BC1576" s="51"/>
      <c r="BD1576" s="51"/>
      <c r="BE1576" s="51"/>
      <c r="BF1576" s="51"/>
      <c r="BG1576" s="51"/>
      <c r="BH1576" s="51"/>
      <c r="BI1576" s="51"/>
      <c r="BJ1576" s="51"/>
      <c r="BK1576" s="51"/>
      <c r="BL1576" s="51"/>
    </row>
    <row r="1577" spans="3:64" x14ac:dyDescent="0.2">
      <c r="C1577" s="10"/>
      <c r="D1577" s="10"/>
      <c r="AA1577" s="51"/>
      <c r="AB1577" s="51"/>
      <c r="AC1577" s="51"/>
      <c r="AD1577" s="51"/>
      <c r="AE1577" s="51"/>
      <c r="AG1577" s="72"/>
      <c r="AN1577" s="51"/>
      <c r="AO1577" s="51"/>
      <c r="AP1577" s="51"/>
      <c r="AQ1577" s="51"/>
      <c r="AR1577" s="51"/>
      <c r="AS1577" s="51"/>
      <c r="AT1577" s="51"/>
      <c r="AU1577" s="51"/>
      <c r="AV1577" s="51"/>
      <c r="AX1577" s="51"/>
      <c r="AY1577" s="51"/>
      <c r="AZ1577" s="51"/>
      <c r="BA1577" s="51"/>
      <c r="BB1577" s="51"/>
      <c r="BC1577" s="51"/>
      <c r="BD1577" s="51"/>
      <c r="BE1577" s="51"/>
      <c r="BF1577" s="51"/>
      <c r="BG1577" s="51"/>
      <c r="BH1577" s="51"/>
      <c r="BI1577" s="51"/>
      <c r="BJ1577" s="51"/>
      <c r="BK1577" s="51"/>
      <c r="BL1577" s="51"/>
    </row>
    <row r="1578" spans="3:64" x14ac:dyDescent="0.2">
      <c r="C1578" s="10"/>
      <c r="D1578" s="10"/>
      <c r="AA1578" s="51"/>
      <c r="AB1578" s="51"/>
      <c r="AC1578" s="51"/>
      <c r="AD1578" s="51"/>
      <c r="AE1578" s="51"/>
      <c r="AG1578" s="72"/>
      <c r="AN1578" s="51"/>
      <c r="AO1578" s="51"/>
      <c r="AP1578" s="51"/>
      <c r="AQ1578" s="51"/>
      <c r="AR1578" s="51"/>
      <c r="AS1578" s="51"/>
      <c r="AT1578" s="51"/>
      <c r="AU1578" s="51"/>
      <c r="AV1578" s="51"/>
      <c r="AW1578" s="51"/>
      <c r="AX1578" s="51"/>
      <c r="AY1578" s="51"/>
      <c r="AZ1578" s="51"/>
      <c r="BA1578" s="51"/>
      <c r="BB1578" s="51"/>
      <c r="BC1578" s="51"/>
      <c r="BD1578" s="51"/>
      <c r="BE1578" s="51"/>
      <c r="BF1578" s="51"/>
      <c r="BG1578" s="51"/>
      <c r="BH1578" s="51"/>
      <c r="BI1578" s="51"/>
      <c r="BJ1578" s="51"/>
      <c r="BK1578" s="51"/>
      <c r="BL1578" s="51"/>
    </row>
    <row r="1579" spans="3:64" x14ac:dyDescent="0.2">
      <c r="C1579" s="10"/>
      <c r="D1579" s="10"/>
      <c r="AA1579" s="51"/>
      <c r="AB1579" s="51"/>
      <c r="AC1579" s="51"/>
      <c r="AD1579" s="51"/>
      <c r="AE1579" s="51"/>
      <c r="AG1579" s="72"/>
      <c r="AN1579" s="51"/>
      <c r="AO1579" s="51"/>
      <c r="AP1579" s="51"/>
      <c r="AQ1579" s="51"/>
      <c r="AR1579" s="51"/>
      <c r="AS1579" s="51"/>
      <c r="AT1579" s="51"/>
      <c r="AU1579" s="51"/>
      <c r="AV1579" s="51"/>
      <c r="AX1579" s="51"/>
    </row>
    <row r="1580" spans="3:64" x14ac:dyDescent="0.2">
      <c r="C1580" s="10"/>
      <c r="D1580" s="10"/>
      <c r="AA1580" s="51"/>
      <c r="AB1580" s="51"/>
      <c r="AC1580" s="51"/>
      <c r="AD1580" s="51"/>
      <c r="AE1580" s="51"/>
      <c r="AG1580" s="72"/>
      <c r="AN1580" s="51"/>
      <c r="AO1580" s="51"/>
      <c r="AP1580" s="51"/>
      <c r="AQ1580" s="51"/>
      <c r="AR1580" s="51"/>
      <c r="AS1580" s="51"/>
      <c r="AT1580" s="51"/>
      <c r="AU1580" s="51"/>
      <c r="AV1580" s="51"/>
      <c r="AW1580" s="51"/>
      <c r="AX1580" s="51"/>
      <c r="AY1580" s="51"/>
      <c r="AZ1580" s="51"/>
      <c r="BA1580" s="51"/>
      <c r="BB1580" s="51"/>
      <c r="BC1580" s="51"/>
      <c r="BD1580" s="51"/>
      <c r="BE1580" s="51"/>
      <c r="BF1580" s="51"/>
      <c r="BG1580" s="51"/>
      <c r="BH1580" s="51"/>
      <c r="BI1580" s="51"/>
      <c r="BJ1580" s="51"/>
      <c r="BK1580" s="51"/>
      <c r="BL1580" s="51"/>
    </row>
    <row r="1581" spans="3:64" x14ac:dyDescent="0.2">
      <c r="C1581" s="10"/>
      <c r="D1581" s="10"/>
      <c r="AA1581" s="51"/>
      <c r="AB1581" s="51"/>
      <c r="AC1581" s="51"/>
      <c r="AD1581" s="51"/>
      <c r="AE1581" s="51"/>
      <c r="AG1581" s="72"/>
      <c r="AN1581" s="51"/>
      <c r="AO1581" s="51"/>
      <c r="AP1581" s="51"/>
      <c r="AQ1581" s="51"/>
      <c r="AR1581" s="51"/>
      <c r="AS1581" s="51"/>
      <c r="AT1581" s="51"/>
      <c r="AU1581" s="51"/>
      <c r="AV1581" s="51"/>
      <c r="AX1581" s="51"/>
    </row>
    <row r="1582" spans="3:64" x14ac:dyDescent="0.2">
      <c r="C1582" s="10"/>
      <c r="D1582" s="10"/>
      <c r="AA1582" s="51"/>
      <c r="AB1582" s="51"/>
      <c r="AC1582" s="51"/>
      <c r="AD1582" s="51"/>
      <c r="AE1582" s="51"/>
      <c r="AG1582" s="72"/>
      <c r="AN1582" s="51"/>
      <c r="AO1582" s="51"/>
      <c r="AP1582" s="51"/>
      <c r="AQ1582" s="51"/>
      <c r="AR1582" s="51"/>
      <c r="AS1582" s="51"/>
      <c r="AT1582" s="51"/>
      <c r="AU1582" s="51"/>
      <c r="AV1582" s="51"/>
      <c r="AW1582" s="51"/>
      <c r="AX1582" s="51"/>
      <c r="AY1582" s="51"/>
      <c r="AZ1582" s="51"/>
      <c r="BA1582" s="51"/>
      <c r="BB1582" s="51"/>
      <c r="BC1582" s="51"/>
      <c r="BD1582" s="51"/>
      <c r="BE1582" s="51"/>
      <c r="BF1582" s="51"/>
      <c r="BG1582" s="51"/>
      <c r="BH1582" s="51"/>
      <c r="BI1582" s="51"/>
      <c r="BJ1582" s="51"/>
      <c r="BK1582" s="51"/>
      <c r="BL1582" s="51"/>
    </row>
    <row r="1583" spans="3:64" x14ac:dyDescent="0.2">
      <c r="C1583" s="10"/>
      <c r="D1583" s="10"/>
      <c r="AA1583" s="51"/>
      <c r="AB1583" s="51"/>
      <c r="AC1583" s="51"/>
      <c r="AD1583" s="51"/>
      <c r="AE1583" s="51"/>
      <c r="AG1583" s="72"/>
      <c r="AN1583" s="51"/>
      <c r="AO1583" s="51"/>
      <c r="AP1583" s="51"/>
      <c r="AQ1583" s="51"/>
      <c r="AR1583" s="51"/>
      <c r="AS1583" s="51"/>
      <c r="AT1583" s="51"/>
      <c r="AU1583" s="51"/>
      <c r="AV1583" s="51"/>
      <c r="AW1583" s="51"/>
      <c r="AX1583" s="51"/>
      <c r="AY1583" s="51"/>
      <c r="AZ1583" s="51"/>
      <c r="BA1583" s="51"/>
      <c r="BB1583" s="51"/>
      <c r="BC1583" s="51"/>
      <c r="BD1583" s="51"/>
      <c r="BE1583" s="51"/>
      <c r="BF1583" s="51"/>
      <c r="BG1583" s="51"/>
      <c r="BH1583" s="51"/>
      <c r="BI1583" s="51"/>
      <c r="BJ1583" s="51"/>
      <c r="BK1583" s="51"/>
      <c r="BL1583" s="51"/>
    </row>
    <row r="1584" spans="3:64" x14ac:dyDescent="0.2">
      <c r="C1584" s="10"/>
      <c r="D1584" s="10"/>
      <c r="AA1584" s="51"/>
      <c r="AB1584" s="51"/>
      <c r="AC1584" s="51"/>
      <c r="AD1584" s="51"/>
      <c r="AE1584" s="51"/>
      <c r="AG1584" s="72"/>
      <c r="AN1584" s="51"/>
      <c r="AO1584" s="51"/>
      <c r="AP1584" s="51"/>
      <c r="AQ1584" s="51"/>
      <c r="AR1584" s="51"/>
      <c r="AS1584" s="51"/>
      <c r="AT1584" s="51"/>
      <c r="AU1584" s="51"/>
      <c r="AV1584" s="51"/>
      <c r="AW1584" s="51"/>
      <c r="AX1584" s="51"/>
      <c r="AY1584" s="51"/>
      <c r="AZ1584" s="51"/>
      <c r="BA1584" s="51"/>
      <c r="BB1584" s="51"/>
      <c r="BC1584" s="51"/>
      <c r="BD1584" s="51"/>
      <c r="BE1584" s="51"/>
      <c r="BF1584" s="51"/>
      <c r="BG1584" s="51"/>
      <c r="BH1584" s="51"/>
      <c r="BI1584" s="51"/>
      <c r="BJ1584" s="51"/>
      <c r="BK1584" s="51"/>
      <c r="BL1584" s="51"/>
    </row>
    <row r="1585" spans="3:64" x14ac:dyDescent="0.2">
      <c r="C1585" s="10"/>
      <c r="D1585" s="10"/>
      <c r="AA1585" s="51"/>
      <c r="AB1585" s="51"/>
      <c r="AC1585" s="51"/>
      <c r="AD1585" s="51"/>
      <c r="AE1585" s="51"/>
      <c r="AG1585" s="72"/>
      <c r="AN1585" s="51"/>
      <c r="AO1585" s="51"/>
      <c r="AP1585" s="51"/>
      <c r="AQ1585" s="51"/>
      <c r="AR1585" s="51"/>
      <c r="AS1585" s="51"/>
      <c r="AT1585" s="51"/>
      <c r="AU1585" s="51"/>
      <c r="AV1585" s="51"/>
      <c r="AW1585" s="51"/>
      <c r="AX1585" s="51"/>
      <c r="AY1585" s="51"/>
      <c r="AZ1585" s="51"/>
      <c r="BA1585" s="51"/>
      <c r="BB1585" s="51"/>
      <c r="BC1585" s="51"/>
      <c r="BD1585" s="51"/>
      <c r="BE1585" s="51"/>
      <c r="BF1585" s="51"/>
      <c r="BG1585" s="51"/>
      <c r="BH1585" s="51"/>
      <c r="BI1585" s="51"/>
      <c r="BJ1585" s="51"/>
      <c r="BK1585" s="51"/>
      <c r="BL1585" s="51"/>
    </row>
    <row r="1586" spans="3:64" x14ac:dyDescent="0.2">
      <c r="C1586" s="10"/>
      <c r="D1586" s="10"/>
      <c r="AA1586" s="51"/>
      <c r="AB1586" s="51"/>
      <c r="AC1586" s="51"/>
      <c r="AD1586" s="51"/>
      <c r="AE1586" s="51"/>
      <c r="AG1586" s="72"/>
      <c r="AN1586" s="51"/>
      <c r="AO1586" s="51"/>
      <c r="AP1586" s="51"/>
      <c r="AQ1586" s="51"/>
      <c r="AR1586" s="51"/>
      <c r="AS1586" s="51"/>
      <c r="AT1586" s="51"/>
      <c r="AU1586" s="51"/>
      <c r="AV1586" s="51"/>
      <c r="AX1586" s="51"/>
    </row>
    <row r="1587" spans="3:64" x14ac:dyDescent="0.2">
      <c r="C1587" s="10"/>
      <c r="D1587" s="10"/>
      <c r="AA1587" s="51"/>
      <c r="AB1587" s="51"/>
      <c r="AC1587" s="51"/>
      <c r="AD1587" s="51"/>
      <c r="AE1587" s="51"/>
      <c r="AG1587" s="72"/>
      <c r="AN1587" s="51"/>
      <c r="AO1587" s="51"/>
      <c r="AP1587" s="51"/>
      <c r="AQ1587" s="51"/>
      <c r="AR1587" s="51"/>
      <c r="AS1587" s="51"/>
      <c r="AT1587" s="51"/>
      <c r="AU1587" s="51"/>
    </row>
    <row r="1588" spans="3:64" x14ac:dyDescent="0.2">
      <c r="C1588" s="10"/>
      <c r="D1588" s="10"/>
      <c r="AA1588" s="51"/>
      <c r="AB1588" s="51"/>
      <c r="AC1588" s="51"/>
      <c r="AD1588" s="51"/>
      <c r="AE1588" s="51"/>
      <c r="AG1588" s="72"/>
      <c r="AN1588" s="51"/>
      <c r="AO1588" s="51"/>
      <c r="AP1588" s="51"/>
      <c r="AQ1588" s="51"/>
      <c r="AR1588" s="51"/>
      <c r="AS1588" s="51"/>
      <c r="AT1588" s="51"/>
      <c r="AU1588" s="51"/>
    </row>
    <row r="1589" spans="3:64" x14ac:dyDescent="0.2">
      <c r="C1589" s="10"/>
      <c r="D1589" s="10"/>
      <c r="AA1589" s="51"/>
      <c r="AB1589" s="51"/>
      <c r="AC1589" s="51"/>
      <c r="AD1589" s="51"/>
      <c r="AE1589" s="51"/>
      <c r="AG1589" s="72"/>
      <c r="AN1589" s="51"/>
      <c r="AO1589" s="51"/>
      <c r="AP1589" s="51"/>
      <c r="AQ1589" s="51"/>
      <c r="AR1589" s="51"/>
      <c r="AS1589" s="51"/>
      <c r="AT1589" s="51"/>
      <c r="AU1589" s="51"/>
    </row>
    <row r="1590" spans="3:64" x14ac:dyDescent="0.2">
      <c r="C1590" s="10"/>
      <c r="D1590" s="10"/>
      <c r="AA1590" s="51"/>
      <c r="AB1590" s="51"/>
      <c r="AC1590" s="51"/>
      <c r="AD1590" s="51"/>
      <c r="AE1590" s="51"/>
      <c r="AG1590" s="72"/>
      <c r="AN1590" s="51"/>
      <c r="AO1590" s="51"/>
      <c r="AP1590" s="51"/>
      <c r="AQ1590" s="51"/>
      <c r="AR1590" s="51"/>
      <c r="AS1590" s="51"/>
      <c r="AT1590" s="51"/>
      <c r="AU1590" s="51"/>
      <c r="AV1590" s="51"/>
    </row>
    <row r="1591" spans="3:64" x14ac:dyDescent="0.2">
      <c r="C1591" s="10"/>
      <c r="D1591" s="10"/>
      <c r="AA1591" s="51"/>
      <c r="AB1591" s="51"/>
      <c r="AC1591" s="51"/>
      <c r="AD1591" s="51"/>
      <c r="AE1591" s="51"/>
      <c r="AG1591" s="72"/>
      <c r="AN1591" s="51"/>
      <c r="AO1591" s="51"/>
      <c r="AP1591" s="51"/>
      <c r="AQ1591" s="51"/>
      <c r="AR1591" s="51"/>
      <c r="AS1591" s="51"/>
      <c r="AT1591" s="51"/>
      <c r="AU1591" s="51"/>
      <c r="AV1591" s="51"/>
      <c r="AX1591" s="51"/>
    </row>
    <row r="1592" spans="3:64" x14ac:dyDescent="0.2">
      <c r="C1592" s="10"/>
      <c r="D1592" s="10"/>
      <c r="AA1592" s="51"/>
      <c r="AB1592" s="51"/>
      <c r="AC1592" s="51"/>
      <c r="AD1592" s="51"/>
      <c r="AE1592" s="51"/>
      <c r="AG1592" s="72"/>
      <c r="AN1592" s="51"/>
      <c r="AO1592" s="51"/>
      <c r="AP1592" s="51"/>
      <c r="AQ1592" s="51"/>
      <c r="AR1592" s="51"/>
      <c r="AS1592" s="51"/>
      <c r="AT1592" s="51"/>
      <c r="AU1592" s="51"/>
      <c r="AV1592" s="51"/>
      <c r="AW1592" s="51"/>
      <c r="AX1592" s="51"/>
      <c r="AY1592" s="51"/>
      <c r="AZ1592" s="51"/>
      <c r="BA1592" s="51"/>
      <c r="BB1592" s="51"/>
      <c r="BC1592" s="51"/>
      <c r="BD1592" s="51"/>
      <c r="BE1592" s="51"/>
      <c r="BF1592" s="51"/>
      <c r="BG1592" s="51"/>
      <c r="BH1592" s="51"/>
      <c r="BI1592" s="51"/>
      <c r="BJ1592" s="51"/>
      <c r="BK1592" s="51"/>
      <c r="BL1592" s="51"/>
    </row>
    <row r="1593" spans="3:64" x14ac:dyDescent="0.2">
      <c r="C1593" s="10"/>
      <c r="D1593" s="10"/>
      <c r="AA1593" s="51"/>
      <c r="AB1593" s="51"/>
      <c r="AC1593" s="51"/>
      <c r="AD1593" s="51"/>
      <c r="AE1593" s="51"/>
      <c r="AG1593" s="72"/>
      <c r="AN1593" s="51"/>
      <c r="AO1593" s="51"/>
      <c r="AP1593" s="51"/>
      <c r="AQ1593" s="51"/>
      <c r="AR1593" s="51"/>
      <c r="AS1593" s="51"/>
      <c r="AT1593" s="51"/>
      <c r="AU1593" s="51"/>
      <c r="AV1593" s="51"/>
    </row>
    <row r="1594" spans="3:64" x14ac:dyDescent="0.2">
      <c r="C1594" s="10"/>
      <c r="D1594" s="10"/>
      <c r="AA1594" s="51"/>
      <c r="AB1594" s="51"/>
      <c r="AC1594" s="51"/>
      <c r="AD1594" s="51"/>
      <c r="AE1594" s="51"/>
      <c r="AG1594" s="72"/>
      <c r="AN1594" s="51"/>
      <c r="AO1594" s="51"/>
      <c r="AP1594" s="51"/>
      <c r="AQ1594" s="51"/>
      <c r="AR1594" s="51"/>
      <c r="AS1594" s="51"/>
      <c r="AT1594" s="51"/>
      <c r="AU1594" s="51"/>
      <c r="AV1594" s="51"/>
      <c r="AX1594" s="51"/>
    </row>
    <row r="1595" spans="3:64" x14ac:dyDescent="0.2">
      <c r="C1595" s="10"/>
      <c r="D1595" s="10"/>
      <c r="AA1595" s="51"/>
      <c r="AB1595" s="51"/>
      <c r="AC1595" s="51"/>
      <c r="AD1595" s="51"/>
      <c r="AE1595" s="51"/>
      <c r="AG1595" s="72"/>
      <c r="AN1595" s="51"/>
      <c r="AO1595" s="51"/>
      <c r="AP1595" s="51"/>
      <c r="AQ1595" s="51"/>
      <c r="AR1595" s="51"/>
      <c r="AS1595" s="51"/>
      <c r="AT1595" s="51"/>
      <c r="AU1595" s="51"/>
    </row>
    <row r="1596" spans="3:64" x14ac:dyDescent="0.2">
      <c r="C1596" s="10"/>
      <c r="D1596" s="10"/>
      <c r="AA1596" s="51"/>
      <c r="AB1596" s="51"/>
      <c r="AC1596" s="51"/>
      <c r="AD1596" s="51"/>
      <c r="AE1596" s="51"/>
      <c r="AG1596" s="72"/>
      <c r="AN1596" s="51"/>
      <c r="AO1596" s="51"/>
      <c r="AP1596" s="51"/>
      <c r="AQ1596" s="51"/>
      <c r="AR1596" s="51"/>
      <c r="AS1596" s="51"/>
      <c r="AT1596" s="51"/>
      <c r="AU1596" s="51"/>
      <c r="AV1596" s="51"/>
      <c r="AX1596" s="51"/>
    </row>
    <row r="1597" spans="3:64" x14ac:dyDescent="0.2">
      <c r="C1597" s="10"/>
      <c r="D1597" s="10"/>
      <c r="AA1597" s="51"/>
      <c r="AB1597" s="51"/>
      <c r="AC1597" s="51"/>
      <c r="AD1597" s="51"/>
      <c r="AE1597" s="51"/>
      <c r="AG1597" s="72"/>
      <c r="AN1597" s="51"/>
      <c r="AO1597" s="51"/>
      <c r="AP1597" s="51"/>
      <c r="AQ1597" s="51"/>
      <c r="AR1597" s="51"/>
      <c r="AS1597" s="51"/>
      <c r="AT1597" s="51"/>
      <c r="AU1597" s="51"/>
    </row>
    <row r="1598" spans="3:64" x14ac:dyDescent="0.2">
      <c r="C1598" s="10"/>
      <c r="D1598" s="10"/>
      <c r="AA1598" s="51"/>
      <c r="AB1598" s="51"/>
      <c r="AC1598" s="51"/>
      <c r="AD1598" s="51"/>
      <c r="AE1598" s="51"/>
      <c r="AG1598" s="72"/>
      <c r="AN1598" s="51"/>
      <c r="AO1598" s="51"/>
      <c r="AP1598" s="51"/>
      <c r="AQ1598" s="51"/>
      <c r="AR1598" s="51"/>
      <c r="AS1598" s="51"/>
      <c r="AT1598" s="51"/>
      <c r="AU1598" s="51"/>
      <c r="AV1598" s="51"/>
    </row>
    <row r="1599" spans="3:64" x14ac:dyDescent="0.2">
      <c r="C1599" s="10"/>
      <c r="D1599" s="10"/>
      <c r="AA1599" s="51"/>
      <c r="AB1599" s="51"/>
      <c r="AC1599" s="51"/>
      <c r="AD1599" s="51"/>
      <c r="AE1599" s="51"/>
      <c r="AG1599" s="72"/>
      <c r="AN1599" s="51"/>
      <c r="AO1599" s="51"/>
      <c r="AP1599" s="51"/>
      <c r="AQ1599" s="51"/>
      <c r="AR1599" s="51"/>
      <c r="AS1599" s="51"/>
      <c r="AT1599" s="51"/>
      <c r="AU1599" s="51"/>
      <c r="AV1599" s="51"/>
      <c r="AW1599" s="51"/>
      <c r="AX1599" s="51"/>
      <c r="AY1599" s="51"/>
      <c r="AZ1599" s="51"/>
      <c r="BA1599" s="51"/>
      <c r="BB1599" s="51"/>
      <c r="BC1599" s="51"/>
      <c r="BD1599" s="51"/>
      <c r="BE1599" s="51"/>
      <c r="BF1599" s="51"/>
      <c r="BG1599" s="51"/>
      <c r="BH1599" s="51"/>
      <c r="BI1599" s="51"/>
      <c r="BJ1599" s="51"/>
      <c r="BK1599" s="51"/>
      <c r="BL1599" s="51"/>
    </row>
    <row r="1600" spans="3:64" x14ac:dyDescent="0.2">
      <c r="C1600" s="10"/>
      <c r="D1600" s="10"/>
      <c r="AA1600" s="51"/>
      <c r="AB1600" s="51"/>
      <c r="AC1600" s="51"/>
      <c r="AD1600" s="51"/>
      <c r="AE1600" s="51"/>
      <c r="AG1600" s="72"/>
      <c r="AN1600" s="51"/>
      <c r="AO1600" s="51"/>
      <c r="AP1600" s="51"/>
      <c r="AQ1600" s="51"/>
      <c r="AR1600" s="51"/>
      <c r="AS1600" s="51"/>
      <c r="AT1600" s="51"/>
      <c r="AU1600" s="51"/>
    </row>
    <row r="1601" spans="3:64" x14ac:dyDescent="0.2">
      <c r="C1601" s="10"/>
      <c r="D1601" s="10"/>
      <c r="AA1601" s="51"/>
      <c r="AB1601" s="51"/>
      <c r="AC1601" s="51"/>
      <c r="AD1601" s="51"/>
      <c r="AE1601" s="51"/>
      <c r="AG1601" s="72"/>
      <c r="AN1601" s="51"/>
      <c r="AO1601" s="51"/>
      <c r="AP1601" s="51"/>
      <c r="AQ1601" s="51"/>
      <c r="AR1601" s="51"/>
      <c r="AS1601" s="51"/>
      <c r="AT1601" s="51"/>
      <c r="AU1601" s="51"/>
      <c r="AV1601" s="51"/>
    </row>
    <row r="1602" spans="3:64" x14ac:dyDescent="0.2">
      <c r="C1602" s="10"/>
      <c r="D1602" s="10"/>
      <c r="AA1602" s="51"/>
      <c r="AB1602" s="51"/>
      <c r="AC1602" s="51"/>
      <c r="AD1602" s="51"/>
      <c r="AE1602" s="51"/>
      <c r="AG1602" s="72"/>
      <c r="AN1602" s="51"/>
      <c r="AO1602" s="51"/>
      <c r="AP1602" s="51"/>
      <c r="AQ1602" s="51"/>
      <c r="AR1602" s="51"/>
      <c r="AS1602" s="51"/>
      <c r="AT1602" s="51"/>
      <c r="AU1602" s="51"/>
    </row>
    <row r="1603" spans="3:64" x14ac:dyDescent="0.2">
      <c r="C1603" s="10"/>
      <c r="D1603" s="10"/>
      <c r="AA1603" s="51"/>
      <c r="AB1603" s="51"/>
      <c r="AC1603" s="51"/>
      <c r="AD1603" s="51"/>
      <c r="AE1603" s="51"/>
      <c r="AG1603" s="72"/>
      <c r="AN1603" s="51"/>
      <c r="AO1603" s="51"/>
      <c r="AP1603" s="51"/>
      <c r="AQ1603" s="51"/>
      <c r="AR1603" s="51"/>
      <c r="AS1603" s="51"/>
      <c r="AT1603" s="51"/>
      <c r="AU1603" s="51"/>
      <c r="AV1603" s="51"/>
      <c r="AX1603" s="51"/>
    </row>
    <row r="1604" spans="3:64" x14ac:dyDescent="0.2">
      <c r="C1604" s="10"/>
      <c r="D1604" s="10"/>
      <c r="AA1604" s="51"/>
      <c r="AB1604" s="51"/>
      <c r="AC1604" s="51"/>
      <c r="AD1604" s="51"/>
      <c r="AE1604" s="51"/>
      <c r="AG1604" s="72"/>
      <c r="AN1604" s="51"/>
      <c r="AO1604" s="51"/>
      <c r="AP1604" s="51"/>
      <c r="AQ1604" s="51"/>
      <c r="AR1604" s="51"/>
      <c r="AS1604" s="51"/>
      <c r="AT1604" s="51"/>
      <c r="AU1604" s="51"/>
      <c r="AV1604" s="51"/>
    </row>
    <row r="1605" spans="3:64" x14ac:dyDescent="0.2">
      <c r="C1605" s="10"/>
      <c r="D1605" s="10"/>
      <c r="AA1605" s="51"/>
      <c r="AB1605" s="51"/>
      <c r="AC1605" s="51"/>
      <c r="AD1605" s="51"/>
      <c r="AE1605" s="51"/>
      <c r="AG1605" s="72"/>
      <c r="AN1605" s="51"/>
      <c r="AO1605" s="51"/>
      <c r="AP1605" s="51"/>
      <c r="AQ1605" s="51"/>
      <c r="AR1605" s="51"/>
      <c r="AS1605" s="51"/>
      <c r="AT1605" s="51"/>
      <c r="AU1605" s="51"/>
    </row>
    <row r="1606" spans="3:64" x14ac:dyDescent="0.2">
      <c r="C1606" s="10"/>
      <c r="D1606" s="10"/>
      <c r="AA1606" s="51"/>
      <c r="AB1606" s="51"/>
      <c r="AC1606" s="51"/>
      <c r="AD1606" s="51"/>
      <c r="AE1606" s="51"/>
      <c r="AG1606" s="72"/>
      <c r="AN1606" s="51"/>
      <c r="AO1606" s="51"/>
      <c r="AP1606" s="51"/>
      <c r="AQ1606" s="51"/>
      <c r="AR1606" s="51"/>
      <c r="AS1606" s="51"/>
      <c r="AT1606" s="51"/>
      <c r="AU1606" s="51"/>
    </row>
    <row r="1607" spans="3:64" x14ac:dyDescent="0.2">
      <c r="C1607" s="10"/>
      <c r="D1607" s="10"/>
      <c r="AA1607" s="51"/>
      <c r="AB1607" s="51"/>
      <c r="AC1607" s="51"/>
      <c r="AD1607" s="51"/>
      <c r="AE1607" s="51"/>
      <c r="AG1607" s="72"/>
      <c r="AN1607" s="51"/>
      <c r="AO1607" s="51"/>
      <c r="AP1607" s="51"/>
      <c r="AQ1607" s="51"/>
      <c r="AR1607" s="51"/>
      <c r="AS1607" s="51"/>
      <c r="AT1607" s="51"/>
      <c r="AU1607" s="51"/>
      <c r="AV1607" s="51"/>
      <c r="AX1607" s="51"/>
      <c r="AY1607" s="51"/>
      <c r="AZ1607" s="51"/>
      <c r="BA1607" s="51"/>
      <c r="BB1607" s="51"/>
      <c r="BC1607" s="51"/>
      <c r="BD1607" s="51"/>
      <c r="BE1607" s="51"/>
      <c r="BF1607" s="51"/>
      <c r="BG1607" s="51"/>
      <c r="BH1607" s="51"/>
      <c r="BI1607" s="51"/>
      <c r="BJ1607" s="51"/>
      <c r="BK1607" s="51"/>
      <c r="BL1607" s="51"/>
    </row>
    <row r="1608" spans="3:64" x14ac:dyDescent="0.2">
      <c r="C1608" s="10"/>
      <c r="D1608" s="10"/>
      <c r="AA1608" s="51"/>
      <c r="AB1608" s="51"/>
      <c r="AC1608" s="51"/>
      <c r="AD1608" s="51"/>
      <c r="AE1608" s="51"/>
      <c r="AG1608" s="72"/>
      <c r="AN1608" s="51"/>
      <c r="AO1608" s="51"/>
      <c r="AP1608" s="51"/>
      <c r="AQ1608" s="51"/>
      <c r="AR1608" s="51"/>
      <c r="AS1608" s="51"/>
      <c r="AT1608" s="51"/>
      <c r="AU1608" s="51"/>
      <c r="AV1608" s="51"/>
    </row>
    <row r="1609" spans="3:64" x14ac:dyDescent="0.2">
      <c r="C1609" s="10"/>
      <c r="D1609" s="10"/>
      <c r="AA1609" s="51"/>
      <c r="AB1609" s="51"/>
      <c r="AC1609" s="51"/>
      <c r="AD1609" s="51"/>
      <c r="AE1609" s="51"/>
      <c r="AG1609" s="72"/>
      <c r="AN1609" s="51"/>
      <c r="AO1609" s="51"/>
      <c r="AP1609" s="51"/>
      <c r="AQ1609" s="51"/>
      <c r="AR1609" s="51"/>
      <c r="AS1609" s="51"/>
      <c r="AT1609" s="51"/>
      <c r="AU1609" s="51"/>
      <c r="AV1609" s="51"/>
    </row>
    <row r="1610" spans="3:64" x14ac:dyDescent="0.2">
      <c r="C1610" s="10"/>
      <c r="D1610" s="10"/>
      <c r="AA1610" s="51"/>
      <c r="AB1610" s="51"/>
      <c r="AC1610" s="51"/>
      <c r="AD1610" s="51"/>
      <c r="AE1610" s="51"/>
      <c r="AG1610" s="72"/>
      <c r="AN1610" s="51"/>
      <c r="AO1610" s="51"/>
      <c r="AP1610" s="51"/>
      <c r="AQ1610" s="51"/>
      <c r="AR1610" s="51"/>
      <c r="AS1610" s="51"/>
      <c r="AT1610" s="51"/>
      <c r="AU1610" s="51"/>
      <c r="AV1610" s="51"/>
    </row>
    <row r="1611" spans="3:64" x14ac:dyDescent="0.2">
      <c r="C1611" s="10"/>
      <c r="D1611" s="10"/>
      <c r="AA1611" s="51"/>
      <c r="AB1611" s="51"/>
      <c r="AC1611" s="51"/>
      <c r="AD1611" s="51"/>
      <c r="AE1611" s="51"/>
      <c r="AG1611" s="72"/>
      <c r="AN1611" s="51"/>
      <c r="AO1611" s="51"/>
      <c r="AP1611" s="51"/>
      <c r="AQ1611" s="51"/>
      <c r="AR1611" s="51"/>
      <c r="AS1611" s="51"/>
      <c r="AT1611" s="51"/>
      <c r="AU1611" s="51"/>
      <c r="AV1611" s="51"/>
      <c r="AX1611" s="51"/>
    </row>
    <row r="1612" spans="3:64" x14ac:dyDescent="0.2">
      <c r="C1612" s="10"/>
      <c r="D1612" s="10"/>
      <c r="AA1612" s="51"/>
      <c r="AB1612" s="51"/>
      <c r="AC1612" s="51"/>
      <c r="AD1612" s="51"/>
      <c r="AE1612" s="51"/>
      <c r="AG1612" s="72"/>
      <c r="AN1612" s="51"/>
      <c r="AO1612" s="51"/>
      <c r="AP1612" s="51"/>
      <c r="AQ1612" s="51"/>
      <c r="AR1612" s="51"/>
      <c r="AS1612" s="51"/>
      <c r="AT1612" s="51"/>
      <c r="AU1612" s="51"/>
      <c r="AV1612" s="51"/>
    </row>
    <row r="1613" spans="3:64" x14ac:dyDescent="0.2">
      <c r="C1613" s="10"/>
      <c r="D1613" s="10"/>
      <c r="AA1613" s="51"/>
      <c r="AB1613" s="51"/>
      <c r="AC1613" s="51"/>
      <c r="AD1613" s="51"/>
      <c r="AE1613" s="51"/>
      <c r="AG1613" s="72"/>
      <c r="AN1613" s="51"/>
      <c r="AO1613" s="51"/>
      <c r="AP1613" s="51"/>
      <c r="AQ1613" s="51"/>
      <c r="AR1613" s="51"/>
      <c r="AS1613" s="51"/>
      <c r="AT1613" s="51"/>
      <c r="AU1613" s="51"/>
      <c r="AV1613" s="51"/>
    </row>
    <row r="1614" spans="3:64" x14ac:dyDescent="0.2">
      <c r="C1614" s="10"/>
      <c r="D1614" s="10"/>
      <c r="AA1614" s="51"/>
      <c r="AB1614" s="51"/>
      <c r="AC1614" s="51"/>
      <c r="AD1614" s="51"/>
      <c r="AE1614" s="51"/>
      <c r="AG1614" s="72"/>
      <c r="AN1614" s="51"/>
      <c r="AO1614" s="51"/>
      <c r="AP1614" s="51"/>
      <c r="AQ1614" s="51"/>
      <c r="AR1614" s="51"/>
      <c r="AS1614" s="51"/>
      <c r="AT1614" s="51"/>
      <c r="AU1614" s="51"/>
      <c r="AV1614" s="51"/>
      <c r="AW1614" s="51"/>
      <c r="AX1614" s="51"/>
      <c r="AY1614" s="51"/>
      <c r="AZ1614" s="51"/>
      <c r="BA1614" s="51"/>
      <c r="BB1614" s="51"/>
      <c r="BC1614" s="51"/>
      <c r="BD1614" s="51"/>
      <c r="BE1614" s="51"/>
      <c r="BF1614" s="51"/>
      <c r="BG1614" s="51"/>
      <c r="BH1614" s="51"/>
      <c r="BI1614" s="51"/>
      <c r="BJ1614" s="51"/>
      <c r="BK1614" s="51"/>
      <c r="BL1614" s="51"/>
    </row>
    <row r="1615" spans="3:64" x14ac:dyDescent="0.2">
      <c r="C1615" s="10"/>
      <c r="D1615" s="10"/>
      <c r="AA1615" s="51"/>
      <c r="AB1615" s="51"/>
      <c r="AC1615" s="51"/>
      <c r="AD1615" s="51"/>
      <c r="AE1615" s="51"/>
      <c r="AG1615" s="72"/>
      <c r="AN1615" s="51"/>
      <c r="AO1615" s="51"/>
      <c r="AP1615" s="51"/>
      <c r="AQ1615" s="51"/>
      <c r="AR1615" s="51"/>
      <c r="AS1615" s="51"/>
      <c r="AT1615" s="51"/>
      <c r="AU1615" s="51"/>
      <c r="AV1615" s="51"/>
      <c r="AX1615" s="51"/>
      <c r="AY1615" s="51"/>
      <c r="AZ1615" s="51"/>
      <c r="BA1615" s="51"/>
      <c r="BB1615" s="51"/>
      <c r="BC1615" s="51"/>
      <c r="BD1615" s="51"/>
      <c r="BE1615" s="51"/>
      <c r="BF1615" s="51"/>
      <c r="BG1615" s="51"/>
      <c r="BH1615" s="51"/>
      <c r="BI1615" s="51"/>
      <c r="BJ1615" s="51"/>
      <c r="BK1615" s="51"/>
      <c r="BL1615" s="51"/>
    </row>
    <row r="1616" spans="3:64" x14ac:dyDescent="0.2">
      <c r="C1616" s="10"/>
      <c r="D1616" s="10"/>
      <c r="AA1616" s="51"/>
      <c r="AB1616" s="51"/>
      <c r="AC1616" s="51"/>
      <c r="AD1616" s="51"/>
      <c r="AE1616" s="51"/>
      <c r="AG1616" s="72"/>
      <c r="AN1616" s="51"/>
      <c r="AO1616" s="51"/>
      <c r="AP1616" s="51"/>
      <c r="AQ1616" s="51"/>
      <c r="AR1616" s="51"/>
      <c r="AS1616" s="51"/>
      <c r="AT1616" s="51"/>
      <c r="AU1616" s="51"/>
      <c r="AV1616" s="51"/>
      <c r="AX1616" s="51"/>
    </row>
    <row r="1617" spans="3:64" x14ac:dyDescent="0.2">
      <c r="C1617" s="10"/>
      <c r="D1617" s="10"/>
      <c r="AA1617" s="51"/>
      <c r="AB1617" s="51"/>
      <c r="AC1617" s="51"/>
      <c r="AD1617" s="51"/>
      <c r="AE1617" s="51"/>
      <c r="AG1617" s="72"/>
      <c r="AN1617" s="51"/>
      <c r="AO1617" s="51"/>
      <c r="AP1617" s="51"/>
      <c r="AQ1617" s="51"/>
      <c r="AR1617" s="51"/>
      <c r="AS1617" s="51"/>
      <c r="AT1617" s="51"/>
      <c r="AU1617" s="51"/>
      <c r="AV1617" s="51"/>
      <c r="AW1617" s="51"/>
      <c r="AX1617" s="51"/>
      <c r="AY1617" s="51"/>
      <c r="AZ1617" s="51"/>
      <c r="BA1617" s="51"/>
      <c r="BB1617" s="51"/>
      <c r="BC1617" s="51"/>
      <c r="BD1617" s="51"/>
      <c r="BE1617" s="51"/>
      <c r="BF1617" s="51"/>
      <c r="BG1617" s="51"/>
      <c r="BH1617" s="51"/>
      <c r="BI1617" s="51"/>
      <c r="BJ1617" s="51"/>
      <c r="BK1617" s="51"/>
      <c r="BL1617" s="51"/>
    </row>
    <row r="1618" spans="3:64" x14ac:dyDescent="0.2">
      <c r="C1618" s="10"/>
      <c r="D1618" s="10"/>
      <c r="AA1618" s="51"/>
      <c r="AB1618" s="51"/>
      <c r="AC1618" s="51"/>
      <c r="AD1618" s="51"/>
      <c r="AE1618" s="51"/>
      <c r="AG1618" s="72"/>
      <c r="AN1618" s="51"/>
      <c r="AO1618" s="51"/>
      <c r="AP1618" s="51"/>
      <c r="AQ1618" s="51"/>
      <c r="AR1618" s="51"/>
      <c r="AS1618" s="51"/>
      <c r="AT1618" s="51"/>
      <c r="AU1618" s="51"/>
    </row>
    <row r="1619" spans="3:64" x14ac:dyDescent="0.2">
      <c r="C1619" s="10"/>
      <c r="D1619" s="10"/>
      <c r="AA1619" s="51"/>
      <c r="AB1619" s="51"/>
      <c r="AC1619" s="51"/>
      <c r="AD1619" s="51"/>
      <c r="AE1619" s="51"/>
      <c r="AG1619" s="72"/>
      <c r="AN1619" s="51"/>
      <c r="AO1619" s="51"/>
      <c r="AP1619" s="51"/>
      <c r="AQ1619" s="51"/>
      <c r="AR1619" s="51"/>
      <c r="AS1619" s="51"/>
      <c r="AT1619" s="51"/>
      <c r="AU1619" s="51"/>
    </row>
    <row r="1620" spans="3:64" x14ac:dyDescent="0.2">
      <c r="C1620" s="10"/>
      <c r="D1620" s="10"/>
      <c r="AA1620" s="51"/>
      <c r="AB1620" s="51"/>
      <c r="AC1620" s="51"/>
      <c r="AD1620" s="51"/>
      <c r="AE1620" s="51"/>
      <c r="AG1620" s="72"/>
      <c r="AN1620" s="51"/>
      <c r="AO1620" s="51"/>
      <c r="AP1620" s="51"/>
      <c r="AQ1620" s="51"/>
      <c r="AR1620" s="51"/>
      <c r="AS1620" s="51"/>
      <c r="AT1620" s="51"/>
      <c r="AU1620" s="51"/>
      <c r="AV1620" s="51"/>
      <c r="AX1620" s="51"/>
      <c r="AY1620" s="51"/>
      <c r="AZ1620" s="51"/>
      <c r="BA1620" s="51"/>
      <c r="BB1620" s="51"/>
      <c r="BC1620" s="51"/>
      <c r="BD1620" s="51"/>
      <c r="BE1620" s="51"/>
      <c r="BF1620" s="51"/>
      <c r="BG1620" s="51"/>
      <c r="BH1620" s="51"/>
      <c r="BI1620" s="51"/>
      <c r="BJ1620" s="51"/>
      <c r="BK1620" s="51"/>
      <c r="BL1620" s="51"/>
    </row>
    <row r="1621" spans="3:64" x14ac:dyDescent="0.2">
      <c r="C1621" s="10"/>
      <c r="D1621" s="10"/>
      <c r="AA1621" s="51"/>
      <c r="AB1621" s="51"/>
      <c r="AC1621" s="51"/>
      <c r="AD1621" s="51"/>
      <c r="AE1621" s="51"/>
      <c r="AG1621" s="72"/>
      <c r="AN1621" s="51"/>
      <c r="AO1621" s="51"/>
      <c r="AP1621" s="51"/>
      <c r="AQ1621" s="51"/>
      <c r="AR1621" s="51"/>
      <c r="AS1621" s="51"/>
      <c r="AT1621" s="51"/>
      <c r="AU1621" s="51"/>
      <c r="AV1621" s="51"/>
    </row>
    <row r="1622" spans="3:64" x14ac:dyDescent="0.2">
      <c r="C1622" s="10"/>
      <c r="D1622" s="10"/>
      <c r="AA1622" s="51"/>
      <c r="AB1622" s="51"/>
      <c r="AC1622" s="51"/>
      <c r="AD1622" s="51"/>
      <c r="AE1622" s="51"/>
      <c r="AG1622" s="72"/>
      <c r="AN1622" s="51"/>
      <c r="AO1622" s="51"/>
      <c r="AP1622" s="51"/>
      <c r="AQ1622" s="51"/>
      <c r="AR1622" s="51"/>
      <c r="AS1622" s="51"/>
      <c r="AT1622" s="51"/>
      <c r="AU1622" s="51"/>
      <c r="AV1622" s="51"/>
      <c r="AW1622" s="51"/>
      <c r="AX1622" s="51"/>
      <c r="AY1622" s="51"/>
      <c r="AZ1622" s="51"/>
      <c r="BA1622" s="51"/>
      <c r="BB1622" s="51"/>
      <c r="BC1622" s="51"/>
      <c r="BD1622" s="51"/>
      <c r="BE1622" s="51"/>
      <c r="BF1622" s="51"/>
      <c r="BG1622" s="51"/>
      <c r="BH1622" s="51"/>
      <c r="BI1622" s="51"/>
      <c r="BJ1622" s="51"/>
      <c r="BK1622" s="51"/>
      <c r="BL1622" s="51"/>
    </row>
    <row r="1623" spans="3:64" x14ac:dyDescent="0.2">
      <c r="C1623" s="10"/>
      <c r="D1623" s="10"/>
      <c r="AA1623" s="51"/>
      <c r="AB1623" s="51"/>
      <c r="AC1623" s="51"/>
      <c r="AD1623" s="51"/>
      <c r="AE1623" s="51"/>
      <c r="AG1623" s="72"/>
      <c r="AN1623" s="51"/>
      <c r="AO1623" s="51"/>
      <c r="AP1623" s="51"/>
      <c r="AQ1623" s="51"/>
      <c r="AR1623" s="51"/>
      <c r="AS1623" s="51"/>
      <c r="AT1623" s="51"/>
      <c r="AU1623" s="51"/>
    </row>
    <row r="1624" spans="3:64" x14ac:dyDescent="0.2">
      <c r="C1624" s="10"/>
      <c r="D1624" s="10"/>
      <c r="AA1624" s="51"/>
      <c r="AB1624" s="51"/>
      <c r="AC1624" s="51"/>
      <c r="AD1624" s="51"/>
      <c r="AE1624" s="51"/>
      <c r="AG1624" s="72"/>
      <c r="AN1624" s="51"/>
      <c r="AO1624" s="51"/>
      <c r="AP1624" s="51"/>
      <c r="AQ1624" s="51"/>
      <c r="AR1624" s="51"/>
      <c r="AS1624" s="51"/>
      <c r="AT1624" s="51"/>
      <c r="AU1624" s="51"/>
      <c r="AV1624" s="51"/>
      <c r="AW1624" s="51"/>
      <c r="AX1624" s="51"/>
      <c r="AY1624" s="51"/>
      <c r="AZ1624" s="51"/>
      <c r="BA1624" s="51"/>
      <c r="BB1624" s="51"/>
      <c r="BC1624" s="51"/>
      <c r="BD1624" s="51"/>
      <c r="BE1624" s="51"/>
      <c r="BF1624" s="51"/>
      <c r="BG1624" s="51"/>
      <c r="BH1624" s="51"/>
      <c r="BI1624" s="51"/>
      <c r="BJ1624" s="51"/>
      <c r="BK1624" s="51"/>
      <c r="BL1624" s="51"/>
    </row>
    <row r="1625" spans="3:64" x14ac:dyDescent="0.2">
      <c r="C1625" s="10"/>
      <c r="D1625" s="10"/>
      <c r="AA1625" s="51"/>
      <c r="AB1625" s="51"/>
      <c r="AC1625" s="51"/>
      <c r="AD1625" s="51"/>
      <c r="AE1625" s="51"/>
      <c r="AG1625" s="72"/>
      <c r="AN1625" s="51"/>
      <c r="AO1625" s="51"/>
      <c r="AP1625" s="51"/>
      <c r="AQ1625" s="51"/>
      <c r="AR1625" s="51"/>
      <c r="AS1625" s="51"/>
      <c r="AT1625" s="51"/>
      <c r="AU1625" s="51"/>
    </row>
    <row r="1626" spans="3:64" x14ac:dyDescent="0.2">
      <c r="C1626" s="10"/>
      <c r="D1626" s="10"/>
      <c r="AA1626" s="51"/>
      <c r="AB1626" s="51"/>
      <c r="AC1626" s="51"/>
      <c r="AD1626" s="51"/>
      <c r="AE1626" s="51"/>
      <c r="AG1626" s="72"/>
      <c r="AN1626" s="51"/>
      <c r="AO1626" s="51"/>
      <c r="AP1626" s="51"/>
      <c r="AQ1626" s="51"/>
      <c r="AR1626" s="51"/>
      <c r="AS1626" s="51"/>
      <c r="AT1626" s="51"/>
      <c r="AU1626" s="51"/>
    </row>
    <row r="1627" spans="3:64" x14ac:dyDescent="0.2">
      <c r="C1627" s="10"/>
      <c r="D1627" s="10"/>
      <c r="AA1627" s="51"/>
      <c r="AB1627" s="51"/>
      <c r="AC1627" s="51"/>
      <c r="AD1627" s="51"/>
      <c r="AE1627" s="51"/>
      <c r="AG1627" s="72"/>
      <c r="AN1627" s="51"/>
      <c r="AO1627" s="51"/>
      <c r="AP1627" s="51"/>
      <c r="AQ1627" s="51"/>
      <c r="AR1627" s="51"/>
      <c r="AS1627" s="51"/>
      <c r="AT1627" s="51"/>
      <c r="AU1627" s="51"/>
    </row>
    <row r="1628" spans="3:64" x14ac:dyDescent="0.2">
      <c r="C1628" s="10"/>
      <c r="D1628" s="10"/>
      <c r="AA1628" s="51"/>
      <c r="AB1628" s="51"/>
      <c r="AC1628" s="51"/>
      <c r="AD1628" s="51"/>
      <c r="AE1628" s="51"/>
      <c r="AG1628" s="72"/>
      <c r="AN1628" s="51"/>
      <c r="AO1628" s="51"/>
      <c r="AP1628" s="51"/>
      <c r="AQ1628" s="51"/>
      <c r="AR1628" s="51"/>
      <c r="AS1628" s="51"/>
      <c r="AT1628" s="51"/>
      <c r="AU1628" s="51"/>
    </row>
    <row r="1629" spans="3:64" x14ac:dyDescent="0.2">
      <c r="C1629" s="10"/>
      <c r="D1629" s="10"/>
      <c r="AA1629" s="51"/>
      <c r="AB1629" s="51"/>
      <c r="AC1629" s="51"/>
      <c r="AD1629" s="51"/>
      <c r="AE1629" s="51"/>
      <c r="AG1629" s="72"/>
      <c r="AN1629" s="51"/>
      <c r="AO1629" s="51"/>
      <c r="AP1629" s="51"/>
      <c r="AQ1629" s="51"/>
      <c r="AR1629" s="51"/>
      <c r="AS1629" s="51"/>
      <c r="AT1629" s="51"/>
      <c r="AU1629" s="51"/>
    </row>
    <row r="1630" spans="3:64" x14ac:dyDescent="0.2">
      <c r="C1630" s="10"/>
      <c r="D1630" s="10"/>
      <c r="AA1630" s="51"/>
      <c r="AB1630" s="51"/>
      <c r="AC1630" s="51"/>
      <c r="AD1630" s="51"/>
      <c r="AE1630" s="51"/>
      <c r="AG1630" s="72"/>
      <c r="AN1630" s="51"/>
      <c r="AO1630" s="51"/>
      <c r="AP1630" s="51"/>
      <c r="AQ1630" s="51"/>
      <c r="AR1630" s="51"/>
      <c r="AS1630" s="51"/>
      <c r="AT1630" s="51"/>
      <c r="AU1630" s="51"/>
      <c r="AV1630" s="51"/>
      <c r="AX1630" s="51"/>
    </row>
    <row r="1631" spans="3:64" x14ac:dyDescent="0.2">
      <c r="C1631" s="10"/>
      <c r="D1631" s="10"/>
      <c r="AA1631" s="51"/>
      <c r="AB1631" s="51"/>
      <c r="AC1631" s="51"/>
      <c r="AD1631" s="51"/>
      <c r="AE1631" s="51"/>
      <c r="AG1631" s="72"/>
      <c r="AN1631" s="51"/>
      <c r="AO1631" s="51"/>
      <c r="AP1631" s="51"/>
      <c r="AQ1631" s="51"/>
      <c r="AR1631" s="51"/>
      <c r="AS1631" s="51"/>
      <c r="AT1631" s="51"/>
      <c r="AU1631" s="51"/>
      <c r="AV1631" s="51"/>
      <c r="AX1631" s="51"/>
    </row>
    <row r="1632" spans="3:64" x14ac:dyDescent="0.2">
      <c r="C1632" s="10"/>
      <c r="D1632" s="10"/>
      <c r="AA1632" s="51"/>
      <c r="AB1632" s="51"/>
      <c r="AC1632" s="51"/>
      <c r="AD1632" s="51"/>
      <c r="AE1632" s="51"/>
      <c r="AG1632" s="72"/>
      <c r="AN1632" s="51"/>
      <c r="AO1632" s="51"/>
      <c r="AP1632" s="51"/>
      <c r="AQ1632" s="51"/>
      <c r="AR1632" s="51"/>
      <c r="AS1632" s="51"/>
      <c r="AT1632" s="51"/>
      <c r="AU1632" s="51"/>
      <c r="AV1632" s="51"/>
      <c r="AW1632" s="51"/>
      <c r="AX1632" s="51"/>
      <c r="AY1632" s="51"/>
      <c r="AZ1632" s="51"/>
      <c r="BA1632" s="51"/>
      <c r="BB1632" s="51"/>
      <c r="BC1632" s="51"/>
      <c r="BD1632" s="51"/>
      <c r="BE1632" s="51"/>
      <c r="BF1632" s="51"/>
      <c r="BG1632" s="51"/>
      <c r="BH1632" s="51"/>
      <c r="BI1632" s="51"/>
      <c r="BJ1632" s="51"/>
      <c r="BK1632" s="51"/>
      <c r="BL1632" s="51"/>
    </row>
    <row r="1633" spans="3:64" x14ac:dyDescent="0.2">
      <c r="C1633" s="10"/>
      <c r="D1633" s="10"/>
      <c r="AA1633" s="51"/>
      <c r="AB1633" s="51"/>
      <c r="AC1633" s="51"/>
      <c r="AD1633" s="51"/>
      <c r="AE1633" s="51"/>
      <c r="AG1633" s="72"/>
      <c r="AN1633" s="51"/>
      <c r="AO1633" s="51"/>
      <c r="AP1633" s="51"/>
      <c r="AQ1633" s="51"/>
      <c r="AR1633" s="51"/>
      <c r="AS1633" s="51"/>
      <c r="AT1633" s="51"/>
      <c r="AU1633" s="51"/>
    </row>
    <row r="1634" spans="3:64" x14ac:dyDescent="0.2">
      <c r="C1634" s="10"/>
      <c r="D1634" s="10"/>
      <c r="AA1634" s="51"/>
      <c r="AB1634" s="51"/>
      <c r="AC1634" s="51"/>
      <c r="AD1634" s="51"/>
      <c r="AE1634" s="51"/>
      <c r="AG1634" s="72"/>
      <c r="AN1634" s="51"/>
      <c r="AO1634" s="51"/>
      <c r="AP1634" s="51"/>
      <c r="AQ1634" s="51"/>
      <c r="AR1634" s="51"/>
      <c r="AS1634" s="51"/>
      <c r="AT1634" s="51"/>
      <c r="AU1634" s="51"/>
      <c r="AV1634" s="51"/>
      <c r="AX1634" s="51"/>
      <c r="AY1634" s="51"/>
      <c r="AZ1634" s="51"/>
      <c r="BA1634" s="51"/>
      <c r="BB1634" s="51"/>
      <c r="BC1634" s="51"/>
      <c r="BD1634" s="51"/>
      <c r="BE1634" s="51"/>
      <c r="BF1634" s="51"/>
      <c r="BG1634" s="51"/>
      <c r="BH1634" s="51"/>
      <c r="BI1634" s="51"/>
      <c r="BJ1634" s="51"/>
      <c r="BK1634" s="51"/>
      <c r="BL1634" s="51"/>
    </row>
    <row r="1635" spans="3:64" x14ac:dyDescent="0.2">
      <c r="C1635" s="10"/>
      <c r="D1635" s="10"/>
      <c r="AA1635" s="51"/>
      <c r="AB1635" s="51"/>
      <c r="AC1635" s="51"/>
      <c r="AD1635" s="51"/>
      <c r="AE1635" s="51"/>
      <c r="AG1635" s="72"/>
      <c r="AN1635" s="51"/>
      <c r="AO1635" s="51"/>
      <c r="AP1635" s="51"/>
      <c r="AQ1635" s="51"/>
      <c r="AR1635" s="51"/>
      <c r="AS1635" s="51"/>
      <c r="AT1635" s="51"/>
      <c r="AU1635" s="51"/>
      <c r="AV1635" s="6"/>
    </row>
    <row r="1636" spans="3:64" x14ac:dyDescent="0.2">
      <c r="C1636" s="10"/>
      <c r="D1636" s="10"/>
      <c r="AA1636" s="51"/>
      <c r="AB1636" s="51"/>
      <c r="AC1636" s="51"/>
      <c r="AD1636" s="51"/>
      <c r="AE1636" s="51"/>
      <c r="AG1636" s="72"/>
      <c r="AN1636" s="51"/>
      <c r="AO1636" s="51"/>
      <c r="AP1636" s="51"/>
      <c r="AQ1636" s="51"/>
      <c r="AR1636" s="51"/>
      <c r="AS1636" s="51"/>
      <c r="AT1636" s="51"/>
      <c r="AU1636" s="51"/>
      <c r="AV1636" s="51"/>
    </row>
    <row r="1637" spans="3:64" x14ac:dyDescent="0.2">
      <c r="C1637" s="10"/>
      <c r="D1637" s="10"/>
      <c r="AA1637" s="51"/>
      <c r="AB1637" s="51"/>
      <c r="AC1637" s="51"/>
      <c r="AD1637" s="51"/>
      <c r="AE1637" s="51"/>
      <c r="AG1637" s="72"/>
      <c r="AN1637" s="51"/>
      <c r="AO1637" s="51"/>
      <c r="AP1637" s="51"/>
      <c r="AQ1637" s="51"/>
      <c r="AR1637" s="51"/>
      <c r="AS1637" s="51"/>
      <c r="AT1637" s="51"/>
      <c r="AU1637" s="51"/>
      <c r="AV1637" s="51"/>
      <c r="AX1637" s="51"/>
      <c r="AY1637" s="51"/>
      <c r="AZ1637" s="51"/>
      <c r="BA1637" s="51"/>
      <c r="BB1637" s="51"/>
      <c r="BC1637" s="51"/>
      <c r="BD1637" s="51"/>
      <c r="BE1637" s="51"/>
      <c r="BF1637" s="51"/>
      <c r="BG1637" s="51"/>
      <c r="BH1637" s="51"/>
      <c r="BI1637" s="51"/>
      <c r="BJ1637" s="51"/>
      <c r="BK1637" s="51"/>
      <c r="BL1637" s="51"/>
    </row>
    <row r="1638" spans="3:64" x14ac:dyDescent="0.2">
      <c r="C1638" s="10"/>
      <c r="D1638" s="10"/>
      <c r="AA1638" s="51"/>
      <c r="AB1638" s="51"/>
      <c r="AC1638" s="51"/>
      <c r="AD1638" s="51"/>
      <c r="AE1638" s="51"/>
      <c r="AG1638" s="72"/>
      <c r="AN1638" s="51"/>
      <c r="AO1638" s="51"/>
      <c r="AP1638" s="51"/>
      <c r="AQ1638" s="51"/>
      <c r="AR1638" s="51"/>
      <c r="AS1638" s="51"/>
      <c r="AT1638" s="51"/>
      <c r="AU1638" s="51"/>
      <c r="AV1638" s="51"/>
    </row>
    <row r="1639" spans="3:64" x14ac:dyDescent="0.2">
      <c r="C1639" s="10"/>
      <c r="D1639" s="10"/>
      <c r="AA1639" s="51"/>
      <c r="AB1639" s="51"/>
      <c r="AC1639" s="51"/>
      <c r="AD1639" s="51"/>
      <c r="AE1639" s="51"/>
      <c r="AG1639" s="72"/>
      <c r="AN1639" s="51"/>
      <c r="AO1639" s="51"/>
      <c r="AP1639" s="51"/>
      <c r="AQ1639" s="51"/>
      <c r="AR1639" s="51"/>
      <c r="AS1639" s="51"/>
      <c r="AT1639" s="51"/>
      <c r="AU1639" s="51"/>
      <c r="AV1639" s="51"/>
    </row>
    <row r="1640" spans="3:64" x14ac:dyDescent="0.2">
      <c r="C1640" s="10"/>
      <c r="D1640" s="10"/>
      <c r="AA1640" s="51"/>
      <c r="AB1640" s="51"/>
      <c r="AC1640" s="51"/>
      <c r="AD1640" s="51"/>
      <c r="AE1640" s="51"/>
      <c r="AG1640" s="72"/>
      <c r="AN1640" s="51"/>
      <c r="AO1640" s="51"/>
      <c r="AP1640" s="51"/>
      <c r="AQ1640" s="51"/>
      <c r="AR1640" s="51"/>
      <c r="AS1640" s="51"/>
      <c r="AT1640" s="51"/>
      <c r="AU1640" s="51"/>
    </row>
    <row r="1641" spans="3:64" x14ac:dyDescent="0.2">
      <c r="C1641" s="10"/>
      <c r="D1641" s="10"/>
      <c r="AA1641" s="51"/>
      <c r="AB1641" s="51"/>
      <c r="AC1641" s="51"/>
      <c r="AD1641" s="51"/>
      <c r="AE1641" s="51"/>
      <c r="AG1641" s="72"/>
      <c r="AN1641" s="51"/>
      <c r="AO1641" s="51"/>
      <c r="AP1641" s="51"/>
      <c r="AQ1641" s="51"/>
      <c r="AR1641" s="51"/>
      <c r="AS1641" s="51"/>
      <c r="AT1641" s="51"/>
      <c r="AU1641" s="51"/>
    </row>
    <row r="1642" spans="3:64" x14ac:dyDescent="0.2">
      <c r="C1642" s="10"/>
      <c r="D1642" s="10"/>
      <c r="AA1642" s="51"/>
      <c r="AB1642" s="51"/>
      <c r="AC1642" s="51"/>
      <c r="AD1642" s="51"/>
      <c r="AE1642" s="51"/>
      <c r="AG1642" s="72"/>
      <c r="AN1642" s="51"/>
      <c r="AO1642" s="51"/>
      <c r="AP1642" s="51"/>
      <c r="AQ1642" s="51"/>
      <c r="AR1642" s="51"/>
      <c r="AS1642" s="51"/>
      <c r="AT1642" s="51"/>
      <c r="AU1642" s="51"/>
    </row>
    <row r="1643" spans="3:64" x14ac:dyDescent="0.2">
      <c r="C1643" s="10"/>
      <c r="D1643" s="10"/>
      <c r="AA1643" s="51"/>
      <c r="AB1643" s="51"/>
      <c r="AC1643" s="51"/>
      <c r="AD1643" s="51"/>
      <c r="AE1643" s="51"/>
      <c r="AG1643" s="72"/>
      <c r="AN1643" s="51"/>
      <c r="AO1643" s="51"/>
      <c r="AP1643" s="51"/>
      <c r="AQ1643" s="51"/>
      <c r="AR1643" s="51"/>
      <c r="AS1643" s="51"/>
      <c r="AT1643" s="51"/>
      <c r="AU1643" s="51"/>
    </row>
    <row r="1644" spans="3:64" x14ac:dyDescent="0.2">
      <c r="C1644" s="10"/>
      <c r="D1644" s="10"/>
      <c r="AA1644" s="51"/>
      <c r="AB1644" s="51"/>
      <c r="AC1644" s="51"/>
      <c r="AD1644" s="51"/>
      <c r="AE1644" s="51"/>
      <c r="AG1644" s="72"/>
      <c r="AN1644" s="51"/>
      <c r="AO1644" s="51"/>
      <c r="AP1644" s="51"/>
      <c r="AQ1644" s="51"/>
      <c r="AR1644" s="51"/>
      <c r="AS1644" s="51"/>
      <c r="AT1644" s="51"/>
      <c r="AU1644" s="51"/>
    </row>
    <row r="1645" spans="3:64" x14ac:dyDescent="0.2">
      <c r="C1645" s="10"/>
      <c r="D1645" s="10"/>
      <c r="AA1645" s="51"/>
      <c r="AB1645" s="51"/>
      <c r="AC1645" s="51"/>
      <c r="AD1645" s="51"/>
      <c r="AE1645" s="51"/>
      <c r="AG1645" s="72"/>
      <c r="AN1645" s="51"/>
      <c r="AO1645" s="51"/>
      <c r="AP1645" s="51"/>
      <c r="AQ1645" s="51"/>
      <c r="AR1645" s="51"/>
      <c r="AS1645" s="51"/>
      <c r="AT1645" s="51"/>
      <c r="AU1645" s="51"/>
    </row>
    <row r="1646" spans="3:64" x14ac:dyDescent="0.2">
      <c r="C1646" s="10"/>
      <c r="D1646" s="10"/>
      <c r="AA1646" s="51"/>
      <c r="AB1646" s="51"/>
      <c r="AC1646" s="51"/>
      <c r="AD1646" s="51"/>
      <c r="AE1646" s="51"/>
      <c r="AG1646" s="72"/>
      <c r="AN1646" s="51"/>
      <c r="AO1646" s="51"/>
      <c r="AP1646" s="51"/>
      <c r="AQ1646" s="51"/>
      <c r="AR1646" s="51"/>
      <c r="AS1646" s="51"/>
      <c r="AT1646" s="51"/>
      <c r="AU1646" s="51"/>
    </row>
    <row r="1647" spans="3:64" x14ac:dyDescent="0.2">
      <c r="C1647" s="10"/>
      <c r="D1647" s="10"/>
      <c r="AA1647" s="51"/>
      <c r="AB1647" s="51"/>
      <c r="AC1647" s="51"/>
      <c r="AD1647" s="51"/>
      <c r="AE1647" s="51"/>
      <c r="AG1647" s="72"/>
      <c r="AN1647" s="51"/>
      <c r="AO1647" s="51"/>
      <c r="AP1647" s="51"/>
      <c r="AQ1647" s="51"/>
      <c r="AR1647" s="51"/>
      <c r="AS1647" s="51"/>
      <c r="AT1647" s="51"/>
      <c r="AU1647" s="51"/>
      <c r="AV1647" s="51"/>
    </row>
    <row r="1648" spans="3:64" x14ac:dyDescent="0.2">
      <c r="C1648" s="10"/>
      <c r="D1648" s="10"/>
      <c r="AA1648" s="51"/>
      <c r="AB1648" s="51"/>
      <c r="AC1648" s="51"/>
      <c r="AD1648" s="51"/>
      <c r="AE1648" s="51"/>
      <c r="AG1648" s="72"/>
      <c r="AN1648" s="51"/>
      <c r="AO1648" s="51"/>
      <c r="AP1648" s="51"/>
      <c r="AQ1648" s="51"/>
      <c r="AR1648" s="51"/>
      <c r="AS1648" s="51"/>
      <c r="AT1648" s="51"/>
      <c r="AU1648" s="51"/>
      <c r="AV1648" s="51"/>
      <c r="AW1648" s="51"/>
      <c r="AX1648" s="51"/>
      <c r="AY1648" s="51"/>
      <c r="AZ1648" s="51"/>
      <c r="BA1648" s="51"/>
      <c r="BB1648" s="51"/>
      <c r="BC1648" s="51"/>
      <c r="BD1648" s="51"/>
      <c r="BE1648" s="51"/>
      <c r="BF1648" s="51"/>
      <c r="BG1648" s="51"/>
      <c r="BH1648" s="51"/>
      <c r="BI1648" s="51"/>
      <c r="BJ1648" s="51"/>
      <c r="BK1648" s="51"/>
      <c r="BL1648" s="51"/>
    </row>
    <row r="1649" spans="3:64" x14ac:dyDescent="0.2">
      <c r="C1649" s="10"/>
      <c r="D1649" s="10"/>
      <c r="AA1649" s="51"/>
      <c r="AB1649" s="51"/>
      <c r="AC1649" s="51"/>
      <c r="AD1649" s="51"/>
      <c r="AE1649" s="51"/>
      <c r="AG1649" s="72"/>
      <c r="AN1649" s="51"/>
      <c r="AO1649" s="51"/>
      <c r="AP1649" s="51"/>
      <c r="AQ1649" s="51"/>
      <c r="AR1649" s="51"/>
      <c r="AS1649" s="51"/>
      <c r="AT1649" s="51"/>
      <c r="AU1649" s="51"/>
    </row>
    <row r="1650" spans="3:64" x14ac:dyDescent="0.2">
      <c r="C1650" s="10"/>
      <c r="D1650" s="10"/>
      <c r="AA1650" s="51"/>
      <c r="AB1650" s="51"/>
      <c r="AC1650" s="51"/>
      <c r="AD1650" s="51"/>
      <c r="AE1650" s="51"/>
      <c r="AG1650" s="72"/>
      <c r="AN1650" s="51"/>
      <c r="AO1650" s="51"/>
      <c r="AP1650" s="51"/>
      <c r="AQ1650" s="51"/>
      <c r="AR1650" s="51"/>
      <c r="AS1650" s="51"/>
      <c r="AT1650" s="51"/>
      <c r="AU1650" s="51"/>
    </row>
    <row r="1651" spans="3:64" x14ac:dyDescent="0.2">
      <c r="C1651" s="10"/>
      <c r="D1651" s="10"/>
      <c r="AA1651" s="51"/>
      <c r="AB1651" s="51"/>
      <c r="AC1651" s="51"/>
      <c r="AD1651" s="51"/>
      <c r="AE1651" s="51"/>
      <c r="AG1651" s="72"/>
      <c r="AN1651" s="51"/>
      <c r="AO1651" s="51"/>
      <c r="AP1651" s="51"/>
      <c r="AQ1651" s="51"/>
      <c r="AR1651" s="51"/>
      <c r="AS1651" s="51"/>
      <c r="AT1651" s="51"/>
      <c r="AU1651" s="51"/>
    </row>
    <row r="1652" spans="3:64" x14ac:dyDescent="0.2">
      <c r="C1652" s="10"/>
      <c r="D1652" s="10"/>
      <c r="AA1652" s="51"/>
      <c r="AB1652" s="51"/>
      <c r="AC1652" s="51"/>
      <c r="AD1652" s="51"/>
      <c r="AE1652" s="51"/>
      <c r="AG1652" s="72"/>
      <c r="AN1652" s="51"/>
      <c r="AO1652" s="51"/>
      <c r="AP1652" s="51"/>
      <c r="AQ1652" s="51"/>
      <c r="AR1652" s="51"/>
      <c r="AS1652" s="51"/>
      <c r="AT1652" s="51"/>
      <c r="AU1652" s="51"/>
    </row>
    <row r="1653" spans="3:64" x14ac:dyDescent="0.2">
      <c r="C1653" s="10"/>
      <c r="D1653" s="10"/>
      <c r="AA1653" s="51"/>
      <c r="AB1653" s="51"/>
      <c r="AC1653" s="51"/>
      <c r="AD1653" s="51"/>
      <c r="AE1653" s="51"/>
      <c r="AG1653" s="72"/>
      <c r="AN1653" s="51"/>
      <c r="AO1653" s="51"/>
      <c r="AP1653" s="51"/>
      <c r="AQ1653" s="51"/>
      <c r="AR1653" s="51"/>
      <c r="AS1653" s="51"/>
      <c r="AT1653" s="51"/>
      <c r="AU1653" s="51"/>
      <c r="AV1653" s="51"/>
      <c r="AW1653" s="51"/>
      <c r="AX1653" s="51"/>
      <c r="AY1653" s="51"/>
      <c r="AZ1653" s="51"/>
      <c r="BA1653" s="51"/>
      <c r="BB1653" s="51"/>
      <c r="BC1653" s="51"/>
      <c r="BD1653" s="51"/>
      <c r="BE1653" s="51"/>
      <c r="BF1653" s="51"/>
      <c r="BG1653" s="51"/>
      <c r="BH1653" s="51"/>
      <c r="BI1653" s="51"/>
      <c r="BJ1653" s="51"/>
      <c r="BK1653" s="51"/>
      <c r="BL1653" s="51"/>
    </row>
    <row r="1654" spans="3:64" x14ac:dyDescent="0.2">
      <c r="C1654" s="10"/>
      <c r="D1654" s="10"/>
      <c r="AA1654" s="51"/>
      <c r="AB1654" s="51"/>
      <c r="AC1654" s="51"/>
      <c r="AD1654" s="51"/>
      <c r="AE1654" s="51"/>
      <c r="AG1654" s="72"/>
      <c r="AN1654" s="51"/>
      <c r="AO1654" s="51"/>
      <c r="AP1654" s="51"/>
      <c r="AQ1654" s="51"/>
      <c r="AR1654" s="51"/>
      <c r="AS1654" s="51"/>
      <c r="AT1654" s="51"/>
      <c r="AU1654" s="51"/>
    </row>
    <row r="1655" spans="3:64" x14ac:dyDescent="0.2">
      <c r="C1655" s="10"/>
      <c r="D1655" s="10"/>
      <c r="AA1655" s="51"/>
      <c r="AB1655" s="51"/>
      <c r="AC1655" s="51"/>
      <c r="AD1655" s="51"/>
      <c r="AE1655" s="51"/>
      <c r="AG1655" s="72"/>
      <c r="AN1655" s="51"/>
      <c r="AO1655" s="51"/>
      <c r="AP1655" s="51"/>
      <c r="AQ1655" s="51"/>
      <c r="AR1655" s="51"/>
      <c r="AS1655" s="51"/>
      <c r="AT1655" s="51"/>
      <c r="AU1655" s="51"/>
    </row>
    <row r="1656" spans="3:64" x14ac:dyDescent="0.2">
      <c r="C1656" s="10"/>
      <c r="D1656" s="10"/>
      <c r="AA1656" s="51"/>
      <c r="AB1656" s="51"/>
      <c r="AC1656" s="51"/>
      <c r="AD1656" s="51"/>
      <c r="AE1656" s="51"/>
      <c r="AG1656" s="72"/>
      <c r="AN1656" s="51"/>
      <c r="AO1656" s="51"/>
      <c r="AP1656" s="51"/>
      <c r="AQ1656" s="51"/>
      <c r="AR1656" s="51"/>
      <c r="AS1656" s="51"/>
      <c r="AT1656" s="51"/>
      <c r="AU1656" s="51"/>
      <c r="AV1656" s="51"/>
      <c r="AX1656" s="51"/>
    </row>
    <row r="1657" spans="3:64" x14ac:dyDescent="0.2">
      <c r="C1657" s="10"/>
      <c r="D1657" s="10"/>
      <c r="AA1657" s="51"/>
      <c r="AB1657" s="51"/>
      <c r="AC1657" s="51"/>
      <c r="AD1657" s="51"/>
      <c r="AE1657" s="51"/>
      <c r="AG1657" s="72"/>
      <c r="AN1657" s="51"/>
      <c r="AO1657" s="51"/>
      <c r="AP1657" s="51"/>
      <c r="AQ1657" s="51"/>
      <c r="AR1657" s="51"/>
      <c r="AS1657" s="51"/>
      <c r="AT1657" s="51"/>
      <c r="AU1657" s="51"/>
      <c r="AV1657" s="51"/>
      <c r="AX1657" s="51"/>
      <c r="AY1657" s="51"/>
      <c r="AZ1657" s="51"/>
      <c r="BA1657" s="51"/>
      <c r="BB1657" s="51"/>
      <c r="BC1657" s="51"/>
      <c r="BD1657" s="51"/>
      <c r="BE1657" s="51"/>
      <c r="BF1657" s="51"/>
      <c r="BG1657" s="51"/>
      <c r="BH1657" s="51"/>
      <c r="BI1657" s="51"/>
      <c r="BJ1657" s="51"/>
      <c r="BK1657" s="51"/>
      <c r="BL1657" s="51"/>
    </row>
    <row r="1658" spans="3:64" x14ac:dyDescent="0.2">
      <c r="C1658" s="10"/>
      <c r="D1658" s="10"/>
      <c r="AA1658" s="51"/>
      <c r="AB1658" s="51"/>
      <c r="AC1658" s="51"/>
      <c r="AD1658" s="51"/>
      <c r="AE1658" s="51"/>
      <c r="AG1658" s="72"/>
      <c r="AN1658" s="51"/>
      <c r="AO1658" s="51"/>
      <c r="AP1658" s="51"/>
      <c r="AQ1658" s="51"/>
      <c r="AR1658" s="51"/>
      <c r="AS1658" s="51"/>
      <c r="AT1658" s="51"/>
      <c r="AU1658" s="51"/>
      <c r="AV1658" s="51"/>
      <c r="AW1658" s="51"/>
      <c r="AX1658" s="51"/>
      <c r="AY1658" s="51"/>
      <c r="AZ1658" s="51"/>
      <c r="BA1658" s="51"/>
      <c r="BB1658" s="51"/>
      <c r="BC1658" s="51"/>
      <c r="BD1658" s="51"/>
      <c r="BE1658" s="51"/>
      <c r="BF1658" s="51"/>
      <c r="BG1658" s="51"/>
      <c r="BH1658" s="51"/>
      <c r="BI1658" s="51"/>
      <c r="BJ1658" s="51"/>
      <c r="BK1658" s="51"/>
      <c r="BL1658" s="51"/>
    </row>
    <row r="1659" spans="3:64" x14ac:dyDescent="0.2">
      <c r="C1659" s="10"/>
      <c r="D1659" s="10"/>
      <c r="AA1659" s="51"/>
      <c r="AB1659" s="51"/>
      <c r="AC1659" s="51"/>
      <c r="AD1659" s="51"/>
      <c r="AE1659" s="51"/>
      <c r="AG1659" s="72"/>
      <c r="AN1659" s="51"/>
      <c r="AO1659" s="51"/>
      <c r="AP1659" s="51"/>
      <c r="AQ1659" s="51"/>
      <c r="AR1659" s="51"/>
      <c r="AS1659" s="51"/>
      <c r="AT1659" s="51"/>
      <c r="AU1659" s="51"/>
      <c r="AV1659" s="51"/>
    </row>
    <row r="1660" spans="3:64" x14ac:dyDescent="0.2">
      <c r="C1660" s="10"/>
      <c r="D1660" s="10"/>
      <c r="AA1660" s="51"/>
      <c r="AB1660" s="51"/>
      <c r="AC1660" s="51"/>
      <c r="AD1660" s="51"/>
      <c r="AE1660" s="51"/>
      <c r="AG1660" s="72"/>
      <c r="AN1660" s="51"/>
      <c r="AO1660" s="51"/>
      <c r="AP1660" s="51"/>
      <c r="AQ1660" s="51"/>
      <c r="AR1660" s="51"/>
      <c r="AS1660" s="51"/>
      <c r="AT1660" s="51"/>
      <c r="AU1660" s="51"/>
    </row>
    <row r="1661" spans="3:64" x14ac:dyDescent="0.2">
      <c r="C1661" s="10"/>
      <c r="D1661" s="10"/>
      <c r="AA1661" s="51"/>
      <c r="AB1661" s="51"/>
      <c r="AC1661" s="51"/>
      <c r="AD1661" s="51"/>
      <c r="AE1661" s="51"/>
      <c r="AG1661" s="72"/>
      <c r="AN1661" s="51"/>
      <c r="AO1661" s="51"/>
      <c r="AP1661" s="51"/>
      <c r="AQ1661" s="51"/>
      <c r="AR1661" s="51"/>
      <c r="AS1661" s="51"/>
      <c r="AT1661" s="51"/>
      <c r="AU1661" s="51"/>
      <c r="AV1661" s="51"/>
    </row>
    <row r="1662" spans="3:64" x14ac:dyDescent="0.2">
      <c r="C1662" s="10"/>
      <c r="D1662" s="10"/>
      <c r="AA1662" s="51"/>
      <c r="AB1662" s="51"/>
      <c r="AC1662" s="51"/>
      <c r="AD1662" s="51"/>
      <c r="AE1662" s="51"/>
      <c r="AG1662" s="72"/>
      <c r="AN1662" s="51"/>
      <c r="AO1662" s="51"/>
      <c r="AP1662" s="51"/>
      <c r="AQ1662" s="51"/>
      <c r="AR1662" s="51"/>
      <c r="AS1662" s="51"/>
      <c r="AT1662" s="51"/>
      <c r="AU1662" s="51"/>
      <c r="AV1662" s="51"/>
    </row>
    <row r="1663" spans="3:64" x14ac:dyDescent="0.2">
      <c r="C1663" s="10"/>
      <c r="D1663" s="10"/>
      <c r="AA1663" s="51"/>
      <c r="AB1663" s="51"/>
      <c r="AC1663" s="51"/>
      <c r="AD1663" s="51"/>
      <c r="AE1663" s="51"/>
      <c r="AG1663" s="72"/>
      <c r="AN1663" s="51"/>
      <c r="AO1663" s="51"/>
      <c r="AP1663" s="51"/>
      <c r="AQ1663" s="51"/>
      <c r="AR1663" s="51"/>
      <c r="AS1663" s="51"/>
      <c r="AT1663" s="51"/>
      <c r="AU1663" s="51"/>
    </row>
    <row r="1664" spans="3:64" x14ac:dyDescent="0.2">
      <c r="C1664" s="10"/>
      <c r="D1664" s="10"/>
      <c r="AA1664" s="51"/>
      <c r="AB1664" s="51"/>
      <c r="AC1664" s="51"/>
      <c r="AD1664" s="51"/>
      <c r="AE1664" s="51"/>
      <c r="AG1664" s="72"/>
      <c r="AN1664" s="51"/>
      <c r="AO1664" s="51"/>
      <c r="AP1664" s="51"/>
      <c r="AQ1664" s="51"/>
      <c r="AR1664" s="51"/>
      <c r="AS1664" s="51"/>
      <c r="AT1664" s="51"/>
      <c r="AU1664" s="51"/>
      <c r="AV1664" s="51"/>
      <c r="AX1664" s="51"/>
    </row>
    <row r="1665" spans="3:64" x14ac:dyDescent="0.2">
      <c r="C1665" s="10"/>
      <c r="D1665" s="10"/>
      <c r="AA1665" s="51"/>
      <c r="AB1665" s="51"/>
      <c r="AC1665" s="51"/>
      <c r="AD1665" s="51"/>
      <c r="AE1665" s="51"/>
      <c r="AG1665" s="72"/>
      <c r="AN1665" s="51"/>
      <c r="AO1665" s="51"/>
      <c r="AP1665" s="51"/>
      <c r="AQ1665" s="51"/>
      <c r="AR1665" s="51"/>
      <c r="AS1665" s="51"/>
      <c r="AT1665" s="51"/>
      <c r="AU1665" s="51"/>
    </row>
    <row r="1666" spans="3:64" x14ac:dyDescent="0.2">
      <c r="C1666" s="10"/>
      <c r="D1666" s="10"/>
      <c r="AA1666" s="51"/>
      <c r="AB1666" s="51"/>
      <c r="AC1666" s="51"/>
      <c r="AD1666" s="51"/>
      <c r="AE1666" s="51"/>
      <c r="AG1666" s="72"/>
      <c r="AN1666" s="51"/>
      <c r="AO1666" s="51"/>
      <c r="AP1666" s="51"/>
      <c r="AQ1666" s="51"/>
      <c r="AR1666" s="51"/>
      <c r="AS1666" s="51"/>
      <c r="AT1666" s="51"/>
      <c r="AU1666" s="51"/>
    </row>
    <row r="1667" spans="3:64" x14ac:dyDescent="0.2">
      <c r="C1667" s="10"/>
      <c r="D1667" s="10"/>
      <c r="AA1667" s="51"/>
      <c r="AB1667" s="51"/>
      <c r="AC1667" s="51"/>
      <c r="AD1667" s="51"/>
      <c r="AE1667" s="51"/>
      <c r="AG1667" s="72"/>
      <c r="AN1667" s="51"/>
      <c r="AO1667" s="51"/>
      <c r="AP1667" s="51"/>
      <c r="AQ1667" s="51"/>
      <c r="AR1667" s="51"/>
      <c r="AS1667" s="51"/>
      <c r="AT1667" s="51"/>
      <c r="AU1667" s="51"/>
    </row>
    <row r="1668" spans="3:64" x14ac:dyDescent="0.2">
      <c r="C1668" s="10"/>
      <c r="D1668" s="10"/>
      <c r="AA1668" s="51"/>
      <c r="AB1668" s="51"/>
      <c r="AC1668" s="51"/>
      <c r="AD1668" s="51"/>
      <c r="AE1668" s="51"/>
      <c r="AG1668" s="72"/>
      <c r="AN1668" s="51"/>
      <c r="AO1668" s="51"/>
      <c r="AP1668" s="51"/>
      <c r="AQ1668" s="51"/>
      <c r="AR1668" s="51"/>
      <c r="AS1668" s="51"/>
      <c r="AT1668" s="51"/>
      <c r="AU1668" s="51"/>
      <c r="AV1668" s="51"/>
      <c r="AX1668" s="51"/>
    </row>
    <row r="1669" spans="3:64" x14ac:dyDescent="0.2">
      <c r="C1669" s="10"/>
      <c r="D1669" s="10"/>
      <c r="AA1669" s="51"/>
      <c r="AB1669" s="51"/>
      <c r="AC1669" s="51"/>
      <c r="AD1669" s="51"/>
      <c r="AE1669" s="51"/>
      <c r="AG1669" s="72"/>
      <c r="AN1669" s="51"/>
      <c r="AO1669" s="51"/>
      <c r="AP1669" s="51"/>
      <c r="AQ1669" s="51"/>
      <c r="AR1669" s="51"/>
      <c r="AS1669" s="51"/>
      <c r="AT1669" s="51"/>
      <c r="AU1669" s="51"/>
      <c r="AV1669" s="51"/>
    </row>
    <row r="1670" spans="3:64" x14ac:dyDescent="0.2">
      <c r="C1670" s="10"/>
      <c r="D1670" s="10"/>
      <c r="AA1670" s="51"/>
      <c r="AB1670" s="51"/>
      <c r="AC1670" s="51"/>
      <c r="AD1670" s="51"/>
      <c r="AE1670" s="51"/>
      <c r="AG1670" s="72"/>
      <c r="AN1670" s="51"/>
      <c r="AO1670" s="51"/>
      <c r="AP1670" s="51"/>
      <c r="AQ1670" s="51"/>
      <c r="AR1670" s="51"/>
      <c r="AS1670" s="51"/>
      <c r="AT1670" s="51"/>
      <c r="AU1670" s="51"/>
      <c r="AV1670" s="51"/>
      <c r="AW1670" s="51"/>
      <c r="AX1670" s="51"/>
      <c r="AY1670" s="51"/>
      <c r="AZ1670" s="51"/>
      <c r="BA1670" s="51"/>
      <c r="BB1670" s="51"/>
      <c r="BC1670" s="51"/>
      <c r="BD1670" s="51"/>
      <c r="BE1670" s="51"/>
      <c r="BF1670" s="51"/>
      <c r="BG1670" s="51"/>
      <c r="BH1670" s="51"/>
      <c r="BI1670" s="51"/>
      <c r="BJ1670" s="51"/>
      <c r="BK1670" s="51"/>
      <c r="BL1670" s="51"/>
    </row>
    <row r="1671" spans="3:64" x14ac:dyDescent="0.2">
      <c r="C1671" s="10"/>
      <c r="D1671" s="10"/>
      <c r="AA1671" s="51"/>
      <c r="AB1671" s="51"/>
      <c r="AC1671" s="51"/>
      <c r="AD1671" s="51"/>
      <c r="AE1671" s="51"/>
      <c r="AG1671" s="72"/>
      <c r="AN1671" s="51"/>
      <c r="AO1671" s="51"/>
      <c r="AP1671" s="51"/>
      <c r="AQ1671" s="51"/>
      <c r="AR1671" s="51"/>
      <c r="AS1671" s="51"/>
      <c r="AT1671" s="51"/>
      <c r="AU1671" s="51"/>
      <c r="AV1671" s="51"/>
      <c r="AW1671" s="51"/>
      <c r="AX1671" s="51"/>
      <c r="AY1671" s="51"/>
      <c r="AZ1671" s="51"/>
      <c r="BA1671" s="51"/>
      <c r="BB1671" s="51"/>
      <c r="BC1671" s="51"/>
      <c r="BD1671" s="51"/>
      <c r="BE1671" s="51"/>
      <c r="BF1671" s="51"/>
      <c r="BG1671" s="51"/>
      <c r="BH1671" s="51"/>
      <c r="BI1671" s="51"/>
      <c r="BJ1671" s="51"/>
      <c r="BK1671" s="51"/>
      <c r="BL1671" s="51"/>
    </row>
    <row r="1672" spans="3:64" x14ac:dyDescent="0.2">
      <c r="C1672" s="10"/>
      <c r="D1672" s="10"/>
      <c r="AA1672" s="51"/>
      <c r="AB1672" s="51"/>
      <c r="AC1672" s="51"/>
      <c r="AD1672" s="51"/>
      <c r="AE1672" s="51"/>
      <c r="AG1672" s="72"/>
      <c r="AN1672" s="51"/>
      <c r="AO1672" s="51"/>
      <c r="AP1672" s="51"/>
      <c r="AQ1672" s="51"/>
      <c r="AR1672" s="51"/>
      <c r="AS1672" s="51"/>
      <c r="AT1672" s="51"/>
      <c r="AU1672" s="51"/>
      <c r="AV1672" s="51"/>
      <c r="AW1672" s="51"/>
      <c r="AX1672" s="51"/>
      <c r="AY1672" s="51"/>
      <c r="AZ1672" s="51"/>
      <c r="BA1672" s="51"/>
      <c r="BB1672" s="51"/>
      <c r="BC1672" s="51"/>
      <c r="BD1672" s="51"/>
      <c r="BE1672" s="51"/>
      <c r="BF1672" s="51"/>
      <c r="BG1672" s="51"/>
      <c r="BH1672" s="51"/>
      <c r="BI1672" s="51"/>
      <c r="BJ1672" s="51"/>
      <c r="BK1672" s="51"/>
      <c r="BL1672" s="51"/>
    </row>
    <row r="1673" spans="3:64" x14ac:dyDescent="0.2">
      <c r="C1673" s="10"/>
      <c r="D1673" s="10"/>
      <c r="AA1673" s="51"/>
      <c r="AB1673" s="51"/>
      <c r="AC1673" s="51"/>
      <c r="AD1673" s="51"/>
      <c r="AE1673" s="51"/>
      <c r="AG1673" s="72"/>
      <c r="AN1673" s="51"/>
      <c r="AO1673" s="51"/>
      <c r="AP1673" s="51"/>
      <c r="AQ1673" s="51"/>
      <c r="AR1673" s="51"/>
      <c r="AS1673" s="51"/>
      <c r="AT1673" s="51"/>
      <c r="AU1673" s="51"/>
      <c r="AV1673" s="51"/>
      <c r="AW1673" s="51"/>
      <c r="AX1673" s="51"/>
      <c r="AY1673" s="51"/>
      <c r="AZ1673" s="51"/>
      <c r="BA1673" s="51"/>
      <c r="BB1673" s="51"/>
      <c r="BC1673" s="51"/>
      <c r="BD1673" s="51"/>
      <c r="BE1673" s="51"/>
      <c r="BF1673" s="51"/>
      <c r="BG1673" s="51"/>
      <c r="BH1673" s="51"/>
      <c r="BI1673" s="51"/>
      <c r="BJ1673" s="51"/>
      <c r="BK1673" s="51"/>
      <c r="BL1673" s="51"/>
    </row>
    <row r="1674" spans="3:64" x14ac:dyDescent="0.2">
      <c r="C1674" s="10"/>
      <c r="D1674" s="10"/>
      <c r="AA1674" s="51"/>
      <c r="AB1674" s="51"/>
      <c r="AC1674" s="51"/>
      <c r="AD1674" s="51"/>
      <c r="AE1674" s="51"/>
      <c r="AG1674" s="72"/>
      <c r="AN1674" s="51"/>
      <c r="AO1674" s="51"/>
      <c r="AP1674" s="51"/>
      <c r="AQ1674" s="51"/>
      <c r="AR1674" s="51"/>
      <c r="AS1674" s="51"/>
      <c r="AT1674" s="51"/>
      <c r="AU1674" s="51"/>
      <c r="AV1674" s="51"/>
      <c r="AX1674" s="51"/>
    </row>
    <row r="1675" spans="3:64" x14ac:dyDescent="0.2">
      <c r="C1675" s="10"/>
      <c r="D1675" s="10"/>
      <c r="AA1675" s="51"/>
      <c r="AB1675" s="51"/>
      <c r="AC1675" s="51"/>
      <c r="AD1675" s="51"/>
      <c r="AE1675" s="51"/>
      <c r="AG1675" s="72"/>
      <c r="AN1675" s="51"/>
      <c r="AO1675" s="51"/>
      <c r="AP1675" s="51"/>
      <c r="AQ1675" s="51"/>
      <c r="AR1675" s="51"/>
      <c r="AS1675" s="51"/>
      <c r="AT1675" s="51"/>
      <c r="AU1675" s="51"/>
      <c r="AV1675" s="51"/>
      <c r="AW1675" s="51"/>
      <c r="AX1675" s="51"/>
      <c r="AY1675" s="51"/>
      <c r="AZ1675" s="51"/>
      <c r="BA1675" s="51"/>
      <c r="BB1675" s="51"/>
      <c r="BC1675" s="51"/>
      <c r="BD1675" s="51"/>
      <c r="BE1675" s="51"/>
      <c r="BF1675" s="51"/>
      <c r="BG1675" s="51"/>
      <c r="BH1675" s="51"/>
      <c r="BI1675" s="51"/>
      <c r="BJ1675" s="51"/>
      <c r="BK1675" s="51"/>
      <c r="BL1675" s="51"/>
    </row>
    <row r="1676" spans="3:64" x14ac:dyDescent="0.2">
      <c r="C1676" s="10"/>
      <c r="D1676" s="10"/>
      <c r="AA1676" s="51"/>
      <c r="AB1676" s="51"/>
      <c r="AC1676" s="51"/>
      <c r="AD1676" s="51"/>
      <c r="AE1676" s="51"/>
      <c r="AG1676" s="72"/>
      <c r="AN1676" s="51"/>
      <c r="AO1676" s="51"/>
      <c r="AP1676" s="51"/>
      <c r="AQ1676" s="51"/>
      <c r="AR1676" s="51"/>
      <c r="AS1676" s="51"/>
      <c r="AT1676" s="51"/>
      <c r="AU1676" s="51"/>
      <c r="AV1676" s="51"/>
      <c r="AW1676" s="51"/>
      <c r="AX1676" s="51"/>
      <c r="AY1676" s="51"/>
      <c r="AZ1676" s="51"/>
      <c r="BA1676" s="51"/>
      <c r="BB1676" s="51"/>
      <c r="BC1676" s="51"/>
      <c r="BD1676" s="51"/>
      <c r="BE1676" s="51"/>
      <c r="BF1676" s="51"/>
      <c r="BG1676" s="51"/>
      <c r="BH1676" s="51"/>
      <c r="BI1676" s="51"/>
      <c r="BJ1676" s="51"/>
      <c r="BK1676" s="51"/>
      <c r="BL1676" s="51"/>
    </row>
    <row r="1677" spans="3:64" x14ac:dyDescent="0.2">
      <c r="C1677" s="10"/>
      <c r="D1677" s="10"/>
      <c r="AA1677" s="51"/>
      <c r="AB1677" s="51"/>
      <c r="AC1677" s="51"/>
      <c r="AD1677" s="51"/>
      <c r="AE1677" s="51"/>
      <c r="AG1677" s="72"/>
      <c r="AN1677" s="51"/>
      <c r="AO1677" s="51"/>
      <c r="AP1677" s="51"/>
      <c r="AQ1677" s="51"/>
      <c r="AR1677" s="51"/>
      <c r="AS1677" s="51"/>
      <c r="AT1677" s="51"/>
      <c r="AU1677" s="51"/>
      <c r="AV1677" s="51"/>
      <c r="AX1677" s="51"/>
    </row>
    <row r="1678" spans="3:64" x14ac:dyDescent="0.2">
      <c r="C1678" s="10"/>
      <c r="D1678" s="10"/>
      <c r="AA1678" s="51"/>
      <c r="AB1678" s="51"/>
      <c r="AC1678" s="51"/>
      <c r="AD1678" s="51"/>
      <c r="AE1678" s="51"/>
      <c r="AG1678" s="72"/>
      <c r="AN1678" s="51"/>
      <c r="AO1678" s="51"/>
      <c r="AP1678" s="51"/>
      <c r="AQ1678" s="51"/>
      <c r="AR1678" s="51"/>
      <c r="AS1678" s="51"/>
      <c r="AT1678" s="51"/>
      <c r="AU1678" s="51"/>
      <c r="AV1678" s="51"/>
      <c r="AX1678" s="51"/>
    </row>
    <row r="1679" spans="3:64" x14ac:dyDescent="0.2">
      <c r="C1679" s="10"/>
      <c r="D1679" s="10"/>
      <c r="AA1679" s="51"/>
      <c r="AB1679" s="51"/>
      <c r="AC1679" s="51"/>
      <c r="AD1679" s="51"/>
      <c r="AE1679" s="51"/>
      <c r="AG1679" s="72"/>
      <c r="AN1679" s="51"/>
      <c r="AO1679" s="51"/>
      <c r="AP1679" s="51"/>
      <c r="AQ1679" s="51"/>
      <c r="AR1679" s="51"/>
      <c r="AS1679" s="51"/>
      <c r="AT1679" s="51"/>
      <c r="AU1679" s="51"/>
      <c r="AV1679" s="51"/>
      <c r="AX1679" s="51"/>
      <c r="AY1679" s="51"/>
      <c r="AZ1679" s="51"/>
      <c r="BA1679" s="51"/>
      <c r="BB1679" s="51"/>
      <c r="BC1679" s="51"/>
      <c r="BD1679" s="51"/>
      <c r="BE1679" s="51"/>
      <c r="BF1679" s="51"/>
      <c r="BG1679" s="51"/>
      <c r="BH1679" s="51"/>
      <c r="BI1679" s="51"/>
      <c r="BJ1679" s="51"/>
      <c r="BK1679" s="51"/>
      <c r="BL1679" s="51"/>
    </row>
    <row r="1680" spans="3:64" x14ac:dyDescent="0.2">
      <c r="C1680" s="10"/>
      <c r="D1680" s="10"/>
      <c r="AA1680" s="51"/>
      <c r="AB1680" s="51"/>
      <c r="AC1680" s="51"/>
      <c r="AD1680" s="51"/>
      <c r="AE1680" s="51"/>
      <c r="AG1680" s="72"/>
      <c r="AN1680" s="51"/>
      <c r="AO1680" s="51"/>
      <c r="AP1680" s="51"/>
      <c r="AQ1680" s="51"/>
      <c r="AR1680" s="51"/>
      <c r="AS1680" s="51"/>
      <c r="AT1680" s="51"/>
      <c r="AU1680" s="51"/>
      <c r="AV1680" s="51"/>
      <c r="AW1680" s="51"/>
      <c r="AX1680" s="51"/>
      <c r="AY1680" s="51"/>
      <c r="AZ1680" s="51"/>
      <c r="BA1680" s="51"/>
      <c r="BB1680" s="51"/>
      <c r="BC1680" s="51"/>
      <c r="BD1680" s="51"/>
      <c r="BE1680" s="51"/>
      <c r="BF1680" s="51"/>
      <c r="BG1680" s="51"/>
      <c r="BH1680" s="51"/>
      <c r="BI1680" s="51"/>
      <c r="BJ1680" s="51"/>
      <c r="BK1680" s="51"/>
      <c r="BL1680" s="51"/>
    </row>
    <row r="1681" spans="3:64" x14ac:dyDescent="0.2">
      <c r="C1681" s="10"/>
      <c r="D1681" s="10"/>
      <c r="AA1681" s="51"/>
      <c r="AB1681" s="51"/>
      <c r="AC1681" s="51"/>
      <c r="AD1681" s="51"/>
      <c r="AE1681" s="51"/>
      <c r="AG1681" s="72"/>
      <c r="AN1681" s="51"/>
      <c r="AO1681" s="51"/>
      <c r="AP1681" s="51"/>
      <c r="AQ1681" s="51"/>
      <c r="AR1681" s="51"/>
      <c r="AS1681" s="51"/>
      <c r="AT1681" s="51"/>
      <c r="AU1681" s="51"/>
      <c r="AV1681" s="51"/>
      <c r="AW1681" s="51"/>
      <c r="AX1681" s="51"/>
      <c r="AY1681" s="51"/>
      <c r="AZ1681" s="51"/>
      <c r="BA1681" s="51"/>
      <c r="BB1681" s="51"/>
      <c r="BC1681" s="51"/>
      <c r="BD1681" s="51"/>
      <c r="BE1681" s="51"/>
      <c r="BF1681" s="51"/>
      <c r="BG1681" s="51"/>
      <c r="BH1681" s="51"/>
      <c r="BI1681" s="51"/>
      <c r="BJ1681" s="51"/>
      <c r="BK1681" s="51"/>
      <c r="BL1681" s="51"/>
    </row>
    <row r="1682" spans="3:64" x14ac:dyDescent="0.2">
      <c r="C1682" s="10"/>
      <c r="D1682" s="10"/>
      <c r="AA1682" s="51"/>
      <c r="AB1682" s="51"/>
      <c r="AC1682" s="51"/>
      <c r="AD1682" s="51"/>
      <c r="AE1682" s="51"/>
      <c r="AG1682" s="72"/>
      <c r="AN1682" s="51"/>
      <c r="AO1682" s="51"/>
      <c r="AP1682" s="51"/>
      <c r="AQ1682" s="51"/>
      <c r="AR1682" s="51"/>
      <c r="AS1682" s="51"/>
      <c r="AT1682" s="51"/>
      <c r="AU1682" s="51"/>
      <c r="AV1682" s="51"/>
    </row>
    <row r="1683" spans="3:64" x14ac:dyDescent="0.2">
      <c r="C1683" s="10"/>
      <c r="D1683" s="10"/>
      <c r="AA1683" s="51"/>
      <c r="AB1683" s="51"/>
      <c r="AC1683" s="51"/>
      <c r="AD1683" s="51"/>
      <c r="AE1683" s="51"/>
      <c r="AG1683" s="72"/>
      <c r="AN1683" s="51"/>
      <c r="AO1683" s="51"/>
      <c r="AP1683" s="51"/>
      <c r="AQ1683" s="51"/>
      <c r="AR1683" s="51"/>
      <c r="AS1683" s="51"/>
      <c r="AT1683" s="51"/>
      <c r="AU1683" s="51"/>
      <c r="AV1683" s="51"/>
    </row>
    <row r="1684" spans="3:64" x14ac:dyDescent="0.2">
      <c r="C1684" s="10"/>
      <c r="D1684" s="10"/>
      <c r="AA1684" s="51"/>
      <c r="AB1684" s="51"/>
      <c r="AC1684" s="51"/>
      <c r="AD1684" s="51"/>
      <c r="AE1684" s="51"/>
      <c r="AG1684" s="72"/>
      <c r="AN1684" s="51"/>
      <c r="AO1684" s="51"/>
      <c r="AP1684" s="51"/>
      <c r="AQ1684" s="51"/>
      <c r="AR1684" s="51"/>
      <c r="AS1684" s="51"/>
      <c r="AT1684" s="51"/>
      <c r="AU1684" s="51"/>
      <c r="AV1684" s="51"/>
    </row>
    <row r="1685" spans="3:64" x14ac:dyDescent="0.2">
      <c r="C1685" s="10"/>
      <c r="D1685" s="10"/>
      <c r="AA1685" s="51"/>
      <c r="AB1685" s="51"/>
      <c r="AC1685" s="51"/>
      <c r="AD1685" s="51"/>
      <c r="AE1685" s="51"/>
      <c r="AG1685" s="72"/>
      <c r="AN1685" s="51"/>
      <c r="AO1685" s="51"/>
      <c r="AP1685" s="51"/>
      <c r="AQ1685" s="51"/>
      <c r="AR1685" s="51"/>
      <c r="AS1685" s="51"/>
      <c r="AT1685" s="51"/>
      <c r="AU1685" s="51"/>
      <c r="AV1685" s="51"/>
      <c r="AX1685" s="51"/>
    </row>
    <row r="1686" spans="3:64" x14ac:dyDescent="0.2">
      <c r="C1686" s="10"/>
      <c r="D1686" s="10"/>
      <c r="AA1686" s="51"/>
      <c r="AB1686" s="51"/>
      <c r="AC1686" s="51"/>
      <c r="AD1686" s="51"/>
      <c r="AE1686" s="51"/>
      <c r="AG1686" s="72"/>
      <c r="AN1686" s="51"/>
      <c r="AO1686" s="51"/>
      <c r="AP1686" s="51"/>
      <c r="AQ1686" s="51"/>
      <c r="AR1686" s="51"/>
      <c r="AS1686" s="51"/>
      <c r="AT1686" s="51"/>
      <c r="AU1686" s="51"/>
      <c r="AV1686" s="51"/>
      <c r="AW1686" s="51"/>
      <c r="AX1686" s="51"/>
      <c r="AY1686" s="51"/>
      <c r="AZ1686" s="51"/>
      <c r="BA1686" s="51"/>
      <c r="BB1686" s="51"/>
      <c r="BC1686" s="51"/>
      <c r="BD1686" s="51"/>
      <c r="BE1686" s="51"/>
      <c r="BF1686" s="51"/>
      <c r="BG1686" s="51"/>
      <c r="BH1686" s="51"/>
      <c r="BI1686" s="51"/>
      <c r="BJ1686" s="51"/>
      <c r="BK1686" s="51"/>
      <c r="BL1686" s="51"/>
    </row>
    <row r="1687" spans="3:64" x14ac:dyDescent="0.2">
      <c r="C1687" s="10"/>
      <c r="D1687" s="10"/>
      <c r="AA1687" s="51"/>
      <c r="AB1687" s="51"/>
      <c r="AC1687" s="51"/>
      <c r="AD1687" s="51"/>
      <c r="AE1687" s="51"/>
      <c r="AG1687" s="72"/>
      <c r="AN1687" s="51"/>
      <c r="AO1687" s="51"/>
      <c r="AP1687" s="51"/>
      <c r="AQ1687" s="51"/>
      <c r="AR1687" s="51"/>
      <c r="AS1687" s="51"/>
      <c r="AT1687" s="51"/>
      <c r="AU1687" s="51"/>
      <c r="AV1687" s="51"/>
      <c r="AW1687" s="51"/>
      <c r="AX1687" s="51"/>
      <c r="AY1687" s="51"/>
      <c r="AZ1687" s="51"/>
      <c r="BA1687" s="51"/>
      <c r="BB1687" s="51"/>
      <c r="BC1687" s="51"/>
      <c r="BD1687" s="51"/>
      <c r="BE1687" s="51"/>
      <c r="BF1687" s="51"/>
      <c r="BG1687" s="51"/>
      <c r="BH1687" s="51"/>
      <c r="BI1687" s="51"/>
      <c r="BJ1687" s="51"/>
      <c r="BK1687" s="51"/>
      <c r="BL1687" s="51"/>
    </row>
    <row r="1688" spans="3:64" x14ac:dyDescent="0.2">
      <c r="C1688" s="10"/>
      <c r="D1688" s="10"/>
      <c r="AA1688" s="51"/>
      <c r="AB1688" s="51"/>
      <c r="AC1688" s="51"/>
      <c r="AD1688" s="51"/>
      <c r="AE1688" s="51"/>
      <c r="AG1688" s="72"/>
      <c r="AN1688" s="51"/>
      <c r="AO1688" s="51"/>
      <c r="AP1688" s="51"/>
      <c r="AQ1688" s="51"/>
      <c r="AR1688" s="51"/>
      <c r="AS1688" s="51"/>
      <c r="AT1688" s="51"/>
      <c r="AU1688" s="51"/>
    </row>
    <row r="1689" spans="3:64" x14ac:dyDescent="0.2">
      <c r="C1689" s="10"/>
      <c r="D1689" s="10"/>
      <c r="AA1689" s="51"/>
      <c r="AB1689" s="51"/>
      <c r="AC1689" s="51"/>
      <c r="AD1689" s="51"/>
      <c r="AE1689" s="51"/>
      <c r="AG1689" s="72"/>
      <c r="AN1689" s="51"/>
      <c r="AO1689" s="51"/>
      <c r="AP1689" s="51"/>
      <c r="AQ1689" s="51"/>
      <c r="AR1689" s="51"/>
      <c r="AS1689" s="51"/>
      <c r="AT1689" s="51"/>
      <c r="AU1689" s="51"/>
      <c r="AV1689" s="51"/>
      <c r="AX1689" s="51"/>
    </row>
    <row r="1690" spans="3:64" x14ac:dyDescent="0.2">
      <c r="C1690" s="10"/>
      <c r="D1690" s="10"/>
      <c r="AA1690" s="51"/>
      <c r="AB1690" s="51"/>
      <c r="AC1690" s="51"/>
      <c r="AD1690" s="51"/>
      <c r="AE1690" s="51"/>
      <c r="AG1690" s="72"/>
      <c r="AN1690" s="51"/>
      <c r="AO1690" s="51"/>
      <c r="AP1690" s="51"/>
      <c r="AQ1690" s="51"/>
      <c r="AR1690" s="51"/>
      <c r="AS1690" s="51"/>
      <c r="AT1690" s="51"/>
      <c r="AU1690" s="51"/>
      <c r="AV1690" s="51"/>
    </row>
    <row r="1691" spans="3:64" x14ac:dyDescent="0.2">
      <c r="C1691" s="10"/>
      <c r="D1691" s="10"/>
      <c r="AA1691" s="51"/>
      <c r="AB1691" s="51"/>
      <c r="AC1691" s="51"/>
      <c r="AD1691" s="51"/>
      <c r="AE1691" s="51"/>
      <c r="AG1691" s="72"/>
      <c r="AN1691" s="51"/>
      <c r="AO1691" s="51"/>
      <c r="AP1691" s="51"/>
      <c r="AQ1691" s="51"/>
      <c r="AR1691" s="51"/>
      <c r="AS1691" s="51"/>
      <c r="AT1691" s="51"/>
      <c r="AU1691" s="51"/>
      <c r="AV1691" s="51"/>
    </row>
    <row r="1692" spans="3:64" x14ac:dyDescent="0.2">
      <c r="C1692" s="10"/>
      <c r="D1692" s="10"/>
      <c r="AA1692" s="51"/>
      <c r="AB1692" s="51"/>
      <c r="AC1692" s="51"/>
      <c r="AD1692" s="51"/>
      <c r="AE1692" s="51"/>
      <c r="AG1692" s="72"/>
      <c r="AN1692" s="51"/>
      <c r="AO1692" s="51"/>
      <c r="AP1692" s="51"/>
      <c r="AQ1692" s="51"/>
      <c r="AR1692" s="51"/>
      <c r="AS1692" s="51"/>
      <c r="AT1692" s="51"/>
      <c r="AU1692" s="51"/>
    </row>
    <row r="1693" spans="3:64" x14ac:dyDescent="0.2">
      <c r="C1693" s="10"/>
      <c r="D1693" s="10"/>
      <c r="AA1693" s="51"/>
      <c r="AB1693" s="51"/>
      <c r="AC1693" s="51"/>
      <c r="AD1693" s="51"/>
      <c r="AE1693" s="51"/>
      <c r="AG1693" s="72"/>
      <c r="AN1693" s="51"/>
      <c r="AO1693" s="51"/>
      <c r="AP1693" s="51"/>
      <c r="AQ1693" s="51"/>
      <c r="AR1693" s="51"/>
      <c r="AS1693" s="51"/>
      <c r="AT1693" s="51"/>
      <c r="AU1693" s="51"/>
    </row>
    <row r="1694" spans="3:64" x14ac:dyDescent="0.2">
      <c r="C1694" s="10"/>
      <c r="D1694" s="10"/>
      <c r="AA1694" s="51"/>
      <c r="AB1694" s="51"/>
      <c r="AC1694" s="51"/>
      <c r="AD1694" s="51"/>
      <c r="AE1694" s="51"/>
      <c r="AG1694" s="72"/>
      <c r="AN1694" s="51"/>
      <c r="AO1694" s="51"/>
      <c r="AP1694" s="51"/>
      <c r="AQ1694" s="51"/>
      <c r="AR1694" s="51"/>
      <c r="AS1694" s="51"/>
      <c r="AT1694" s="51"/>
      <c r="AU1694" s="51"/>
    </row>
    <row r="1695" spans="3:64" x14ac:dyDescent="0.2">
      <c r="C1695" s="10"/>
      <c r="D1695" s="10"/>
      <c r="AA1695" s="51"/>
      <c r="AB1695" s="51"/>
      <c r="AC1695" s="51"/>
      <c r="AD1695" s="51"/>
      <c r="AE1695" s="51"/>
      <c r="AG1695" s="72"/>
      <c r="AN1695" s="51"/>
      <c r="AO1695" s="51"/>
      <c r="AP1695" s="51"/>
      <c r="AQ1695" s="51"/>
      <c r="AR1695" s="51"/>
      <c r="AS1695" s="51"/>
      <c r="AT1695" s="51"/>
      <c r="AU1695" s="51"/>
    </row>
    <row r="1696" spans="3:64" x14ac:dyDescent="0.2">
      <c r="C1696" s="10"/>
      <c r="D1696" s="10"/>
      <c r="AA1696" s="51"/>
      <c r="AB1696" s="51"/>
      <c r="AC1696" s="51"/>
      <c r="AD1696" s="51"/>
      <c r="AE1696" s="51"/>
      <c r="AG1696" s="72"/>
      <c r="AN1696" s="51"/>
      <c r="AO1696" s="51"/>
      <c r="AP1696" s="51"/>
      <c r="AQ1696" s="51"/>
      <c r="AR1696" s="51"/>
      <c r="AS1696" s="51"/>
      <c r="AT1696" s="51"/>
      <c r="AU1696" s="51"/>
    </row>
    <row r="1697" spans="3:64" x14ac:dyDescent="0.2">
      <c r="C1697" s="10"/>
      <c r="D1697" s="10"/>
      <c r="AA1697" s="51"/>
      <c r="AB1697" s="51"/>
      <c r="AC1697" s="51"/>
      <c r="AD1697" s="51"/>
      <c r="AE1697" s="51"/>
      <c r="AG1697" s="72"/>
      <c r="AN1697" s="51"/>
      <c r="AO1697" s="51"/>
      <c r="AP1697" s="51"/>
      <c r="AQ1697" s="51"/>
      <c r="AR1697" s="51"/>
      <c r="AS1697" s="51"/>
      <c r="AT1697" s="51"/>
      <c r="AU1697" s="51"/>
    </row>
    <row r="1698" spans="3:64" x14ac:dyDescent="0.2">
      <c r="C1698" s="10"/>
      <c r="D1698" s="10"/>
      <c r="AA1698" s="51"/>
      <c r="AB1698" s="51"/>
      <c r="AC1698" s="51"/>
      <c r="AD1698" s="51"/>
      <c r="AE1698" s="51"/>
      <c r="AG1698" s="72"/>
      <c r="AN1698" s="51"/>
      <c r="AO1698" s="51"/>
      <c r="AP1698" s="51"/>
      <c r="AQ1698" s="51"/>
      <c r="AR1698" s="51"/>
      <c r="AS1698" s="51"/>
      <c r="AT1698" s="51"/>
      <c r="AU1698" s="51"/>
    </row>
    <row r="1699" spans="3:64" x14ac:dyDescent="0.2">
      <c r="C1699" s="10"/>
      <c r="D1699" s="10"/>
      <c r="AA1699" s="51"/>
      <c r="AB1699" s="51"/>
      <c r="AC1699" s="51"/>
      <c r="AD1699" s="51"/>
      <c r="AE1699" s="51"/>
      <c r="AG1699" s="72"/>
      <c r="AN1699" s="51"/>
      <c r="AO1699" s="51"/>
      <c r="AP1699" s="51"/>
      <c r="AQ1699" s="51"/>
      <c r="AR1699" s="51"/>
      <c r="AS1699" s="51"/>
      <c r="AT1699" s="51"/>
      <c r="AU1699" s="51"/>
    </row>
    <row r="1700" spans="3:64" x14ac:dyDescent="0.2">
      <c r="C1700" s="10"/>
      <c r="D1700" s="10"/>
      <c r="AA1700" s="51"/>
      <c r="AB1700" s="51"/>
      <c r="AC1700" s="51"/>
      <c r="AD1700" s="51"/>
      <c r="AE1700" s="51"/>
      <c r="AG1700" s="72"/>
      <c r="AN1700" s="51"/>
      <c r="AO1700" s="51"/>
      <c r="AP1700" s="51"/>
      <c r="AQ1700" s="51"/>
      <c r="AR1700" s="51"/>
      <c r="AS1700" s="51"/>
      <c r="AT1700" s="51"/>
      <c r="AU1700" s="51"/>
      <c r="AV1700" s="51"/>
    </row>
    <row r="1701" spans="3:64" x14ac:dyDescent="0.2">
      <c r="C1701" s="10"/>
      <c r="D1701" s="10"/>
      <c r="AA1701" s="51"/>
      <c r="AB1701" s="51"/>
      <c r="AC1701" s="51"/>
      <c r="AD1701" s="51"/>
      <c r="AE1701" s="51"/>
      <c r="AG1701" s="72"/>
      <c r="AN1701" s="51"/>
      <c r="AO1701" s="51"/>
      <c r="AP1701" s="51"/>
      <c r="AQ1701" s="51"/>
      <c r="AR1701" s="51"/>
      <c r="AS1701" s="51"/>
      <c r="AT1701" s="51"/>
      <c r="AU1701" s="51"/>
      <c r="AV1701" s="51"/>
      <c r="AW1701" s="51"/>
      <c r="AX1701" s="51"/>
      <c r="AY1701" s="51"/>
      <c r="AZ1701" s="51"/>
      <c r="BA1701" s="51"/>
      <c r="BB1701" s="51"/>
      <c r="BC1701" s="51"/>
      <c r="BD1701" s="51"/>
      <c r="BE1701" s="51"/>
      <c r="BF1701" s="51"/>
      <c r="BG1701" s="51"/>
      <c r="BH1701" s="51"/>
      <c r="BI1701" s="51"/>
      <c r="BJ1701" s="51"/>
      <c r="BK1701" s="51"/>
      <c r="BL1701" s="51"/>
    </row>
    <row r="1702" spans="3:64" x14ac:dyDescent="0.2">
      <c r="C1702" s="10"/>
      <c r="D1702" s="10"/>
      <c r="AA1702" s="51"/>
      <c r="AB1702" s="51"/>
      <c r="AC1702" s="51"/>
      <c r="AD1702" s="51"/>
      <c r="AE1702" s="51"/>
      <c r="AG1702" s="72"/>
      <c r="AN1702" s="51"/>
      <c r="AO1702" s="51"/>
      <c r="AP1702" s="51"/>
      <c r="AQ1702" s="51"/>
      <c r="AR1702" s="51"/>
      <c r="AS1702" s="51"/>
      <c r="AT1702" s="51"/>
      <c r="AU1702" s="51"/>
      <c r="AV1702" s="51"/>
    </row>
    <row r="1703" spans="3:64" x14ac:dyDescent="0.2">
      <c r="C1703" s="10"/>
      <c r="D1703" s="10"/>
      <c r="AA1703" s="51"/>
      <c r="AB1703" s="51"/>
      <c r="AC1703" s="51"/>
      <c r="AD1703" s="51"/>
      <c r="AE1703" s="51"/>
      <c r="AG1703" s="72"/>
      <c r="AN1703" s="51"/>
      <c r="AO1703" s="51"/>
      <c r="AP1703" s="51"/>
      <c r="AQ1703" s="51"/>
      <c r="AR1703" s="51"/>
      <c r="AS1703" s="51"/>
      <c r="AT1703" s="51"/>
      <c r="AU1703" s="51"/>
      <c r="AV1703" s="51"/>
    </row>
    <row r="1704" spans="3:64" x14ac:dyDescent="0.2">
      <c r="C1704" s="10"/>
      <c r="D1704" s="10"/>
      <c r="AA1704" s="51"/>
      <c r="AB1704" s="51"/>
      <c r="AC1704" s="51"/>
      <c r="AD1704" s="51"/>
      <c r="AE1704" s="51"/>
      <c r="AG1704" s="72"/>
      <c r="AN1704" s="51"/>
      <c r="AO1704" s="51"/>
      <c r="AP1704" s="51"/>
      <c r="AQ1704" s="51"/>
      <c r="AR1704" s="51"/>
      <c r="AS1704" s="51"/>
      <c r="AT1704" s="51"/>
      <c r="AU1704" s="51"/>
      <c r="AV1704" s="51"/>
      <c r="AX1704" s="51"/>
    </row>
    <row r="1705" spans="3:64" x14ac:dyDescent="0.2">
      <c r="C1705" s="10"/>
      <c r="D1705" s="10"/>
      <c r="AA1705" s="51"/>
      <c r="AB1705" s="51"/>
      <c r="AC1705" s="51"/>
      <c r="AD1705" s="51"/>
      <c r="AE1705" s="51"/>
      <c r="AG1705" s="72"/>
      <c r="AN1705" s="51"/>
      <c r="AO1705" s="51"/>
      <c r="AP1705" s="51"/>
      <c r="AQ1705" s="51"/>
      <c r="AR1705" s="51"/>
      <c r="AS1705" s="51"/>
      <c r="AT1705" s="51"/>
      <c r="AU1705" s="51"/>
      <c r="AV1705" s="51"/>
    </row>
    <row r="1706" spans="3:64" x14ac:dyDescent="0.2">
      <c r="C1706" s="10"/>
      <c r="D1706" s="10"/>
      <c r="AA1706" s="51"/>
      <c r="AB1706" s="51"/>
      <c r="AC1706" s="51"/>
      <c r="AD1706" s="51"/>
      <c r="AE1706" s="51"/>
      <c r="AG1706" s="72"/>
      <c r="AN1706" s="51"/>
      <c r="AO1706" s="51"/>
      <c r="AP1706" s="51"/>
      <c r="AQ1706" s="51"/>
      <c r="AR1706" s="51"/>
      <c r="AS1706" s="51"/>
      <c r="AT1706" s="51"/>
      <c r="AU1706" s="51"/>
    </row>
    <row r="1707" spans="3:64" x14ac:dyDescent="0.2">
      <c r="C1707" s="10"/>
      <c r="D1707" s="10"/>
      <c r="AA1707" s="51"/>
      <c r="AB1707" s="51"/>
      <c r="AC1707" s="51"/>
      <c r="AD1707" s="51"/>
      <c r="AE1707" s="51"/>
      <c r="AG1707" s="72"/>
      <c r="AN1707" s="51"/>
      <c r="AO1707" s="51"/>
      <c r="AP1707" s="51"/>
      <c r="AQ1707" s="51"/>
      <c r="AR1707" s="51"/>
      <c r="AS1707" s="51"/>
      <c r="AT1707" s="51"/>
      <c r="AU1707" s="51"/>
      <c r="AV1707" s="51"/>
      <c r="AX1707" s="51"/>
    </row>
    <row r="1708" spans="3:64" x14ac:dyDescent="0.2">
      <c r="C1708" s="10"/>
      <c r="D1708" s="10"/>
      <c r="AA1708" s="51"/>
      <c r="AB1708" s="51"/>
      <c r="AC1708" s="51"/>
      <c r="AD1708" s="51"/>
      <c r="AE1708" s="51"/>
      <c r="AG1708" s="72"/>
      <c r="AN1708" s="51"/>
      <c r="AO1708" s="51"/>
      <c r="AP1708" s="51"/>
      <c r="AQ1708" s="51"/>
      <c r="AR1708" s="51"/>
      <c r="AS1708" s="51"/>
      <c r="AT1708" s="51"/>
      <c r="AU1708" s="51"/>
      <c r="AV1708" s="51"/>
      <c r="AX1708" s="51"/>
      <c r="AY1708" s="51"/>
      <c r="AZ1708" s="51"/>
      <c r="BA1708" s="51"/>
      <c r="BB1708" s="51"/>
      <c r="BC1708" s="51"/>
      <c r="BD1708" s="51"/>
      <c r="BE1708" s="51"/>
      <c r="BF1708" s="51"/>
      <c r="BG1708" s="51"/>
      <c r="BH1708" s="51"/>
      <c r="BI1708" s="51"/>
      <c r="BJ1708" s="51"/>
      <c r="BK1708" s="51"/>
      <c r="BL1708" s="51"/>
    </row>
    <row r="1709" spans="3:64" x14ac:dyDescent="0.2">
      <c r="C1709" s="10"/>
      <c r="D1709" s="10"/>
      <c r="AA1709" s="51"/>
      <c r="AB1709" s="51"/>
      <c r="AC1709" s="51"/>
      <c r="AD1709" s="51"/>
      <c r="AE1709" s="51"/>
      <c r="AG1709" s="72"/>
      <c r="AN1709" s="51"/>
      <c r="AO1709" s="51"/>
      <c r="AP1709" s="51"/>
      <c r="AQ1709" s="51"/>
      <c r="AR1709" s="51"/>
      <c r="AS1709" s="51"/>
      <c r="AT1709" s="51"/>
      <c r="AU1709" s="51"/>
      <c r="AV1709" s="51"/>
      <c r="AW1709" s="51"/>
      <c r="AX1709" s="51"/>
      <c r="AY1709" s="51"/>
      <c r="AZ1709" s="51"/>
      <c r="BA1709" s="51"/>
      <c r="BB1709" s="51"/>
      <c r="BC1709" s="51"/>
      <c r="BD1709" s="51"/>
      <c r="BE1709" s="51"/>
      <c r="BF1709" s="51"/>
      <c r="BG1709" s="51"/>
      <c r="BH1709" s="51"/>
      <c r="BI1709" s="51"/>
      <c r="BJ1709" s="51"/>
      <c r="BK1709" s="51"/>
      <c r="BL1709" s="51"/>
    </row>
    <row r="1710" spans="3:64" x14ac:dyDescent="0.2">
      <c r="C1710" s="10"/>
      <c r="D1710" s="10"/>
      <c r="AA1710" s="51"/>
      <c r="AB1710" s="51"/>
      <c r="AC1710" s="51"/>
      <c r="AD1710" s="51"/>
      <c r="AE1710" s="51"/>
      <c r="AG1710" s="72"/>
      <c r="AN1710" s="51"/>
      <c r="AO1710" s="51"/>
      <c r="AP1710" s="51"/>
      <c r="AQ1710" s="51"/>
      <c r="AR1710" s="51"/>
      <c r="AS1710" s="51"/>
      <c r="AT1710" s="51"/>
      <c r="AU1710" s="51"/>
      <c r="AV1710" s="51"/>
    </row>
    <row r="1711" spans="3:64" x14ac:dyDescent="0.2">
      <c r="C1711" s="10"/>
      <c r="D1711" s="10"/>
      <c r="AA1711" s="51"/>
      <c r="AB1711" s="51"/>
      <c r="AC1711" s="51"/>
      <c r="AD1711" s="51"/>
      <c r="AE1711" s="51"/>
      <c r="AG1711" s="72"/>
      <c r="AN1711" s="51"/>
      <c r="AO1711" s="51"/>
      <c r="AP1711" s="51"/>
      <c r="AQ1711" s="51"/>
      <c r="AR1711" s="51"/>
      <c r="AS1711" s="51"/>
      <c r="AT1711" s="51"/>
      <c r="AU1711" s="51"/>
    </row>
    <row r="1712" spans="3:64" x14ac:dyDescent="0.2">
      <c r="C1712" s="10"/>
      <c r="D1712" s="10"/>
      <c r="AA1712" s="51"/>
      <c r="AB1712" s="51"/>
      <c r="AC1712" s="51"/>
      <c r="AD1712" s="51"/>
      <c r="AE1712" s="51"/>
      <c r="AG1712" s="72"/>
      <c r="AN1712" s="51"/>
      <c r="AO1712" s="51"/>
      <c r="AP1712" s="51"/>
      <c r="AQ1712" s="51"/>
      <c r="AR1712" s="51"/>
      <c r="AS1712" s="51"/>
      <c r="AT1712" s="51"/>
      <c r="AU1712" s="51"/>
      <c r="AV1712" s="51"/>
    </row>
    <row r="1713" spans="3:64" x14ac:dyDescent="0.2">
      <c r="C1713" s="10"/>
      <c r="D1713" s="10"/>
      <c r="AA1713" s="51"/>
      <c r="AB1713" s="51"/>
      <c r="AC1713" s="51"/>
      <c r="AD1713" s="51"/>
      <c r="AE1713" s="51"/>
      <c r="AG1713" s="72"/>
      <c r="AN1713" s="51"/>
      <c r="AO1713" s="51"/>
      <c r="AP1713" s="51"/>
      <c r="AQ1713" s="51"/>
      <c r="AR1713" s="51"/>
      <c r="AS1713" s="51"/>
      <c r="AT1713" s="51"/>
      <c r="AU1713" s="51"/>
      <c r="AV1713" s="51"/>
    </row>
    <row r="1714" spans="3:64" x14ac:dyDescent="0.2">
      <c r="C1714" s="10"/>
      <c r="D1714" s="10"/>
      <c r="AA1714" s="51"/>
      <c r="AB1714" s="51"/>
      <c r="AC1714" s="51"/>
      <c r="AD1714" s="51"/>
      <c r="AE1714" s="51"/>
      <c r="AG1714" s="72"/>
      <c r="AN1714" s="51"/>
      <c r="AO1714" s="51"/>
      <c r="AP1714" s="51"/>
      <c r="AQ1714" s="51"/>
      <c r="AR1714" s="51"/>
      <c r="AS1714" s="51"/>
      <c r="AT1714" s="51"/>
      <c r="AU1714" s="51"/>
      <c r="AV1714" s="51"/>
    </row>
    <row r="1715" spans="3:64" x14ac:dyDescent="0.2">
      <c r="C1715" s="10"/>
      <c r="D1715" s="10"/>
      <c r="AA1715" s="51"/>
      <c r="AB1715" s="51"/>
      <c r="AC1715" s="51"/>
      <c r="AD1715" s="51"/>
      <c r="AE1715" s="51"/>
      <c r="AG1715" s="72"/>
      <c r="AN1715" s="51"/>
      <c r="AO1715" s="51"/>
      <c r="AP1715" s="51"/>
      <c r="AQ1715" s="51"/>
      <c r="AR1715" s="51"/>
      <c r="AS1715" s="51"/>
      <c r="AT1715" s="51"/>
      <c r="AU1715" s="51"/>
      <c r="AV1715" s="51"/>
    </row>
    <row r="1716" spans="3:64" x14ac:dyDescent="0.2">
      <c r="C1716" s="10"/>
      <c r="D1716" s="10"/>
      <c r="AA1716" s="51"/>
      <c r="AB1716" s="51"/>
      <c r="AC1716" s="51"/>
      <c r="AD1716" s="51"/>
      <c r="AE1716" s="51"/>
      <c r="AG1716" s="72"/>
      <c r="AN1716" s="51"/>
      <c r="AO1716" s="51"/>
      <c r="AP1716" s="51"/>
      <c r="AQ1716" s="51"/>
      <c r="AR1716" s="51"/>
      <c r="AS1716" s="51"/>
      <c r="AT1716" s="51"/>
      <c r="AU1716" s="51"/>
      <c r="AV1716" s="51"/>
    </row>
    <row r="1717" spans="3:64" x14ac:dyDescent="0.2">
      <c r="C1717" s="10"/>
      <c r="D1717" s="10"/>
      <c r="AA1717" s="51"/>
      <c r="AB1717" s="51"/>
      <c r="AC1717" s="51"/>
      <c r="AD1717" s="51"/>
      <c r="AE1717" s="51"/>
      <c r="AG1717" s="72"/>
      <c r="AN1717" s="51"/>
      <c r="AO1717" s="51"/>
      <c r="AP1717" s="51"/>
      <c r="AQ1717" s="51"/>
      <c r="AR1717" s="51"/>
      <c r="AS1717" s="51"/>
      <c r="AT1717" s="51"/>
      <c r="AU1717" s="51"/>
      <c r="AV1717" s="51"/>
      <c r="AX1717" s="51"/>
      <c r="AY1717" s="51"/>
      <c r="AZ1717" s="51"/>
      <c r="BA1717" s="51"/>
      <c r="BB1717" s="51"/>
      <c r="BC1717" s="51"/>
      <c r="BD1717" s="51"/>
      <c r="BE1717" s="51"/>
      <c r="BF1717" s="51"/>
      <c r="BG1717" s="51"/>
      <c r="BH1717" s="51"/>
      <c r="BI1717" s="51"/>
      <c r="BJ1717" s="51"/>
      <c r="BK1717" s="51"/>
      <c r="BL1717" s="51"/>
    </row>
    <row r="1718" spans="3:64" x14ac:dyDescent="0.2">
      <c r="C1718" s="10"/>
      <c r="D1718" s="10"/>
      <c r="AA1718" s="51"/>
      <c r="AB1718" s="51"/>
      <c r="AC1718" s="51"/>
      <c r="AD1718" s="51"/>
      <c r="AE1718" s="51"/>
      <c r="AG1718" s="72"/>
      <c r="AN1718" s="51"/>
      <c r="AO1718" s="51"/>
      <c r="AP1718" s="51"/>
      <c r="AQ1718" s="51"/>
      <c r="AR1718" s="51"/>
      <c r="AS1718" s="51"/>
      <c r="AT1718" s="51"/>
      <c r="AU1718" s="51"/>
    </row>
    <row r="1719" spans="3:64" x14ac:dyDescent="0.2">
      <c r="C1719" s="10"/>
      <c r="D1719" s="10"/>
      <c r="AA1719" s="51"/>
      <c r="AB1719" s="51"/>
      <c r="AC1719" s="51"/>
      <c r="AD1719" s="51"/>
      <c r="AE1719" s="51"/>
      <c r="AG1719" s="72"/>
      <c r="AN1719" s="51"/>
      <c r="AO1719" s="51"/>
      <c r="AP1719" s="51"/>
      <c r="AQ1719" s="51"/>
      <c r="AR1719" s="51"/>
      <c r="AS1719" s="51"/>
      <c r="AT1719" s="51"/>
      <c r="AU1719" s="51"/>
      <c r="AV1719" s="51"/>
    </row>
    <row r="1720" spans="3:64" x14ac:dyDescent="0.2">
      <c r="C1720" s="10"/>
      <c r="D1720" s="10"/>
      <c r="AA1720" s="51"/>
      <c r="AB1720" s="51"/>
      <c r="AC1720" s="51"/>
      <c r="AD1720" s="51"/>
      <c r="AE1720" s="51"/>
      <c r="AG1720" s="72"/>
      <c r="AN1720" s="51"/>
      <c r="AO1720" s="51"/>
      <c r="AP1720" s="51"/>
      <c r="AQ1720" s="51"/>
      <c r="AR1720" s="51"/>
      <c r="AS1720" s="51"/>
      <c r="AT1720" s="51"/>
      <c r="AU1720" s="51"/>
      <c r="AV1720" s="51"/>
    </row>
    <row r="1721" spans="3:64" x14ac:dyDescent="0.2">
      <c r="C1721" s="10"/>
      <c r="D1721" s="10"/>
      <c r="AA1721" s="51"/>
      <c r="AB1721" s="51"/>
      <c r="AC1721" s="51"/>
      <c r="AD1721" s="51"/>
      <c r="AE1721" s="51"/>
      <c r="AG1721" s="72"/>
      <c r="AN1721" s="51"/>
      <c r="AO1721" s="51"/>
      <c r="AP1721" s="51"/>
      <c r="AQ1721" s="51"/>
      <c r="AR1721" s="51"/>
      <c r="AS1721" s="51"/>
      <c r="AT1721" s="51"/>
      <c r="AU1721" s="51"/>
    </row>
    <row r="1722" spans="3:64" x14ac:dyDescent="0.2">
      <c r="C1722" s="10"/>
      <c r="D1722" s="10"/>
      <c r="AA1722" s="51"/>
      <c r="AB1722" s="51"/>
      <c r="AC1722" s="51"/>
      <c r="AD1722" s="51"/>
      <c r="AE1722" s="51"/>
      <c r="AG1722" s="72"/>
      <c r="AN1722" s="51"/>
      <c r="AO1722" s="51"/>
      <c r="AP1722" s="51"/>
      <c r="AQ1722" s="51"/>
      <c r="AR1722" s="51"/>
      <c r="AS1722" s="51"/>
      <c r="AT1722" s="51"/>
      <c r="AU1722" s="51"/>
      <c r="AV1722" s="51"/>
      <c r="AX1722" s="51"/>
      <c r="AY1722" s="51"/>
      <c r="AZ1722" s="51"/>
      <c r="BA1722" s="51"/>
      <c r="BB1722" s="51"/>
      <c r="BC1722" s="51"/>
      <c r="BD1722" s="51"/>
      <c r="BE1722" s="51"/>
      <c r="BF1722" s="51"/>
      <c r="BG1722" s="51"/>
      <c r="BH1722" s="51"/>
      <c r="BI1722" s="51"/>
      <c r="BJ1722" s="51"/>
      <c r="BK1722" s="51"/>
      <c r="BL1722" s="51"/>
    </row>
    <row r="1723" spans="3:64" x14ac:dyDescent="0.2">
      <c r="C1723" s="10"/>
      <c r="D1723" s="10"/>
      <c r="AA1723" s="51"/>
      <c r="AB1723" s="51"/>
      <c r="AC1723" s="51"/>
      <c r="AD1723" s="51"/>
      <c r="AE1723" s="51"/>
      <c r="AG1723" s="72"/>
      <c r="AN1723" s="51"/>
      <c r="AO1723" s="51"/>
      <c r="AP1723" s="51"/>
      <c r="AQ1723" s="51"/>
      <c r="AR1723" s="51"/>
      <c r="AS1723" s="51"/>
      <c r="AT1723" s="51"/>
      <c r="AU1723" s="51"/>
      <c r="AV1723" s="51"/>
    </row>
    <row r="1724" spans="3:64" x14ac:dyDescent="0.2">
      <c r="C1724" s="10"/>
      <c r="D1724" s="10"/>
      <c r="AA1724" s="51"/>
      <c r="AB1724" s="51"/>
      <c r="AC1724" s="51"/>
      <c r="AD1724" s="51"/>
      <c r="AE1724" s="51"/>
      <c r="AG1724" s="72"/>
      <c r="AN1724" s="51"/>
      <c r="AO1724" s="51"/>
      <c r="AP1724" s="51"/>
      <c r="AQ1724" s="51"/>
      <c r="AR1724" s="51"/>
      <c r="AS1724" s="51"/>
      <c r="AT1724" s="51"/>
      <c r="AU1724" s="51"/>
    </row>
    <row r="1725" spans="3:64" x14ac:dyDescent="0.2">
      <c r="C1725" s="10"/>
      <c r="D1725" s="10"/>
      <c r="AA1725" s="51"/>
      <c r="AB1725" s="51"/>
      <c r="AC1725" s="51"/>
      <c r="AD1725" s="51"/>
      <c r="AE1725" s="51"/>
      <c r="AG1725" s="72"/>
      <c r="AN1725" s="51"/>
      <c r="AO1725" s="51"/>
      <c r="AP1725" s="51"/>
      <c r="AQ1725" s="51"/>
      <c r="AR1725" s="51"/>
      <c r="AS1725" s="51"/>
      <c r="AT1725" s="51"/>
      <c r="AU1725" s="51"/>
    </row>
    <row r="1726" spans="3:64" x14ac:dyDescent="0.2">
      <c r="C1726" s="10"/>
      <c r="D1726" s="10"/>
      <c r="AA1726" s="51"/>
      <c r="AB1726" s="51"/>
      <c r="AC1726" s="51"/>
      <c r="AD1726" s="51"/>
      <c r="AE1726" s="51"/>
      <c r="AG1726" s="72"/>
      <c r="AN1726" s="51"/>
      <c r="AO1726" s="51"/>
      <c r="AP1726" s="51"/>
      <c r="AQ1726" s="51"/>
      <c r="AR1726" s="51"/>
      <c r="AS1726" s="51"/>
      <c r="AT1726" s="51"/>
      <c r="AU1726" s="51"/>
    </row>
    <row r="1727" spans="3:64" x14ac:dyDescent="0.2">
      <c r="C1727" s="10"/>
      <c r="D1727" s="10"/>
      <c r="AA1727" s="51"/>
      <c r="AB1727" s="51"/>
      <c r="AC1727" s="51"/>
      <c r="AD1727" s="51"/>
      <c r="AE1727" s="51"/>
      <c r="AG1727" s="72"/>
      <c r="AN1727" s="51"/>
      <c r="AO1727" s="51"/>
      <c r="AP1727" s="51"/>
      <c r="AQ1727" s="51"/>
      <c r="AR1727" s="51"/>
      <c r="AS1727" s="51"/>
      <c r="AT1727" s="51"/>
      <c r="AU1727" s="51"/>
      <c r="AV1727" s="51"/>
      <c r="AX1727" s="51"/>
      <c r="AY1727" s="51"/>
      <c r="AZ1727" s="51"/>
      <c r="BA1727" s="51"/>
      <c r="BB1727" s="51"/>
      <c r="BC1727" s="51"/>
      <c r="BD1727" s="51"/>
      <c r="BE1727" s="51"/>
      <c r="BF1727" s="51"/>
      <c r="BG1727" s="51"/>
      <c r="BH1727" s="51"/>
      <c r="BI1727" s="51"/>
      <c r="BJ1727" s="51"/>
      <c r="BK1727" s="51"/>
      <c r="BL1727" s="51"/>
    </row>
    <row r="1728" spans="3:64" x14ac:dyDescent="0.2">
      <c r="C1728" s="10"/>
      <c r="D1728" s="10"/>
      <c r="AA1728" s="51"/>
      <c r="AB1728" s="51"/>
      <c r="AC1728" s="51"/>
      <c r="AD1728" s="51"/>
      <c r="AE1728" s="51"/>
      <c r="AG1728" s="72"/>
      <c r="AN1728" s="51"/>
      <c r="AO1728" s="51"/>
      <c r="AP1728" s="51"/>
      <c r="AQ1728" s="51"/>
      <c r="AR1728" s="51"/>
      <c r="AS1728" s="51"/>
      <c r="AT1728" s="51"/>
      <c r="AU1728" s="51"/>
    </row>
    <row r="1729" spans="3:64" x14ac:dyDescent="0.2">
      <c r="C1729" s="10"/>
      <c r="D1729" s="10"/>
      <c r="AA1729" s="51"/>
      <c r="AB1729" s="51"/>
      <c r="AC1729" s="51"/>
      <c r="AD1729" s="51"/>
      <c r="AE1729" s="51"/>
      <c r="AG1729" s="72"/>
      <c r="AN1729" s="51"/>
      <c r="AO1729" s="51"/>
      <c r="AP1729" s="51"/>
      <c r="AQ1729" s="51"/>
      <c r="AR1729" s="51"/>
      <c r="AS1729" s="51"/>
      <c r="AT1729" s="51"/>
      <c r="AU1729" s="51"/>
      <c r="AV1729" s="51"/>
      <c r="AX1729" s="51"/>
    </row>
    <row r="1730" spans="3:64" x14ac:dyDescent="0.2">
      <c r="C1730" s="10"/>
      <c r="D1730" s="10"/>
      <c r="AA1730" s="51"/>
      <c r="AB1730" s="51"/>
      <c r="AC1730" s="51"/>
      <c r="AD1730" s="51"/>
      <c r="AE1730" s="51"/>
      <c r="AG1730" s="72"/>
      <c r="AN1730" s="51"/>
      <c r="AO1730" s="51"/>
      <c r="AP1730" s="51"/>
      <c r="AQ1730" s="51"/>
      <c r="AR1730" s="51"/>
      <c r="AS1730" s="51"/>
      <c r="AT1730" s="51"/>
      <c r="AU1730" s="51"/>
    </row>
    <row r="1731" spans="3:64" x14ac:dyDescent="0.2">
      <c r="C1731" s="10"/>
      <c r="D1731" s="10"/>
      <c r="AA1731" s="51"/>
      <c r="AB1731" s="51"/>
      <c r="AC1731" s="51"/>
      <c r="AD1731" s="51"/>
      <c r="AE1731" s="51"/>
      <c r="AG1731" s="72"/>
      <c r="AN1731" s="51"/>
      <c r="AO1731" s="51"/>
      <c r="AP1731" s="51"/>
      <c r="AQ1731" s="51"/>
      <c r="AR1731" s="51"/>
      <c r="AS1731" s="51"/>
      <c r="AT1731" s="51"/>
      <c r="AU1731" s="51"/>
    </row>
    <row r="1732" spans="3:64" x14ac:dyDescent="0.2">
      <c r="C1732" s="10"/>
      <c r="D1732" s="10"/>
      <c r="AA1732" s="51"/>
      <c r="AB1732" s="51"/>
      <c r="AC1732" s="51"/>
      <c r="AD1732" s="51"/>
      <c r="AE1732" s="51"/>
      <c r="AG1732" s="72"/>
      <c r="AN1732" s="51"/>
      <c r="AO1732" s="51"/>
      <c r="AP1732" s="51"/>
      <c r="AQ1732" s="51"/>
      <c r="AR1732" s="51"/>
      <c r="AS1732" s="51"/>
      <c r="AT1732" s="51"/>
      <c r="AU1732" s="51"/>
      <c r="AV1732" s="51"/>
      <c r="AW1732" s="51"/>
      <c r="AX1732" s="51"/>
      <c r="AY1732" s="51"/>
      <c r="AZ1732" s="51"/>
      <c r="BA1732" s="51"/>
      <c r="BB1732" s="51"/>
      <c r="BC1732" s="51"/>
      <c r="BD1732" s="51"/>
      <c r="BE1732" s="51"/>
      <c r="BF1732" s="51"/>
      <c r="BG1732" s="51"/>
      <c r="BH1732" s="51"/>
      <c r="BI1732" s="51"/>
      <c r="BJ1732" s="51"/>
      <c r="BK1732" s="51"/>
      <c r="BL1732" s="51"/>
    </row>
    <row r="1733" spans="3:64" x14ac:dyDescent="0.2">
      <c r="C1733" s="10"/>
      <c r="D1733" s="10"/>
      <c r="AA1733" s="51"/>
      <c r="AB1733" s="51"/>
      <c r="AC1733" s="51"/>
      <c r="AD1733" s="51"/>
      <c r="AE1733" s="51"/>
      <c r="AG1733" s="72"/>
      <c r="AN1733" s="51"/>
      <c r="AO1733" s="51"/>
      <c r="AP1733" s="51"/>
      <c r="AQ1733" s="51"/>
      <c r="AR1733" s="51"/>
      <c r="AS1733" s="51"/>
      <c r="AT1733" s="51"/>
      <c r="AU1733" s="51"/>
      <c r="AV1733" s="51"/>
      <c r="AW1733" s="51"/>
      <c r="AX1733" s="51"/>
      <c r="AY1733" s="51"/>
      <c r="AZ1733" s="51"/>
      <c r="BA1733" s="51"/>
      <c r="BB1733" s="51"/>
      <c r="BC1733" s="51"/>
      <c r="BD1733" s="51"/>
      <c r="BE1733" s="51"/>
      <c r="BF1733" s="51"/>
      <c r="BG1733" s="51"/>
      <c r="BH1733" s="51"/>
      <c r="BI1733" s="51"/>
      <c r="BJ1733" s="51"/>
      <c r="BK1733" s="51"/>
      <c r="BL1733" s="51"/>
    </row>
    <row r="1734" spans="3:64" x14ac:dyDescent="0.2">
      <c r="C1734" s="10"/>
      <c r="D1734" s="10"/>
      <c r="AA1734" s="51"/>
      <c r="AB1734" s="51"/>
      <c r="AC1734" s="51"/>
      <c r="AD1734" s="51"/>
      <c r="AE1734" s="51"/>
      <c r="AG1734" s="72"/>
      <c r="AN1734" s="51"/>
      <c r="AO1734" s="51"/>
      <c r="AP1734" s="51"/>
      <c r="AQ1734" s="51"/>
      <c r="AR1734" s="51"/>
      <c r="AS1734" s="51"/>
      <c r="AT1734" s="51"/>
      <c r="AU1734" s="51"/>
    </row>
    <row r="1735" spans="3:64" x14ac:dyDescent="0.2">
      <c r="C1735" s="10"/>
      <c r="D1735" s="10"/>
      <c r="AA1735" s="51"/>
      <c r="AB1735" s="51"/>
      <c r="AC1735" s="51"/>
      <c r="AD1735" s="51"/>
      <c r="AE1735" s="51"/>
      <c r="AG1735" s="72"/>
      <c r="AN1735" s="51"/>
      <c r="AO1735" s="51"/>
      <c r="AP1735" s="51"/>
      <c r="AQ1735" s="51"/>
      <c r="AR1735" s="51"/>
      <c r="AS1735" s="51"/>
      <c r="AT1735" s="51"/>
      <c r="AU1735" s="51"/>
    </row>
    <row r="1736" spans="3:64" x14ac:dyDescent="0.2">
      <c r="C1736" s="10"/>
      <c r="D1736" s="10"/>
      <c r="AA1736" s="51"/>
      <c r="AB1736" s="51"/>
      <c r="AC1736" s="51"/>
      <c r="AD1736" s="51"/>
      <c r="AE1736" s="51"/>
      <c r="AG1736" s="72"/>
      <c r="AN1736" s="51"/>
      <c r="AO1736" s="51"/>
      <c r="AP1736" s="51"/>
      <c r="AQ1736" s="51"/>
      <c r="AR1736" s="51"/>
      <c r="AS1736" s="51"/>
      <c r="AT1736" s="51"/>
      <c r="AU1736" s="51"/>
      <c r="AV1736" s="51"/>
    </row>
    <row r="1737" spans="3:64" x14ac:dyDescent="0.2">
      <c r="C1737" s="10"/>
      <c r="D1737" s="10"/>
      <c r="AA1737" s="51"/>
      <c r="AB1737" s="51"/>
      <c r="AC1737" s="51"/>
      <c r="AD1737" s="51"/>
      <c r="AE1737" s="51"/>
      <c r="AG1737" s="72"/>
      <c r="AN1737" s="51"/>
      <c r="AO1737" s="51"/>
      <c r="AP1737" s="51"/>
      <c r="AQ1737" s="51"/>
      <c r="AR1737" s="51"/>
      <c r="AS1737" s="51"/>
      <c r="AT1737" s="51"/>
      <c r="AU1737" s="51"/>
    </row>
    <row r="1738" spans="3:64" x14ac:dyDescent="0.2">
      <c r="C1738" s="10"/>
      <c r="D1738" s="10"/>
      <c r="AA1738" s="51"/>
      <c r="AB1738" s="51"/>
      <c r="AC1738" s="51"/>
      <c r="AD1738" s="51"/>
      <c r="AE1738" s="51"/>
      <c r="AG1738" s="72"/>
      <c r="AN1738" s="51"/>
      <c r="AO1738" s="51"/>
      <c r="AP1738" s="51"/>
      <c r="AQ1738" s="51"/>
      <c r="AR1738" s="51"/>
      <c r="AS1738" s="51"/>
      <c r="AT1738" s="51"/>
      <c r="AU1738" s="51"/>
    </row>
    <row r="1739" spans="3:64" x14ac:dyDescent="0.2">
      <c r="C1739" s="10"/>
      <c r="D1739" s="10"/>
      <c r="AA1739" s="51"/>
      <c r="AB1739" s="51"/>
      <c r="AC1739" s="51"/>
      <c r="AD1739" s="51"/>
      <c r="AE1739" s="51"/>
      <c r="AG1739" s="72"/>
      <c r="AN1739" s="51"/>
      <c r="AO1739" s="51"/>
      <c r="AP1739" s="51"/>
      <c r="AQ1739" s="51"/>
      <c r="AR1739" s="51"/>
      <c r="AS1739" s="51"/>
      <c r="AT1739" s="51"/>
      <c r="AU1739" s="51"/>
    </row>
    <row r="1740" spans="3:64" x14ac:dyDescent="0.2">
      <c r="C1740" s="10"/>
      <c r="D1740" s="10"/>
      <c r="AA1740" s="51"/>
      <c r="AB1740" s="51"/>
      <c r="AC1740" s="51"/>
      <c r="AD1740" s="51"/>
      <c r="AE1740" s="51"/>
      <c r="AG1740" s="72"/>
      <c r="AN1740" s="51"/>
      <c r="AO1740" s="51"/>
      <c r="AP1740" s="51"/>
      <c r="AQ1740" s="51"/>
      <c r="AR1740" s="51"/>
      <c r="AS1740" s="51"/>
      <c r="AT1740" s="51"/>
      <c r="AU1740" s="51"/>
    </row>
    <row r="1741" spans="3:64" x14ac:dyDescent="0.2">
      <c r="C1741" s="10"/>
      <c r="D1741" s="10"/>
      <c r="AA1741" s="51"/>
      <c r="AB1741" s="51"/>
      <c r="AC1741" s="51"/>
      <c r="AD1741" s="51"/>
      <c r="AE1741" s="51"/>
      <c r="AG1741" s="72"/>
      <c r="AN1741" s="51"/>
      <c r="AO1741" s="51"/>
      <c r="AP1741" s="51"/>
      <c r="AQ1741" s="51"/>
      <c r="AR1741" s="51"/>
      <c r="AS1741" s="51"/>
      <c r="AT1741" s="51"/>
      <c r="AU1741" s="51"/>
    </row>
    <row r="1742" spans="3:64" x14ac:dyDescent="0.2">
      <c r="C1742" s="10"/>
      <c r="D1742" s="10"/>
      <c r="AA1742" s="51"/>
      <c r="AB1742" s="51"/>
      <c r="AC1742" s="51"/>
      <c r="AD1742" s="51"/>
      <c r="AE1742" s="51"/>
      <c r="AG1742" s="72"/>
      <c r="AN1742" s="51"/>
      <c r="AO1742" s="51"/>
      <c r="AP1742" s="51"/>
      <c r="AQ1742" s="51"/>
      <c r="AR1742" s="51"/>
      <c r="AS1742" s="51"/>
      <c r="AT1742" s="51"/>
      <c r="AU1742" s="51"/>
      <c r="AV1742" s="51"/>
    </row>
    <row r="1743" spans="3:64" x14ac:dyDescent="0.2">
      <c r="C1743" s="10"/>
      <c r="D1743" s="10"/>
      <c r="AA1743" s="51"/>
      <c r="AB1743" s="51"/>
      <c r="AC1743" s="51"/>
      <c r="AD1743" s="51"/>
      <c r="AE1743" s="51"/>
      <c r="AG1743" s="72"/>
      <c r="AN1743" s="51"/>
      <c r="AO1743" s="51"/>
      <c r="AP1743" s="51"/>
      <c r="AQ1743" s="51"/>
      <c r="AR1743" s="51"/>
      <c r="AS1743" s="51"/>
      <c r="AT1743" s="51"/>
      <c r="AU1743" s="51"/>
    </row>
    <row r="1744" spans="3:64" x14ac:dyDescent="0.2">
      <c r="C1744" s="10"/>
      <c r="D1744" s="10"/>
      <c r="AA1744" s="51"/>
      <c r="AB1744" s="51"/>
      <c r="AC1744" s="51"/>
      <c r="AD1744" s="51"/>
      <c r="AE1744" s="51"/>
      <c r="AG1744" s="72"/>
      <c r="AN1744" s="51"/>
      <c r="AO1744" s="51"/>
      <c r="AP1744" s="51"/>
      <c r="AQ1744" s="51"/>
      <c r="AR1744" s="51"/>
      <c r="AS1744" s="51"/>
      <c r="AT1744" s="51"/>
      <c r="AU1744" s="51"/>
    </row>
    <row r="1745" spans="3:64" x14ac:dyDescent="0.2">
      <c r="C1745" s="10"/>
      <c r="D1745" s="10"/>
      <c r="AA1745" s="51"/>
      <c r="AB1745" s="51"/>
      <c r="AC1745" s="51"/>
      <c r="AD1745" s="51"/>
      <c r="AE1745" s="51"/>
      <c r="AG1745" s="72"/>
      <c r="AN1745" s="51"/>
      <c r="AO1745" s="51"/>
      <c r="AP1745" s="51"/>
      <c r="AQ1745" s="51"/>
      <c r="AR1745" s="51"/>
      <c r="AS1745" s="51"/>
      <c r="AT1745" s="51"/>
      <c r="AU1745" s="51"/>
      <c r="AV1745" s="51"/>
      <c r="AW1745" s="51"/>
      <c r="AX1745" s="51"/>
      <c r="AY1745" s="51"/>
      <c r="AZ1745" s="51"/>
      <c r="BA1745" s="51"/>
      <c r="BB1745" s="51"/>
      <c r="BC1745" s="51"/>
      <c r="BD1745" s="51"/>
      <c r="BE1745" s="51"/>
      <c r="BF1745" s="51"/>
      <c r="BG1745" s="51"/>
      <c r="BH1745" s="51"/>
      <c r="BI1745" s="51"/>
      <c r="BJ1745" s="51"/>
      <c r="BK1745" s="51"/>
      <c r="BL1745" s="51"/>
    </row>
    <row r="1746" spans="3:64" x14ac:dyDescent="0.2">
      <c r="C1746" s="10"/>
      <c r="D1746" s="10"/>
      <c r="AA1746" s="51"/>
      <c r="AB1746" s="51"/>
      <c r="AC1746" s="51"/>
      <c r="AD1746" s="51"/>
      <c r="AE1746" s="51"/>
      <c r="AG1746" s="72"/>
      <c r="AN1746" s="51"/>
      <c r="AO1746" s="51"/>
      <c r="AP1746" s="51"/>
      <c r="AQ1746" s="51"/>
      <c r="AR1746" s="51"/>
      <c r="AS1746" s="51"/>
      <c r="AT1746" s="51"/>
      <c r="AU1746" s="51"/>
    </row>
    <row r="1747" spans="3:64" x14ac:dyDescent="0.2">
      <c r="C1747" s="10"/>
      <c r="D1747" s="10"/>
      <c r="AA1747" s="51"/>
      <c r="AB1747" s="51"/>
      <c r="AC1747" s="51"/>
      <c r="AD1747" s="51"/>
      <c r="AE1747" s="51"/>
      <c r="AG1747" s="72"/>
      <c r="AN1747" s="51"/>
      <c r="AO1747" s="51"/>
      <c r="AP1747" s="51"/>
      <c r="AQ1747" s="51"/>
      <c r="AR1747" s="51"/>
      <c r="AS1747" s="51"/>
      <c r="AT1747" s="51"/>
      <c r="AU1747" s="51"/>
    </row>
    <row r="1748" spans="3:64" x14ac:dyDescent="0.2">
      <c r="C1748" s="10"/>
      <c r="D1748" s="10"/>
      <c r="AA1748" s="51"/>
      <c r="AB1748" s="51"/>
      <c r="AC1748" s="51"/>
      <c r="AD1748" s="51"/>
      <c r="AE1748" s="51"/>
      <c r="AG1748" s="72"/>
      <c r="AN1748" s="51"/>
      <c r="AO1748" s="51"/>
      <c r="AP1748" s="51"/>
      <c r="AQ1748" s="51"/>
      <c r="AR1748" s="51"/>
      <c r="AS1748" s="51"/>
      <c r="AT1748" s="51"/>
      <c r="AU1748" s="51"/>
    </row>
    <row r="1749" spans="3:64" x14ac:dyDescent="0.2">
      <c r="C1749" s="10"/>
      <c r="D1749" s="10"/>
      <c r="AA1749" s="51"/>
      <c r="AB1749" s="51"/>
      <c r="AC1749" s="51"/>
      <c r="AD1749" s="51"/>
      <c r="AE1749" s="51"/>
      <c r="AG1749" s="72"/>
      <c r="AN1749" s="51"/>
      <c r="AO1749" s="51"/>
      <c r="AP1749" s="51"/>
      <c r="AQ1749" s="51"/>
      <c r="AR1749" s="51"/>
      <c r="AS1749" s="51"/>
      <c r="AT1749" s="51"/>
      <c r="AU1749" s="51"/>
    </row>
    <row r="1750" spans="3:64" x14ac:dyDescent="0.2">
      <c r="C1750" s="10"/>
      <c r="D1750" s="10"/>
      <c r="AA1750" s="51"/>
      <c r="AB1750" s="51"/>
      <c r="AC1750" s="51"/>
      <c r="AD1750" s="51"/>
      <c r="AE1750" s="51"/>
      <c r="AG1750" s="72"/>
      <c r="AN1750" s="51"/>
      <c r="AO1750" s="51"/>
      <c r="AP1750" s="51"/>
      <c r="AQ1750" s="51"/>
      <c r="AR1750" s="51"/>
      <c r="AS1750" s="51"/>
      <c r="AT1750" s="51"/>
      <c r="AU1750" s="51"/>
    </row>
    <row r="1751" spans="3:64" x14ac:dyDescent="0.2">
      <c r="C1751" s="10"/>
      <c r="D1751" s="10"/>
      <c r="AA1751" s="51"/>
      <c r="AB1751" s="51"/>
      <c r="AC1751" s="51"/>
      <c r="AD1751" s="51"/>
      <c r="AE1751" s="51"/>
      <c r="AG1751" s="72"/>
      <c r="AN1751" s="51"/>
      <c r="AO1751" s="51"/>
      <c r="AP1751" s="51"/>
      <c r="AQ1751" s="51"/>
      <c r="AR1751" s="51"/>
      <c r="AS1751" s="51"/>
      <c r="AT1751" s="51"/>
      <c r="AU1751" s="51"/>
      <c r="AV1751" s="51"/>
      <c r="AW1751" s="51"/>
      <c r="AX1751" s="51"/>
      <c r="AY1751" s="51"/>
      <c r="AZ1751" s="51"/>
      <c r="BA1751" s="51"/>
      <c r="BB1751" s="51"/>
      <c r="BC1751" s="51"/>
      <c r="BD1751" s="51"/>
      <c r="BE1751" s="51"/>
      <c r="BF1751" s="51"/>
      <c r="BG1751" s="51"/>
      <c r="BH1751" s="51"/>
      <c r="BI1751" s="51"/>
      <c r="BJ1751" s="51"/>
      <c r="BK1751" s="51"/>
      <c r="BL1751" s="51"/>
    </row>
    <row r="1752" spans="3:64" x14ac:dyDescent="0.2">
      <c r="C1752" s="10"/>
      <c r="D1752" s="10"/>
      <c r="AA1752" s="51"/>
      <c r="AB1752" s="51"/>
      <c r="AC1752" s="51"/>
      <c r="AD1752" s="51"/>
      <c r="AE1752" s="51"/>
      <c r="AG1752" s="72"/>
      <c r="AN1752" s="51"/>
      <c r="AO1752" s="51"/>
      <c r="AP1752" s="51"/>
      <c r="AQ1752" s="51"/>
      <c r="AR1752" s="51"/>
      <c r="AS1752" s="51"/>
      <c r="AT1752" s="51"/>
      <c r="AU1752" s="51"/>
      <c r="AV1752" s="51"/>
      <c r="AW1752" s="51"/>
      <c r="AX1752" s="51"/>
      <c r="AY1752" s="51"/>
      <c r="AZ1752" s="51"/>
      <c r="BA1752" s="51"/>
      <c r="BB1752" s="51"/>
      <c r="BC1752" s="51"/>
      <c r="BD1752" s="51"/>
      <c r="BE1752" s="51"/>
      <c r="BF1752" s="51"/>
      <c r="BG1752" s="51"/>
      <c r="BH1752" s="51"/>
      <c r="BI1752" s="51"/>
      <c r="BJ1752" s="51"/>
      <c r="BK1752" s="51"/>
      <c r="BL1752" s="51"/>
    </row>
    <row r="1753" spans="3:64" x14ac:dyDescent="0.2">
      <c r="C1753" s="10"/>
      <c r="D1753" s="10"/>
      <c r="AA1753" s="51"/>
      <c r="AB1753" s="51"/>
      <c r="AC1753" s="51"/>
      <c r="AD1753" s="51"/>
      <c r="AE1753" s="51"/>
      <c r="AG1753" s="72"/>
      <c r="AN1753" s="51"/>
      <c r="AO1753" s="51"/>
      <c r="AP1753" s="51"/>
      <c r="AQ1753" s="51"/>
      <c r="AR1753" s="51"/>
      <c r="AS1753" s="51"/>
      <c r="AT1753" s="51"/>
      <c r="AU1753" s="51"/>
      <c r="AV1753" s="51"/>
    </row>
    <row r="1754" spans="3:64" x14ac:dyDescent="0.2">
      <c r="C1754" s="10"/>
      <c r="D1754" s="10"/>
      <c r="AA1754" s="51"/>
      <c r="AB1754" s="51"/>
      <c r="AC1754" s="51"/>
      <c r="AD1754" s="51"/>
      <c r="AE1754" s="51"/>
      <c r="AG1754" s="72"/>
      <c r="AN1754" s="51"/>
      <c r="AO1754" s="51"/>
      <c r="AP1754" s="51"/>
      <c r="AQ1754" s="51"/>
      <c r="AR1754" s="51"/>
      <c r="AS1754" s="51"/>
      <c r="AT1754" s="51"/>
      <c r="AU1754" s="51"/>
      <c r="AV1754" s="51"/>
    </row>
    <row r="1755" spans="3:64" x14ac:dyDescent="0.2">
      <c r="C1755" s="10"/>
      <c r="D1755" s="10"/>
      <c r="AA1755" s="51"/>
      <c r="AB1755" s="51"/>
      <c r="AC1755" s="51"/>
      <c r="AD1755" s="51"/>
      <c r="AE1755" s="51"/>
      <c r="AG1755" s="72"/>
      <c r="AN1755" s="51"/>
      <c r="AO1755" s="51"/>
      <c r="AP1755" s="51"/>
      <c r="AQ1755" s="51"/>
      <c r="AR1755" s="51"/>
      <c r="AS1755" s="51"/>
      <c r="AT1755" s="51"/>
      <c r="AU1755" s="51"/>
    </row>
    <row r="1756" spans="3:64" x14ac:dyDescent="0.2">
      <c r="C1756" s="10"/>
      <c r="D1756" s="10"/>
      <c r="AA1756" s="51"/>
      <c r="AB1756" s="51"/>
      <c r="AC1756" s="51"/>
      <c r="AD1756" s="51"/>
      <c r="AE1756" s="51"/>
      <c r="AG1756" s="72"/>
      <c r="AN1756" s="51"/>
      <c r="AO1756" s="51"/>
      <c r="AP1756" s="51"/>
      <c r="AQ1756" s="51"/>
      <c r="AR1756" s="51"/>
      <c r="AS1756" s="51"/>
      <c r="AT1756" s="51"/>
      <c r="AU1756" s="51"/>
    </row>
    <row r="1757" spans="3:64" x14ac:dyDescent="0.2">
      <c r="C1757" s="10"/>
      <c r="D1757" s="10"/>
      <c r="AA1757" s="51"/>
      <c r="AB1757" s="51"/>
      <c r="AC1757" s="51"/>
      <c r="AD1757" s="51"/>
      <c r="AE1757" s="51"/>
      <c r="AG1757" s="72"/>
      <c r="AN1757" s="51"/>
      <c r="AO1757" s="51"/>
      <c r="AP1757" s="51"/>
      <c r="AQ1757" s="51"/>
      <c r="AR1757" s="51"/>
      <c r="AS1757" s="51"/>
      <c r="AT1757" s="51"/>
      <c r="AU1757" s="51"/>
      <c r="AV1757" s="51"/>
      <c r="AW1757" s="51"/>
      <c r="AX1757" s="51"/>
      <c r="AY1757" s="51"/>
      <c r="AZ1757" s="51"/>
      <c r="BA1757" s="51"/>
      <c r="BB1757" s="51"/>
      <c r="BC1757" s="51"/>
      <c r="BD1757" s="51"/>
      <c r="BE1757" s="51"/>
      <c r="BF1757" s="51"/>
      <c r="BG1757" s="51"/>
      <c r="BH1757" s="51"/>
      <c r="BI1757" s="51"/>
      <c r="BJ1757" s="51"/>
      <c r="BK1757" s="51"/>
      <c r="BL1757" s="51"/>
    </row>
    <row r="1758" spans="3:64" x14ac:dyDescent="0.2">
      <c r="C1758" s="10"/>
      <c r="D1758" s="10"/>
      <c r="AA1758" s="51"/>
      <c r="AB1758" s="51"/>
      <c r="AC1758" s="51"/>
      <c r="AD1758" s="51"/>
      <c r="AE1758" s="51"/>
      <c r="AG1758" s="72"/>
      <c r="AN1758" s="51"/>
      <c r="AO1758" s="51"/>
      <c r="AP1758" s="51"/>
      <c r="AQ1758" s="51"/>
      <c r="AR1758" s="51"/>
      <c r="AS1758" s="51"/>
      <c r="AT1758" s="51"/>
      <c r="AU1758" s="51"/>
      <c r="AV1758" s="51"/>
      <c r="AX1758" s="51"/>
      <c r="AY1758" s="51"/>
      <c r="AZ1758" s="51"/>
      <c r="BA1758" s="51"/>
      <c r="BB1758" s="51"/>
      <c r="BC1758" s="51"/>
      <c r="BD1758" s="51"/>
      <c r="BE1758" s="51"/>
      <c r="BF1758" s="51"/>
      <c r="BG1758" s="51"/>
      <c r="BH1758" s="51"/>
      <c r="BI1758" s="51"/>
      <c r="BJ1758" s="51"/>
      <c r="BK1758" s="51"/>
      <c r="BL1758" s="51"/>
    </row>
    <row r="1759" spans="3:64" x14ac:dyDescent="0.2">
      <c r="C1759" s="10"/>
      <c r="D1759" s="10"/>
      <c r="AA1759" s="51"/>
      <c r="AB1759" s="51"/>
      <c r="AC1759" s="51"/>
      <c r="AD1759" s="51"/>
      <c r="AE1759" s="51"/>
      <c r="AG1759" s="72"/>
      <c r="AN1759" s="51"/>
      <c r="AO1759" s="51"/>
      <c r="AP1759" s="51"/>
      <c r="AQ1759" s="51"/>
      <c r="AR1759" s="51"/>
      <c r="AS1759" s="51"/>
      <c r="AT1759" s="51"/>
      <c r="AU1759" s="51"/>
    </row>
    <row r="1760" spans="3:64" x14ac:dyDescent="0.2">
      <c r="C1760" s="10"/>
      <c r="D1760" s="10"/>
      <c r="AA1760" s="51"/>
      <c r="AB1760" s="51"/>
      <c r="AC1760" s="51"/>
      <c r="AD1760" s="51"/>
      <c r="AE1760" s="51"/>
      <c r="AG1760" s="72"/>
      <c r="AN1760" s="51"/>
      <c r="AO1760" s="51"/>
      <c r="AP1760" s="51"/>
      <c r="AQ1760" s="51"/>
      <c r="AR1760" s="51"/>
      <c r="AS1760" s="51"/>
      <c r="AT1760" s="51"/>
      <c r="AU1760" s="51"/>
      <c r="AV1760" s="51"/>
    </row>
    <row r="1761" spans="3:64" x14ac:dyDescent="0.2">
      <c r="C1761" s="10"/>
      <c r="D1761" s="10"/>
      <c r="AA1761" s="51"/>
      <c r="AB1761" s="51"/>
      <c r="AC1761" s="51"/>
      <c r="AD1761" s="51"/>
      <c r="AE1761" s="51"/>
      <c r="AG1761" s="72"/>
      <c r="AN1761" s="51"/>
      <c r="AO1761" s="51"/>
      <c r="AP1761" s="51"/>
      <c r="AQ1761" s="51"/>
      <c r="AR1761" s="51"/>
      <c r="AS1761" s="51"/>
      <c r="AT1761" s="51"/>
      <c r="AU1761" s="51"/>
    </row>
    <row r="1762" spans="3:64" x14ac:dyDescent="0.2">
      <c r="C1762" s="10"/>
      <c r="D1762" s="10"/>
      <c r="AA1762" s="51"/>
      <c r="AB1762" s="51"/>
      <c r="AC1762" s="51"/>
      <c r="AD1762" s="51"/>
      <c r="AE1762" s="51"/>
      <c r="AG1762" s="72"/>
      <c r="AN1762" s="51"/>
      <c r="AO1762" s="51"/>
      <c r="AP1762" s="51"/>
      <c r="AQ1762" s="51"/>
      <c r="AR1762" s="51"/>
      <c r="AS1762" s="51"/>
      <c r="AT1762" s="51"/>
      <c r="AU1762" s="51"/>
      <c r="AV1762" s="51"/>
    </row>
    <row r="1763" spans="3:64" x14ac:dyDescent="0.2">
      <c r="C1763" s="10"/>
      <c r="D1763" s="10"/>
      <c r="AA1763" s="51"/>
      <c r="AB1763" s="51"/>
      <c r="AC1763" s="51"/>
      <c r="AD1763" s="51"/>
      <c r="AE1763" s="51"/>
      <c r="AG1763" s="72"/>
      <c r="AN1763" s="51"/>
      <c r="AO1763" s="51"/>
      <c r="AP1763" s="51"/>
      <c r="AQ1763" s="51"/>
      <c r="AR1763" s="51"/>
      <c r="AS1763" s="51"/>
      <c r="AT1763" s="51"/>
      <c r="AU1763" s="51"/>
    </row>
    <row r="1764" spans="3:64" x14ac:dyDescent="0.2">
      <c r="C1764" s="10"/>
      <c r="D1764" s="10"/>
      <c r="AA1764" s="51"/>
      <c r="AB1764" s="51"/>
      <c r="AC1764" s="51"/>
      <c r="AD1764" s="51"/>
      <c r="AE1764" s="51"/>
      <c r="AG1764" s="72"/>
      <c r="AN1764" s="51"/>
      <c r="AO1764" s="51"/>
      <c r="AP1764" s="51"/>
      <c r="AQ1764" s="51"/>
      <c r="AR1764" s="51"/>
      <c r="AS1764" s="51"/>
      <c r="AT1764" s="51"/>
      <c r="AU1764" s="51"/>
      <c r="AV1764" s="51"/>
    </row>
    <row r="1765" spans="3:64" x14ac:dyDescent="0.2">
      <c r="C1765" s="10"/>
      <c r="D1765" s="10"/>
      <c r="AA1765" s="51"/>
      <c r="AB1765" s="51"/>
      <c r="AC1765" s="51"/>
      <c r="AD1765" s="51"/>
      <c r="AE1765" s="51"/>
      <c r="AG1765" s="72"/>
      <c r="AN1765" s="51"/>
      <c r="AO1765" s="51"/>
      <c r="AP1765" s="51"/>
      <c r="AQ1765" s="51"/>
      <c r="AR1765" s="51"/>
      <c r="AS1765" s="51"/>
      <c r="AT1765" s="51"/>
      <c r="AU1765" s="51"/>
      <c r="AV1765" s="51"/>
      <c r="AW1765" s="51"/>
      <c r="AX1765" s="51"/>
      <c r="AY1765" s="51"/>
      <c r="AZ1765" s="51"/>
      <c r="BA1765" s="51"/>
      <c r="BB1765" s="51"/>
      <c r="BC1765" s="51"/>
      <c r="BD1765" s="51"/>
      <c r="BE1765" s="51"/>
      <c r="BF1765" s="51"/>
      <c r="BG1765" s="51"/>
      <c r="BH1765" s="51"/>
      <c r="BI1765" s="51"/>
      <c r="BJ1765" s="51"/>
      <c r="BK1765" s="51"/>
      <c r="BL1765" s="51"/>
    </row>
    <row r="1766" spans="3:64" x14ac:dyDescent="0.2">
      <c r="C1766" s="10"/>
      <c r="D1766" s="10"/>
      <c r="AA1766" s="51"/>
      <c r="AB1766" s="51"/>
      <c r="AC1766" s="51"/>
      <c r="AD1766" s="51"/>
      <c r="AE1766" s="51"/>
      <c r="AG1766" s="72"/>
      <c r="AN1766" s="51"/>
      <c r="AO1766" s="51"/>
      <c r="AP1766" s="51"/>
      <c r="AQ1766" s="51"/>
      <c r="AR1766" s="51"/>
      <c r="AS1766" s="51"/>
      <c r="AT1766" s="51"/>
      <c r="AU1766" s="51"/>
    </row>
    <row r="1767" spans="3:64" x14ac:dyDescent="0.2">
      <c r="C1767" s="10"/>
      <c r="D1767" s="10"/>
      <c r="AA1767" s="51"/>
      <c r="AB1767" s="51"/>
      <c r="AC1767" s="51"/>
      <c r="AD1767" s="51"/>
      <c r="AE1767" s="51"/>
      <c r="AG1767" s="72"/>
      <c r="AN1767" s="51"/>
      <c r="AO1767" s="51"/>
      <c r="AP1767" s="51"/>
      <c r="AQ1767" s="51"/>
      <c r="AR1767" s="51"/>
      <c r="AS1767" s="51"/>
      <c r="AT1767" s="51"/>
      <c r="AU1767" s="51"/>
    </row>
    <row r="1768" spans="3:64" x14ac:dyDescent="0.2">
      <c r="C1768" s="10"/>
      <c r="D1768" s="10"/>
      <c r="AA1768" s="51"/>
      <c r="AB1768" s="51"/>
      <c r="AC1768" s="51"/>
      <c r="AD1768" s="51"/>
      <c r="AE1768" s="51"/>
      <c r="AG1768" s="72"/>
      <c r="AN1768" s="51"/>
      <c r="AO1768" s="51"/>
      <c r="AP1768" s="51"/>
      <c r="AQ1768" s="51"/>
      <c r="AR1768" s="51"/>
      <c r="AS1768" s="51"/>
      <c r="AT1768" s="51"/>
      <c r="AU1768" s="51"/>
    </row>
    <row r="1769" spans="3:64" x14ac:dyDescent="0.2">
      <c r="C1769" s="10"/>
      <c r="D1769" s="10"/>
      <c r="AA1769" s="51"/>
      <c r="AB1769" s="51"/>
      <c r="AC1769" s="51"/>
      <c r="AD1769" s="51"/>
      <c r="AE1769" s="51"/>
      <c r="AG1769" s="72"/>
      <c r="AN1769" s="51"/>
      <c r="AO1769" s="51"/>
      <c r="AP1769" s="51"/>
      <c r="AQ1769" s="51"/>
      <c r="AR1769" s="51"/>
      <c r="AS1769" s="51"/>
      <c r="AT1769" s="51"/>
      <c r="AU1769" s="51"/>
    </row>
    <row r="1770" spans="3:64" x14ac:dyDescent="0.2">
      <c r="C1770" s="10"/>
      <c r="D1770" s="10"/>
      <c r="AA1770" s="51"/>
      <c r="AB1770" s="51"/>
      <c r="AC1770" s="51"/>
      <c r="AD1770" s="51"/>
      <c r="AE1770" s="51"/>
      <c r="AG1770" s="72"/>
      <c r="AN1770" s="51"/>
      <c r="AO1770" s="51"/>
      <c r="AP1770" s="51"/>
      <c r="AQ1770" s="51"/>
      <c r="AR1770" s="51"/>
      <c r="AS1770" s="51"/>
      <c r="AT1770" s="51"/>
      <c r="AU1770" s="51"/>
    </row>
    <row r="1771" spans="3:64" x14ac:dyDescent="0.2">
      <c r="C1771" s="10"/>
      <c r="D1771" s="10"/>
      <c r="AA1771" s="51"/>
      <c r="AB1771" s="51"/>
      <c r="AC1771" s="51"/>
      <c r="AD1771" s="51"/>
      <c r="AE1771" s="51"/>
      <c r="AG1771" s="72"/>
      <c r="AN1771" s="51"/>
      <c r="AO1771" s="51"/>
      <c r="AP1771" s="51"/>
      <c r="AQ1771" s="51"/>
      <c r="AR1771" s="51"/>
      <c r="AS1771" s="51"/>
      <c r="AT1771" s="51"/>
      <c r="AU1771" s="51"/>
    </row>
    <row r="1772" spans="3:64" x14ac:dyDescent="0.2">
      <c r="C1772" s="10"/>
      <c r="D1772" s="10"/>
      <c r="AA1772" s="51"/>
      <c r="AB1772" s="51"/>
      <c r="AC1772" s="51"/>
      <c r="AD1772" s="51"/>
      <c r="AE1772" s="51"/>
      <c r="AG1772" s="72"/>
      <c r="AN1772" s="51"/>
      <c r="AO1772" s="51"/>
      <c r="AP1772" s="51"/>
      <c r="AQ1772" s="51"/>
      <c r="AR1772" s="51"/>
      <c r="AS1772" s="51"/>
      <c r="AT1772" s="51"/>
      <c r="AU1772" s="51"/>
    </row>
    <row r="1773" spans="3:64" x14ac:dyDescent="0.2">
      <c r="C1773" s="10"/>
      <c r="D1773" s="10"/>
      <c r="AA1773" s="51"/>
      <c r="AB1773" s="51"/>
      <c r="AC1773" s="51"/>
      <c r="AD1773" s="51"/>
      <c r="AE1773" s="51"/>
      <c r="AG1773" s="72"/>
      <c r="AN1773" s="51"/>
      <c r="AO1773" s="51"/>
      <c r="AP1773" s="51"/>
      <c r="AQ1773" s="51"/>
      <c r="AR1773" s="51"/>
      <c r="AS1773" s="51"/>
      <c r="AT1773" s="51"/>
      <c r="AU1773" s="51"/>
    </row>
    <row r="1774" spans="3:64" x14ac:dyDescent="0.2">
      <c r="C1774" s="10"/>
      <c r="D1774" s="10"/>
      <c r="AA1774" s="51"/>
      <c r="AB1774" s="51"/>
      <c r="AC1774" s="51"/>
      <c r="AD1774" s="51"/>
      <c r="AE1774" s="51"/>
      <c r="AG1774" s="72"/>
      <c r="AN1774" s="51"/>
      <c r="AO1774" s="51"/>
      <c r="AP1774" s="51"/>
      <c r="AQ1774" s="51"/>
      <c r="AR1774" s="51"/>
      <c r="AS1774" s="51"/>
      <c r="AT1774" s="51"/>
      <c r="AU1774" s="51"/>
    </row>
    <row r="1775" spans="3:64" x14ac:dyDescent="0.2">
      <c r="C1775" s="10"/>
      <c r="D1775" s="10"/>
      <c r="AA1775" s="51"/>
      <c r="AB1775" s="51"/>
      <c r="AC1775" s="51"/>
      <c r="AD1775" s="51"/>
      <c r="AE1775" s="51"/>
      <c r="AG1775" s="72"/>
      <c r="AN1775" s="51"/>
      <c r="AO1775" s="51"/>
      <c r="AP1775" s="51"/>
      <c r="AQ1775" s="51"/>
      <c r="AR1775" s="51"/>
      <c r="AS1775" s="51"/>
      <c r="AT1775" s="51"/>
      <c r="AU1775" s="51"/>
    </row>
    <row r="1776" spans="3:64" x14ac:dyDescent="0.2">
      <c r="C1776" s="10"/>
      <c r="D1776" s="10"/>
      <c r="AA1776" s="51"/>
      <c r="AB1776" s="51"/>
      <c r="AC1776" s="51"/>
      <c r="AD1776" s="51"/>
      <c r="AE1776" s="51"/>
      <c r="AG1776" s="72"/>
      <c r="AN1776" s="51"/>
      <c r="AO1776" s="51"/>
      <c r="AP1776" s="51"/>
      <c r="AQ1776" s="51"/>
      <c r="AR1776" s="51"/>
      <c r="AS1776" s="51"/>
      <c r="AT1776" s="51"/>
      <c r="AU1776" s="51"/>
      <c r="AV1776" s="51"/>
    </row>
    <row r="1777" spans="3:50" x14ac:dyDescent="0.2">
      <c r="C1777" s="10"/>
      <c r="D1777" s="10"/>
      <c r="AA1777" s="51"/>
      <c r="AB1777" s="51"/>
      <c r="AC1777" s="51"/>
      <c r="AD1777" s="51"/>
      <c r="AE1777" s="51"/>
      <c r="AG1777" s="72"/>
      <c r="AN1777" s="51"/>
      <c r="AO1777" s="51"/>
      <c r="AP1777" s="51"/>
      <c r="AQ1777" s="51"/>
      <c r="AR1777" s="51"/>
      <c r="AS1777" s="51"/>
      <c r="AT1777" s="51"/>
      <c r="AU1777" s="51"/>
    </row>
    <row r="1778" spans="3:50" x14ac:dyDescent="0.2">
      <c r="C1778" s="10"/>
      <c r="D1778" s="10"/>
      <c r="AA1778" s="51"/>
      <c r="AB1778" s="51"/>
      <c r="AC1778" s="51"/>
      <c r="AD1778" s="51"/>
      <c r="AE1778" s="51"/>
      <c r="AG1778" s="72"/>
      <c r="AN1778" s="51"/>
      <c r="AO1778" s="51"/>
      <c r="AP1778" s="51"/>
      <c r="AQ1778" s="51"/>
      <c r="AR1778" s="51"/>
      <c r="AS1778" s="51"/>
      <c r="AT1778" s="51"/>
      <c r="AU1778" s="51"/>
    </row>
    <row r="1779" spans="3:50" x14ac:dyDescent="0.2">
      <c r="C1779" s="10"/>
      <c r="D1779" s="10"/>
      <c r="AA1779" s="51"/>
      <c r="AB1779" s="51"/>
      <c r="AC1779" s="51"/>
      <c r="AD1779" s="51"/>
      <c r="AE1779" s="51"/>
      <c r="AG1779" s="72"/>
      <c r="AN1779" s="51"/>
      <c r="AO1779" s="51"/>
      <c r="AP1779" s="51"/>
      <c r="AQ1779" s="51"/>
      <c r="AR1779" s="51"/>
      <c r="AS1779" s="51"/>
      <c r="AT1779" s="51"/>
      <c r="AU1779" s="51"/>
    </row>
    <row r="1780" spans="3:50" x14ac:dyDescent="0.2">
      <c r="C1780" s="10"/>
      <c r="D1780" s="10"/>
      <c r="AA1780" s="51"/>
      <c r="AB1780" s="51"/>
      <c r="AC1780" s="51"/>
      <c r="AD1780" s="51"/>
      <c r="AE1780" s="51"/>
      <c r="AG1780" s="72"/>
      <c r="AN1780" s="51"/>
      <c r="AO1780" s="51"/>
      <c r="AP1780" s="51"/>
      <c r="AQ1780" s="51"/>
      <c r="AR1780" s="51"/>
      <c r="AS1780" s="51"/>
      <c r="AT1780" s="51"/>
      <c r="AU1780" s="51"/>
    </row>
    <row r="1781" spans="3:50" x14ac:dyDescent="0.2">
      <c r="C1781" s="10"/>
      <c r="D1781" s="10"/>
      <c r="AA1781" s="51"/>
      <c r="AB1781" s="51"/>
      <c r="AC1781" s="51"/>
      <c r="AD1781" s="51"/>
      <c r="AE1781" s="51"/>
      <c r="AG1781" s="72"/>
      <c r="AN1781" s="51"/>
      <c r="AO1781" s="51"/>
      <c r="AP1781" s="51"/>
      <c r="AQ1781" s="51"/>
      <c r="AR1781" s="51"/>
      <c r="AS1781" s="51"/>
      <c r="AT1781" s="51"/>
      <c r="AU1781" s="51"/>
      <c r="AV1781" s="51"/>
    </row>
    <row r="1782" spans="3:50" x14ac:dyDescent="0.2">
      <c r="C1782" s="10"/>
      <c r="D1782" s="10"/>
      <c r="AA1782" s="51"/>
      <c r="AB1782" s="51"/>
      <c r="AC1782" s="51"/>
      <c r="AD1782" s="51"/>
      <c r="AE1782" s="51"/>
      <c r="AG1782" s="72"/>
      <c r="AN1782" s="51"/>
      <c r="AO1782" s="51"/>
      <c r="AP1782" s="51"/>
      <c r="AQ1782" s="51"/>
      <c r="AR1782" s="51"/>
      <c r="AS1782" s="51"/>
      <c r="AT1782" s="51"/>
      <c r="AU1782" s="51"/>
    </row>
    <row r="1783" spans="3:50" x14ac:dyDescent="0.2">
      <c r="C1783" s="10"/>
      <c r="D1783" s="10"/>
      <c r="AA1783" s="51"/>
      <c r="AB1783" s="51"/>
      <c r="AC1783" s="51"/>
      <c r="AD1783" s="51"/>
      <c r="AE1783" s="51"/>
      <c r="AG1783" s="72"/>
      <c r="AN1783" s="51"/>
      <c r="AO1783" s="51"/>
      <c r="AP1783" s="51"/>
      <c r="AQ1783" s="51"/>
      <c r="AR1783" s="51"/>
      <c r="AS1783" s="51"/>
      <c r="AT1783" s="51"/>
      <c r="AU1783" s="51"/>
    </row>
    <row r="1784" spans="3:50" x14ac:dyDescent="0.2">
      <c r="C1784" s="10"/>
      <c r="D1784" s="10"/>
      <c r="AA1784" s="51"/>
      <c r="AB1784" s="51"/>
      <c r="AC1784" s="51"/>
      <c r="AD1784" s="51"/>
      <c r="AE1784" s="51"/>
      <c r="AG1784" s="72"/>
      <c r="AN1784" s="51"/>
      <c r="AO1784" s="51"/>
      <c r="AP1784" s="51"/>
      <c r="AQ1784" s="51"/>
      <c r="AR1784" s="51"/>
      <c r="AS1784" s="51"/>
      <c r="AT1784" s="51"/>
      <c r="AU1784" s="51"/>
    </row>
    <row r="1785" spans="3:50" x14ac:dyDescent="0.2">
      <c r="C1785" s="10"/>
      <c r="D1785" s="10"/>
      <c r="AA1785" s="51"/>
      <c r="AB1785" s="51"/>
      <c r="AC1785" s="51"/>
      <c r="AD1785" s="51"/>
      <c r="AE1785" s="51"/>
      <c r="AG1785" s="72"/>
      <c r="AN1785" s="51"/>
      <c r="AO1785" s="51"/>
      <c r="AP1785" s="51"/>
      <c r="AQ1785" s="51"/>
      <c r="AR1785" s="51"/>
      <c r="AS1785" s="51"/>
      <c r="AT1785" s="51"/>
      <c r="AU1785" s="51"/>
    </row>
    <row r="1786" spans="3:50" x14ac:dyDescent="0.2">
      <c r="C1786" s="10"/>
      <c r="D1786" s="10"/>
      <c r="AA1786" s="51"/>
      <c r="AB1786" s="51"/>
      <c r="AC1786" s="51"/>
      <c r="AD1786" s="51"/>
      <c r="AE1786" s="51"/>
      <c r="AG1786" s="72"/>
      <c r="AN1786" s="51"/>
      <c r="AO1786" s="51"/>
      <c r="AP1786" s="51"/>
      <c r="AQ1786" s="51"/>
      <c r="AR1786" s="51"/>
      <c r="AS1786" s="51"/>
      <c r="AT1786" s="51"/>
      <c r="AU1786" s="51"/>
    </row>
    <row r="1787" spans="3:50" x14ac:dyDescent="0.2">
      <c r="C1787" s="10"/>
      <c r="D1787" s="10"/>
      <c r="AA1787" s="51"/>
      <c r="AB1787" s="51"/>
      <c r="AC1787" s="51"/>
      <c r="AD1787" s="51"/>
      <c r="AE1787" s="51"/>
      <c r="AG1787" s="72"/>
      <c r="AN1787" s="51"/>
      <c r="AO1787" s="51"/>
      <c r="AP1787" s="51"/>
      <c r="AQ1787" s="51"/>
      <c r="AR1787" s="51"/>
      <c r="AS1787" s="51"/>
      <c r="AT1787" s="51"/>
      <c r="AU1787" s="51"/>
    </row>
    <row r="1788" spans="3:50" x14ac:dyDescent="0.2">
      <c r="C1788" s="10"/>
      <c r="D1788" s="10"/>
      <c r="AA1788" s="51"/>
      <c r="AB1788" s="51"/>
      <c r="AC1788" s="51"/>
      <c r="AD1788" s="51"/>
      <c r="AE1788" s="51"/>
      <c r="AG1788" s="72"/>
      <c r="AN1788" s="51"/>
      <c r="AO1788" s="51"/>
      <c r="AP1788" s="51"/>
      <c r="AQ1788" s="51"/>
      <c r="AR1788" s="51"/>
      <c r="AS1788" s="51"/>
      <c r="AT1788" s="51"/>
      <c r="AU1788" s="51"/>
    </row>
    <row r="1789" spans="3:50" x14ac:dyDescent="0.2">
      <c r="C1789" s="10"/>
      <c r="D1789" s="10"/>
      <c r="AA1789" s="51"/>
      <c r="AB1789" s="51"/>
      <c r="AC1789" s="51"/>
      <c r="AD1789" s="51"/>
      <c r="AE1789" s="51"/>
      <c r="AG1789" s="72"/>
      <c r="AN1789" s="51"/>
      <c r="AO1789" s="51"/>
      <c r="AP1789" s="51"/>
      <c r="AQ1789" s="51"/>
      <c r="AR1789" s="51"/>
      <c r="AS1789" s="51"/>
      <c r="AT1789" s="51"/>
      <c r="AU1789" s="51"/>
    </row>
    <row r="1790" spans="3:50" x14ac:dyDescent="0.2">
      <c r="C1790" s="10"/>
      <c r="D1790" s="10"/>
      <c r="AA1790" s="51"/>
      <c r="AB1790" s="51"/>
      <c r="AC1790" s="51"/>
      <c r="AD1790" s="51"/>
      <c r="AE1790" s="51"/>
      <c r="AG1790" s="72"/>
      <c r="AN1790" s="51"/>
      <c r="AO1790" s="51"/>
      <c r="AP1790" s="51"/>
      <c r="AQ1790" s="51"/>
      <c r="AR1790" s="51"/>
      <c r="AS1790" s="51"/>
      <c r="AT1790" s="51"/>
      <c r="AU1790" s="51"/>
      <c r="AV1790" s="51"/>
    </row>
    <row r="1791" spans="3:50" x14ac:dyDescent="0.2">
      <c r="C1791" s="10"/>
      <c r="D1791" s="10"/>
      <c r="AA1791" s="51"/>
      <c r="AB1791" s="51"/>
      <c r="AC1791" s="51"/>
      <c r="AD1791" s="51"/>
      <c r="AE1791" s="51"/>
      <c r="AG1791" s="72"/>
      <c r="AN1791" s="51"/>
      <c r="AO1791" s="51"/>
      <c r="AP1791" s="51"/>
      <c r="AQ1791" s="51"/>
      <c r="AR1791" s="51"/>
      <c r="AS1791" s="51"/>
      <c r="AT1791" s="51"/>
      <c r="AU1791" s="51"/>
    </row>
    <row r="1792" spans="3:50" x14ac:dyDescent="0.2">
      <c r="C1792" s="10"/>
      <c r="D1792" s="10"/>
      <c r="AA1792" s="51"/>
      <c r="AB1792" s="51"/>
      <c r="AC1792" s="51"/>
      <c r="AD1792" s="51"/>
      <c r="AE1792" s="51"/>
      <c r="AG1792" s="72"/>
      <c r="AN1792" s="51"/>
      <c r="AO1792" s="51"/>
      <c r="AP1792" s="51"/>
      <c r="AQ1792" s="51"/>
      <c r="AR1792" s="51"/>
      <c r="AS1792" s="51"/>
      <c r="AT1792" s="51"/>
      <c r="AU1792" s="51"/>
      <c r="AV1792" s="51"/>
      <c r="AX1792" s="51"/>
    </row>
    <row r="1793" spans="3:64" x14ac:dyDescent="0.2">
      <c r="C1793" s="10"/>
      <c r="D1793" s="10"/>
      <c r="AA1793" s="51"/>
      <c r="AB1793" s="51"/>
      <c r="AC1793" s="51"/>
      <c r="AD1793" s="51"/>
      <c r="AE1793" s="51"/>
      <c r="AG1793" s="72"/>
      <c r="AN1793" s="51"/>
      <c r="AO1793" s="51"/>
      <c r="AP1793" s="51"/>
      <c r="AQ1793" s="51"/>
      <c r="AR1793" s="51"/>
      <c r="AS1793" s="51"/>
      <c r="AT1793" s="51"/>
      <c r="AU1793" s="51"/>
      <c r="AV1793" s="51"/>
      <c r="AW1793" s="51"/>
      <c r="AX1793" s="51"/>
      <c r="AY1793" s="51"/>
      <c r="AZ1793" s="51"/>
      <c r="BA1793" s="51"/>
      <c r="BB1793" s="51"/>
      <c r="BC1793" s="51"/>
      <c r="BD1793" s="51"/>
      <c r="BE1793" s="51"/>
      <c r="BF1793" s="51"/>
      <c r="BG1793" s="51"/>
      <c r="BH1793" s="51"/>
      <c r="BI1793" s="51"/>
      <c r="BJ1793" s="51"/>
      <c r="BK1793" s="51"/>
      <c r="BL1793" s="51"/>
    </row>
    <row r="1794" spans="3:64" x14ac:dyDescent="0.2">
      <c r="C1794" s="10"/>
      <c r="D1794" s="10"/>
      <c r="AA1794" s="51"/>
      <c r="AB1794" s="51"/>
      <c r="AC1794" s="51"/>
      <c r="AD1794" s="51"/>
      <c r="AE1794" s="51"/>
      <c r="AG1794" s="72"/>
      <c r="AN1794" s="51"/>
      <c r="AO1794" s="51"/>
      <c r="AP1794" s="51"/>
      <c r="AQ1794" s="51"/>
      <c r="AR1794" s="51"/>
      <c r="AS1794" s="51"/>
      <c r="AT1794" s="51"/>
      <c r="AU1794" s="51"/>
    </row>
    <row r="1795" spans="3:64" x14ac:dyDescent="0.2">
      <c r="C1795" s="10"/>
      <c r="D1795" s="10"/>
      <c r="AA1795" s="51"/>
      <c r="AB1795" s="51"/>
      <c r="AC1795" s="51"/>
      <c r="AD1795" s="51"/>
      <c r="AE1795" s="51"/>
      <c r="AG1795" s="72"/>
      <c r="AN1795" s="51"/>
      <c r="AO1795" s="51"/>
      <c r="AP1795" s="51"/>
      <c r="AQ1795" s="51"/>
      <c r="AR1795" s="51"/>
      <c r="AS1795" s="51"/>
      <c r="AT1795" s="51"/>
      <c r="AU1795" s="51"/>
    </row>
    <row r="1796" spans="3:64" x14ac:dyDescent="0.2">
      <c r="C1796" s="10"/>
      <c r="D1796" s="10"/>
      <c r="AA1796" s="51"/>
      <c r="AB1796" s="51"/>
      <c r="AC1796" s="51"/>
      <c r="AD1796" s="51"/>
      <c r="AE1796" s="51"/>
      <c r="AG1796" s="72"/>
      <c r="AN1796" s="51"/>
      <c r="AO1796" s="51"/>
      <c r="AP1796" s="51"/>
      <c r="AQ1796" s="51"/>
      <c r="AR1796" s="51"/>
      <c r="AS1796" s="51"/>
      <c r="AT1796" s="51"/>
      <c r="AU1796" s="51"/>
    </row>
    <row r="1797" spans="3:64" x14ac:dyDescent="0.2">
      <c r="C1797" s="10"/>
      <c r="D1797" s="10"/>
      <c r="AA1797" s="51"/>
      <c r="AB1797" s="51"/>
      <c r="AC1797" s="51"/>
      <c r="AD1797" s="51"/>
      <c r="AE1797" s="51"/>
      <c r="AG1797" s="72"/>
      <c r="AN1797" s="51"/>
      <c r="AO1797" s="51"/>
      <c r="AP1797" s="51"/>
      <c r="AQ1797" s="51"/>
      <c r="AR1797" s="51"/>
      <c r="AS1797" s="51"/>
      <c r="AT1797" s="51"/>
      <c r="AU1797" s="51"/>
      <c r="AV1797" s="51"/>
      <c r="AX1797" s="51"/>
    </row>
    <row r="1798" spans="3:64" x14ac:dyDescent="0.2">
      <c r="C1798" s="10"/>
      <c r="D1798" s="10"/>
      <c r="AA1798" s="51"/>
      <c r="AB1798" s="51"/>
      <c r="AC1798" s="51"/>
      <c r="AD1798" s="51"/>
      <c r="AE1798" s="51"/>
      <c r="AG1798" s="72"/>
      <c r="AN1798" s="51"/>
      <c r="AO1798" s="51"/>
      <c r="AP1798" s="51"/>
      <c r="AQ1798" s="51"/>
      <c r="AR1798" s="51"/>
      <c r="AS1798" s="51"/>
      <c r="AT1798" s="51"/>
      <c r="AU1798" s="51"/>
      <c r="AV1798" s="51"/>
      <c r="AW1798" s="51"/>
      <c r="AX1798" s="51"/>
      <c r="AY1798" s="51"/>
      <c r="AZ1798" s="51"/>
      <c r="BA1798" s="51"/>
      <c r="BB1798" s="51"/>
      <c r="BC1798" s="51"/>
      <c r="BD1798" s="51"/>
      <c r="BE1798" s="51"/>
      <c r="BF1798" s="51"/>
      <c r="BG1798" s="51"/>
      <c r="BH1798" s="51"/>
      <c r="BI1798" s="51"/>
      <c r="BJ1798" s="51"/>
      <c r="BK1798" s="51"/>
      <c r="BL1798" s="51"/>
    </row>
    <row r="1799" spans="3:64" x14ac:dyDescent="0.2">
      <c r="C1799" s="10"/>
      <c r="D1799" s="10"/>
      <c r="AA1799" s="51"/>
      <c r="AB1799" s="51"/>
      <c r="AC1799" s="51"/>
      <c r="AD1799" s="51"/>
      <c r="AE1799" s="51"/>
      <c r="AG1799" s="72"/>
      <c r="AN1799" s="51"/>
      <c r="AO1799" s="51"/>
      <c r="AP1799" s="51"/>
      <c r="AQ1799" s="51"/>
      <c r="AR1799" s="51"/>
      <c r="AS1799" s="51"/>
      <c r="AT1799" s="51"/>
      <c r="AU1799" s="51"/>
    </row>
    <row r="1800" spans="3:64" x14ac:dyDescent="0.2">
      <c r="C1800" s="10"/>
      <c r="D1800" s="10"/>
      <c r="AA1800" s="51"/>
      <c r="AB1800" s="51"/>
      <c r="AC1800" s="51"/>
      <c r="AD1800" s="51"/>
      <c r="AE1800" s="51"/>
      <c r="AG1800" s="72"/>
      <c r="AN1800" s="51"/>
      <c r="AO1800" s="51"/>
      <c r="AP1800" s="51"/>
      <c r="AQ1800" s="51"/>
      <c r="AR1800" s="51"/>
      <c r="AS1800" s="51"/>
      <c r="AT1800" s="51"/>
      <c r="AU1800" s="51"/>
    </row>
    <row r="1801" spans="3:64" x14ac:dyDescent="0.2">
      <c r="C1801" s="10"/>
      <c r="D1801" s="10"/>
      <c r="AA1801" s="51"/>
      <c r="AB1801" s="51"/>
      <c r="AC1801" s="51"/>
      <c r="AD1801" s="51"/>
      <c r="AE1801" s="51"/>
      <c r="AG1801" s="72"/>
      <c r="AN1801" s="51"/>
      <c r="AO1801" s="51"/>
      <c r="AP1801" s="51"/>
      <c r="AQ1801" s="51"/>
      <c r="AR1801" s="51"/>
      <c r="AS1801" s="51"/>
      <c r="AT1801" s="51"/>
      <c r="AU1801" s="51"/>
    </row>
    <row r="1802" spans="3:64" x14ac:dyDescent="0.2">
      <c r="C1802" s="10"/>
      <c r="D1802" s="10"/>
      <c r="AA1802" s="51"/>
      <c r="AB1802" s="51"/>
      <c r="AC1802" s="51"/>
      <c r="AD1802" s="51"/>
      <c r="AE1802" s="51"/>
      <c r="AG1802" s="72"/>
      <c r="AN1802" s="51"/>
      <c r="AO1802" s="51"/>
      <c r="AP1802" s="51"/>
      <c r="AQ1802" s="51"/>
      <c r="AR1802" s="51"/>
      <c r="AS1802" s="51"/>
      <c r="AT1802" s="51"/>
      <c r="AU1802" s="51"/>
    </row>
    <row r="1803" spans="3:64" x14ac:dyDescent="0.2">
      <c r="C1803" s="10"/>
      <c r="D1803" s="10"/>
      <c r="AA1803" s="51"/>
      <c r="AB1803" s="51"/>
      <c r="AC1803" s="51"/>
      <c r="AD1803" s="51"/>
      <c r="AE1803" s="51"/>
      <c r="AG1803" s="72"/>
      <c r="AN1803" s="51"/>
      <c r="AO1803" s="51"/>
      <c r="AP1803" s="51"/>
      <c r="AQ1803" s="51"/>
      <c r="AR1803" s="51"/>
      <c r="AS1803" s="51"/>
      <c r="AT1803" s="51"/>
      <c r="AU1803" s="51"/>
      <c r="AV1803" s="51"/>
      <c r="AX1803" s="51"/>
    </row>
    <row r="1804" spans="3:64" x14ac:dyDescent="0.2">
      <c r="C1804" s="10"/>
      <c r="D1804" s="10"/>
      <c r="AA1804" s="51"/>
      <c r="AB1804" s="51"/>
      <c r="AC1804" s="51"/>
      <c r="AD1804" s="51"/>
      <c r="AE1804" s="51"/>
      <c r="AG1804" s="72"/>
      <c r="AN1804" s="51"/>
      <c r="AO1804" s="51"/>
      <c r="AP1804" s="51"/>
      <c r="AQ1804" s="51"/>
      <c r="AR1804" s="51"/>
      <c r="AS1804" s="51"/>
      <c r="AT1804" s="51"/>
      <c r="AU1804" s="51"/>
    </row>
    <row r="1805" spans="3:64" x14ac:dyDescent="0.2">
      <c r="C1805" s="10"/>
      <c r="D1805" s="10"/>
      <c r="AA1805" s="51"/>
      <c r="AB1805" s="51"/>
      <c r="AC1805" s="51"/>
      <c r="AD1805" s="51"/>
      <c r="AE1805" s="51"/>
      <c r="AG1805" s="72"/>
      <c r="AN1805" s="51"/>
      <c r="AO1805" s="51"/>
      <c r="AP1805" s="51"/>
      <c r="AQ1805" s="51"/>
      <c r="AR1805" s="51"/>
      <c r="AS1805" s="51"/>
      <c r="AT1805" s="51"/>
      <c r="AU1805" s="51"/>
    </row>
    <row r="1806" spans="3:64" x14ac:dyDescent="0.2">
      <c r="C1806" s="10"/>
      <c r="D1806" s="10"/>
      <c r="AA1806" s="51"/>
      <c r="AB1806" s="51"/>
      <c r="AC1806" s="51"/>
      <c r="AD1806" s="51"/>
      <c r="AE1806" s="51"/>
      <c r="AG1806" s="72"/>
      <c r="AN1806" s="51"/>
      <c r="AO1806" s="51"/>
      <c r="AP1806" s="51"/>
      <c r="AQ1806" s="51"/>
      <c r="AR1806" s="51"/>
      <c r="AS1806" s="51"/>
      <c r="AT1806" s="51"/>
      <c r="AU1806" s="51"/>
    </row>
    <row r="1807" spans="3:64" x14ac:dyDescent="0.2">
      <c r="C1807" s="10"/>
      <c r="D1807" s="10"/>
      <c r="AA1807" s="51"/>
      <c r="AB1807" s="51"/>
      <c r="AC1807" s="51"/>
      <c r="AD1807" s="51"/>
      <c r="AE1807" s="51"/>
      <c r="AG1807" s="72"/>
      <c r="AN1807" s="51"/>
      <c r="AO1807" s="51"/>
      <c r="AP1807" s="51"/>
      <c r="AQ1807" s="51"/>
      <c r="AR1807" s="51"/>
      <c r="AS1807" s="51"/>
      <c r="AT1807" s="51"/>
      <c r="AU1807" s="51"/>
    </row>
    <row r="1808" spans="3:64" x14ac:dyDescent="0.2">
      <c r="C1808" s="10"/>
      <c r="D1808" s="10"/>
      <c r="AA1808" s="51"/>
      <c r="AB1808" s="51"/>
      <c r="AC1808" s="51"/>
      <c r="AD1808" s="51"/>
      <c r="AE1808" s="51"/>
      <c r="AG1808" s="72"/>
      <c r="AN1808" s="51"/>
      <c r="AO1808" s="51"/>
      <c r="AP1808" s="51"/>
      <c r="AQ1808" s="51"/>
      <c r="AR1808" s="51"/>
      <c r="AS1808" s="51"/>
      <c r="AT1808" s="51"/>
      <c r="AU1808" s="51"/>
    </row>
    <row r="1809" spans="3:64" x14ac:dyDescent="0.2">
      <c r="C1809" s="10"/>
      <c r="D1809" s="10"/>
      <c r="AA1809" s="51"/>
      <c r="AB1809" s="51"/>
      <c r="AC1809" s="51"/>
      <c r="AD1809" s="51"/>
      <c r="AE1809" s="51"/>
      <c r="AG1809" s="72"/>
      <c r="AN1809" s="51"/>
      <c r="AO1809" s="51"/>
      <c r="AP1809" s="51"/>
      <c r="AQ1809" s="51"/>
      <c r="AR1809" s="51"/>
      <c r="AS1809" s="51"/>
      <c r="AT1809" s="51"/>
      <c r="AU1809" s="51"/>
    </row>
    <row r="1810" spans="3:64" x14ac:dyDescent="0.2">
      <c r="C1810" s="10"/>
      <c r="D1810" s="10"/>
      <c r="AA1810" s="51"/>
      <c r="AB1810" s="51"/>
      <c r="AC1810" s="51"/>
      <c r="AD1810" s="51"/>
      <c r="AE1810" s="51"/>
      <c r="AG1810" s="72"/>
      <c r="AN1810" s="51"/>
      <c r="AO1810" s="51"/>
      <c r="AP1810" s="51"/>
      <c r="AQ1810" s="51"/>
      <c r="AR1810" s="51"/>
      <c r="AS1810" s="51"/>
      <c r="AT1810" s="51"/>
      <c r="AU1810" s="51"/>
      <c r="AV1810" s="51"/>
      <c r="AX1810" s="51"/>
      <c r="AY1810" s="51"/>
      <c r="AZ1810" s="51"/>
      <c r="BA1810" s="51"/>
      <c r="BB1810" s="51"/>
      <c r="BC1810" s="51"/>
      <c r="BD1810" s="51"/>
      <c r="BE1810" s="51"/>
      <c r="BF1810" s="51"/>
      <c r="BG1810" s="51"/>
      <c r="BH1810" s="51"/>
      <c r="BI1810" s="51"/>
      <c r="BJ1810" s="51"/>
      <c r="BK1810" s="51"/>
      <c r="BL1810" s="51"/>
    </row>
    <row r="1811" spans="3:64" x14ac:dyDescent="0.2">
      <c r="C1811" s="10"/>
      <c r="D1811" s="10"/>
      <c r="AA1811" s="51"/>
      <c r="AB1811" s="51"/>
      <c r="AC1811" s="51"/>
      <c r="AD1811" s="51"/>
      <c r="AE1811" s="51"/>
      <c r="AG1811" s="72"/>
      <c r="AN1811" s="51"/>
      <c r="AO1811" s="51"/>
      <c r="AP1811" s="51"/>
      <c r="AQ1811" s="51"/>
      <c r="AR1811" s="51"/>
      <c r="AS1811" s="51"/>
      <c r="AT1811" s="51"/>
      <c r="AU1811" s="51"/>
      <c r="AV1811" s="51"/>
    </row>
    <row r="1812" spans="3:64" x14ac:dyDescent="0.2">
      <c r="C1812" s="10"/>
      <c r="D1812" s="10"/>
      <c r="AA1812" s="51"/>
      <c r="AB1812" s="51"/>
      <c r="AC1812" s="51"/>
      <c r="AD1812" s="51"/>
      <c r="AE1812" s="51"/>
      <c r="AG1812" s="72"/>
      <c r="AN1812" s="51"/>
      <c r="AO1812" s="51"/>
      <c r="AP1812" s="51"/>
      <c r="AQ1812" s="51"/>
      <c r="AR1812" s="51"/>
      <c r="AS1812" s="51"/>
      <c r="AT1812" s="51"/>
      <c r="AU1812" s="51"/>
    </row>
    <row r="1813" spans="3:64" x14ac:dyDescent="0.2">
      <c r="C1813" s="10"/>
      <c r="D1813" s="10"/>
      <c r="AA1813" s="51"/>
      <c r="AB1813" s="51"/>
      <c r="AC1813" s="51"/>
      <c r="AD1813" s="51"/>
      <c r="AE1813" s="51"/>
      <c r="AG1813" s="72"/>
      <c r="AN1813" s="51"/>
      <c r="AO1813" s="51"/>
      <c r="AP1813" s="51"/>
      <c r="AQ1813" s="51"/>
      <c r="AR1813" s="51"/>
      <c r="AS1813" s="51"/>
      <c r="AT1813" s="51"/>
      <c r="AU1813" s="51"/>
      <c r="AV1813" s="51"/>
    </row>
    <row r="1814" spans="3:64" x14ac:dyDescent="0.2">
      <c r="C1814" s="10"/>
      <c r="D1814" s="10"/>
      <c r="AA1814" s="51"/>
      <c r="AB1814" s="51"/>
      <c r="AC1814" s="51"/>
      <c r="AD1814" s="51"/>
      <c r="AE1814" s="51"/>
      <c r="AG1814" s="72"/>
      <c r="AN1814" s="51"/>
      <c r="AO1814" s="51"/>
      <c r="AP1814" s="51"/>
      <c r="AQ1814" s="51"/>
      <c r="AR1814" s="51"/>
      <c r="AS1814" s="51"/>
      <c r="AT1814" s="51"/>
      <c r="AU1814" s="51"/>
    </row>
    <row r="1815" spans="3:64" x14ac:dyDescent="0.2">
      <c r="C1815" s="10"/>
      <c r="D1815" s="10"/>
      <c r="AA1815" s="51"/>
      <c r="AB1815" s="51"/>
      <c r="AC1815" s="51"/>
      <c r="AD1815" s="51"/>
      <c r="AE1815" s="51"/>
      <c r="AG1815" s="72"/>
      <c r="AN1815" s="51"/>
      <c r="AO1815" s="51"/>
      <c r="AP1815" s="51"/>
      <c r="AQ1815" s="51"/>
      <c r="AR1815" s="51"/>
      <c r="AS1815" s="51"/>
      <c r="AT1815" s="51"/>
      <c r="AU1815" s="51"/>
    </row>
    <row r="1816" spans="3:64" x14ac:dyDescent="0.2">
      <c r="C1816" s="10"/>
      <c r="D1816" s="10"/>
      <c r="AA1816" s="51"/>
      <c r="AB1816" s="51"/>
      <c r="AC1816" s="51"/>
      <c r="AD1816" s="51"/>
      <c r="AE1816" s="51"/>
      <c r="AG1816" s="72"/>
      <c r="AN1816" s="51"/>
      <c r="AO1816" s="51"/>
      <c r="AP1816" s="51"/>
      <c r="AQ1816" s="51"/>
      <c r="AR1816" s="51"/>
      <c r="AS1816" s="51"/>
      <c r="AT1816" s="51"/>
      <c r="AU1816" s="51"/>
    </row>
    <row r="1817" spans="3:64" x14ac:dyDescent="0.2">
      <c r="C1817" s="10"/>
      <c r="D1817" s="10"/>
      <c r="AA1817" s="51"/>
      <c r="AB1817" s="51"/>
      <c r="AC1817" s="51"/>
      <c r="AD1817" s="51"/>
      <c r="AE1817" s="51"/>
      <c r="AG1817" s="72"/>
      <c r="AN1817" s="51"/>
      <c r="AO1817" s="51"/>
      <c r="AP1817" s="51"/>
      <c r="AQ1817" s="51"/>
      <c r="AR1817" s="51"/>
      <c r="AS1817" s="51"/>
      <c r="AT1817" s="51"/>
      <c r="AU1817" s="51"/>
    </row>
    <row r="1818" spans="3:64" x14ac:dyDescent="0.2">
      <c r="C1818" s="10"/>
      <c r="D1818" s="10"/>
      <c r="AA1818" s="51"/>
      <c r="AB1818" s="51"/>
      <c r="AC1818" s="51"/>
      <c r="AD1818" s="51"/>
      <c r="AE1818" s="51"/>
      <c r="AG1818" s="72"/>
      <c r="AN1818" s="51"/>
      <c r="AO1818" s="51"/>
      <c r="AP1818" s="51"/>
      <c r="AQ1818" s="51"/>
      <c r="AR1818" s="51"/>
      <c r="AS1818" s="51"/>
      <c r="AT1818" s="51"/>
      <c r="AU1818" s="51"/>
    </row>
    <row r="1819" spans="3:64" x14ac:dyDescent="0.2">
      <c r="C1819" s="10"/>
      <c r="D1819" s="10"/>
      <c r="AA1819" s="51"/>
      <c r="AB1819" s="51"/>
      <c r="AC1819" s="51"/>
      <c r="AD1819" s="51"/>
      <c r="AE1819" s="51"/>
      <c r="AG1819" s="72"/>
      <c r="AN1819" s="51"/>
      <c r="AO1819" s="51"/>
      <c r="AP1819" s="51"/>
      <c r="AQ1819" s="51"/>
      <c r="AR1819" s="51"/>
      <c r="AS1819" s="51"/>
      <c r="AT1819" s="51"/>
      <c r="AU1819" s="51"/>
    </row>
    <row r="1820" spans="3:64" x14ac:dyDescent="0.2">
      <c r="C1820" s="10"/>
      <c r="D1820" s="10"/>
      <c r="AA1820" s="51"/>
      <c r="AB1820" s="51"/>
      <c r="AC1820" s="51"/>
      <c r="AD1820" s="51"/>
      <c r="AE1820" s="51"/>
      <c r="AG1820" s="72"/>
      <c r="AN1820" s="51"/>
      <c r="AO1820" s="51"/>
      <c r="AP1820" s="51"/>
      <c r="AQ1820" s="51"/>
      <c r="AR1820" s="51"/>
      <c r="AS1820" s="51"/>
      <c r="AT1820" s="51"/>
      <c r="AU1820" s="51"/>
    </row>
    <row r="1821" spans="3:64" x14ac:dyDescent="0.2">
      <c r="C1821" s="10"/>
      <c r="D1821" s="10"/>
      <c r="AA1821" s="51"/>
      <c r="AB1821" s="51"/>
      <c r="AC1821" s="51"/>
      <c r="AD1821" s="51"/>
      <c r="AE1821" s="51"/>
      <c r="AG1821" s="72"/>
      <c r="AN1821" s="51"/>
      <c r="AO1821" s="51"/>
      <c r="AP1821" s="51"/>
      <c r="AQ1821" s="51"/>
      <c r="AR1821" s="51"/>
      <c r="AS1821" s="51"/>
      <c r="AT1821" s="51"/>
      <c r="AU1821" s="51"/>
    </row>
    <row r="1822" spans="3:64" x14ac:dyDescent="0.2">
      <c r="C1822" s="10"/>
      <c r="D1822" s="10"/>
      <c r="AA1822" s="51"/>
      <c r="AB1822" s="51"/>
      <c r="AC1822" s="51"/>
      <c r="AD1822" s="51"/>
      <c r="AE1822" s="51"/>
      <c r="AG1822" s="72"/>
      <c r="AN1822" s="51"/>
      <c r="AO1822" s="51"/>
      <c r="AP1822" s="51"/>
      <c r="AQ1822" s="51"/>
      <c r="AR1822" s="51"/>
      <c r="AS1822" s="51"/>
      <c r="AT1822" s="51"/>
      <c r="AU1822" s="51"/>
    </row>
    <row r="1823" spans="3:64" x14ac:dyDescent="0.2">
      <c r="C1823" s="10"/>
      <c r="D1823" s="10"/>
      <c r="AA1823" s="51"/>
      <c r="AB1823" s="51"/>
      <c r="AC1823" s="51"/>
      <c r="AD1823" s="51"/>
      <c r="AE1823" s="51"/>
      <c r="AG1823" s="72"/>
      <c r="AN1823" s="51"/>
      <c r="AO1823" s="51"/>
      <c r="AP1823" s="51"/>
      <c r="AQ1823" s="51"/>
      <c r="AR1823" s="51"/>
      <c r="AS1823" s="51"/>
      <c r="AT1823" s="51"/>
      <c r="AU1823" s="51"/>
      <c r="AV1823" s="51"/>
      <c r="AW1823" s="51"/>
      <c r="AX1823" s="51"/>
      <c r="AY1823" s="51"/>
      <c r="AZ1823" s="51"/>
      <c r="BA1823" s="51"/>
      <c r="BB1823" s="51"/>
      <c r="BC1823" s="51"/>
      <c r="BD1823" s="51"/>
      <c r="BE1823" s="51"/>
      <c r="BF1823" s="51"/>
      <c r="BG1823" s="51"/>
      <c r="BH1823" s="51"/>
      <c r="BI1823" s="51"/>
      <c r="BJ1823" s="51"/>
      <c r="BK1823" s="51"/>
      <c r="BL1823" s="51"/>
    </row>
    <row r="1824" spans="3:64" x14ac:dyDescent="0.2">
      <c r="C1824" s="10"/>
      <c r="D1824" s="10"/>
      <c r="AA1824" s="51"/>
      <c r="AB1824" s="51"/>
      <c r="AC1824" s="51"/>
      <c r="AD1824" s="51"/>
      <c r="AE1824" s="51"/>
      <c r="AG1824" s="72"/>
      <c r="AN1824" s="51"/>
      <c r="AO1824" s="51"/>
      <c r="AP1824" s="51"/>
      <c r="AQ1824" s="51"/>
      <c r="AR1824" s="51"/>
      <c r="AS1824" s="51"/>
      <c r="AT1824" s="51"/>
      <c r="AU1824" s="51"/>
    </row>
    <row r="1825" spans="3:47" x14ac:dyDescent="0.2">
      <c r="C1825" s="10"/>
      <c r="D1825" s="10"/>
      <c r="AA1825" s="51"/>
      <c r="AB1825" s="51"/>
      <c r="AC1825" s="51"/>
      <c r="AD1825" s="51"/>
      <c r="AE1825" s="51"/>
      <c r="AG1825" s="72"/>
      <c r="AN1825" s="51"/>
      <c r="AO1825" s="51"/>
      <c r="AP1825" s="51"/>
      <c r="AQ1825" s="51"/>
      <c r="AR1825" s="51"/>
      <c r="AS1825" s="51"/>
      <c r="AT1825" s="51"/>
      <c r="AU1825" s="51"/>
    </row>
    <row r="1826" spans="3:47" x14ac:dyDescent="0.2">
      <c r="C1826" s="10"/>
      <c r="D1826" s="10"/>
      <c r="AA1826" s="51"/>
      <c r="AB1826" s="51"/>
      <c r="AC1826" s="51"/>
      <c r="AD1826" s="51"/>
      <c r="AE1826" s="51"/>
      <c r="AG1826" s="72"/>
      <c r="AN1826" s="51"/>
      <c r="AO1826" s="51"/>
      <c r="AP1826" s="51"/>
      <c r="AQ1826" s="51"/>
      <c r="AR1826" s="51"/>
      <c r="AS1826" s="51"/>
      <c r="AT1826" s="51"/>
      <c r="AU1826" s="51"/>
    </row>
    <row r="1827" spans="3:47" x14ac:dyDescent="0.2">
      <c r="C1827" s="10"/>
      <c r="D1827" s="10"/>
      <c r="AA1827" s="51"/>
      <c r="AB1827" s="51"/>
      <c r="AC1827" s="51"/>
      <c r="AD1827" s="51"/>
      <c r="AE1827" s="51"/>
      <c r="AG1827" s="72"/>
      <c r="AN1827" s="51"/>
      <c r="AO1827" s="51"/>
      <c r="AP1827" s="51"/>
      <c r="AQ1827" s="51"/>
      <c r="AR1827" s="51"/>
      <c r="AS1827" s="51"/>
      <c r="AT1827" s="51"/>
      <c r="AU1827" s="51"/>
    </row>
    <row r="1828" spans="3:47" x14ac:dyDescent="0.2">
      <c r="C1828" s="10"/>
      <c r="D1828" s="10"/>
      <c r="AA1828" s="51"/>
      <c r="AB1828" s="51"/>
      <c r="AC1828" s="51"/>
      <c r="AD1828" s="51"/>
      <c r="AE1828" s="51"/>
      <c r="AG1828" s="72"/>
      <c r="AN1828" s="51"/>
      <c r="AO1828" s="51"/>
      <c r="AP1828" s="51"/>
      <c r="AQ1828" s="51"/>
      <c r="AR1828" s="51"/>
      <c r="AS1828" s="51"/>
      <c r="AT1828" s="51"/>
      <c r="AU1828" s="51"/>
    </row>
    <row r="1829" spans="3:47" x14ac:dyDescent="0.2">
      <c r="C1829" s="10"/>
      <c r="D1829" s="10"/>
      <c r="AA1829" s="51"/>
      <c r="AB1829" s="51"/>
      <c r="AC1829" s="51"/>
      <c r="AD1829" s="51"/>
      <c r="AE1829" s="51"/>
      <c r="AG1829" s="72"/>
      <c r="AN1829" s="51"/>
      <c r="AO1829" s="51"/>
      <c r="AP1829" s="51"/>
      <c r="AQ1829" s="51"/>
      <c r="AR1829" s="51"/>
      <c r="AS1829" s="51"/>
      <c r="AT1829" s="51"/>
      <c r="AU1829" s="51"/>
    </row>
    <row r="1830" spans="3:47" x14ac:dyDescent="0.2">
      <c r="C1830" s="10"/>
      <c r="D1830" s="10"/>
      <c r="AA1830" s="51"/>
      <c r="AB1830" s="51"/>
      <c r="AC1830" s="51"/>
      <c r="AD1830" s="51"/>
      <c r="AE1830" s="51"/>
      <c r="AG1830" s="72"/>
      <c r="AN1830" s="51"/>
      <c r="AO1830" s="51"/>
      <c r="AP1830" s="51"/>
      <c r="AQ1830" s="51"/>
      <c r="AR1830" s="51"/>
      <c r="AS1830" s="51"/>
      <c r="AT1830" s="51"/>
      <c r="AU1830" s="51"/>
    </row>
    <row r="1831" spans="3:47" x14ac:dyDescent="0.2">
      <c r="C1831" s="10"/>
      <c r="D1831" s="10"/>
      <c r="AA1831" s="51"/>
      <c r="AB1831" s="51"/>
      <c r="AC1831" s="51"/>
      <c r="AD1831" s="51"/>
      <c r="AE1831" s="51"/>
      <c r="AG1831" s="72"/>
      <c r="AN1831" s="51"/>
      <c r="AO1831" s="51"/>
      <c r="AP1831" s="51"/>
      <c r="AQ1831" s="51"/>
      <c r="AR1831" s="51"/>
      <c r="AS1831" s="51"/>
      <c r="AT1831" s="51"/>
      <c r="AU1831" s="51"/>
    </row>
    <row r="1832" spans="3:47" x14ac:dyDescent="0.2">
      <c r="C1832" s="10"/>
      <c r="D1832" s="10"/>
      <c r="AA1832" s="51"/>
      <c r="AB1832" s="51"/>
      <c r="AC1832" s="51"/>
      <c r="AD1832" s="51"/>
      <c r="AE1832" s="51"/>
      <c r="AG1832" s="72"/>
      <c r="AN1832" s="51"/>
      <c r="AO1832" s="51"/>
      <c r="AP1832" s="51"/>
      <c r="AQ1832" s="51"/>
      <c r="AR1832" s="51"/>
      <c r="AS1832" s="51"/>
      <c r="AT1832" s="51"/>
      <c r="AU1832" s="51"/>
    </row>
    <row r="1833" spans="3:47" x14ac:dyDescent="0.2">
      <c r="C1833" s="10"/>
      <c r="D1833" s="10"/>
      <c r="AA1833" s="51"/>
      <c r="AB1833" s="51"/>
      <c r="AC1833" s="51"/>
      <c r="AD1833" s="51"/>
      <c r="AE1833" s="51"/>
      <c r="AG1833" s="72"/>
      <c r="AN1833" s="51"/>
      <c r="AO1833" s="51"/>
      <c r="AP1833" s="51"/>
      <c r="AQ1833" s="51"/>
      <c r="AR1833" s="51"/>
      <c r="AS1833" s="51"/>
      <c r="AT1833" s="51"/>
      <c r="AU1833" s="51"/>
    </row>
    <row r="1834" spans="3:47" x14ac:dyDescent="0.2">
      <c r="C1834" s="10"/>
      <c r="D1834" s="10"/>
      <c r="AA1834" s="51"/>
      <c r="AB1834" s="51"/>
      <c r="AC1834" s="51"/>
      <c r="AD1834" s="51"/>
      <c r="AE1834" s="51"/>
      <c r="AG1834" s="72"/>
      <c r="AN1834" s="51"/>
      <c r="AO1834" s="51"/>
      <c r="AP1834" s="51"/>
      <c r="AQ1834" s="51"/>
      <c r="AR1834" s="51"/>
      <c r="AS1834" s="51"/>
      <c r="AT1834" s="51"/>
      <c r="AU1834" s="51"/>
    </row>
    <row r="1835" spans="3:47" x14ac:dyDescent="0.2">
      <c r="C1835" s="10"/>
      <c r="D1835" s="10"/>
      <c r="AA1835" s="51"/>
      <c r="AB1835" s="51"/>
      <c r="AC1835" s="51"/>
      <c r="AD1835" s="51"/>
      <c r="AE1835" s="51"/>
      <c r="AG1835" s="72"/>
      <c r="AN1835" s="51"/>
      <c r="AO1835" s="51"/>
      <c r="AP1835" s="51"/>
      <c r="AQ1835" s="51"/>
      <c r="AR1835" s="51"/>
      <c r="AS1835" s="51"/>
      <c r="AT1835" s="51"/>
      <c r="AU1835" s="51"/>
    </row>
    <row r="1836" spans="3:47" x14ac:dyDescent="0.2">
      <c r="C1836" s="10"/>
      <c r="D1836" s="10"/>
      <c r="AA1836" s="51"/>
      <c r="AB1836" s="51"/>
      <c r="AC1836" s="51"/>
      <c r="AD1836" s="51"/>
      <c r="AE1836" s="51"/>
      <c r="AG1836" s="72"/>
      <c r="AN1836" s="51"/>
      <c r="AO1836" s="51"/>
      <c r="AP1836" s="51"/>
      <c r="AQ1836" s="51"/>
      <c r="AR1836" s="51"/>
      <c r="AS1836" s="51"/>
      <c r="AT1836" s="51"/>
      <c r="AU1836" s="51"/>
    </row>
    <row r="1837" spans="3:47" x14ac:dyDescent="0.2">
      <c r="C1837" s="10"/>
      <c r="D1837" s="10"/>
      <c r="AA1837" s="51"/>
      <c r="AB1837" s="51"/>
      <c r="AC1837" s="51"/>
      <c r="AD1837" s="51"/>
      <c r="AE1837" s="51"/>
      <c r="AG1837" s="72"/>
      <c r="AN1837" s="51"/>
      <c r="AO1837" s="51"/>
      <c r="AP1837" s="51"/>
      <c r="AQ1837" s="51"/>
      <c r="AR1837" s="51"/>
      <c r="AS1837" s="51"/>
      <c r="AT1837" s="51"/>
      <c r="AU1837" s="51"/>
    </row>
    <row r="1838" spans="3:47" x14ac:dyDescent="0.2">
      <c r="C1838" s="10"/>
      <c r="D1838" s="10"/>
      <c r="AA1838" s="51"/>
      <c r="AB1838" s="51"/>
      <c r="AC1838" s="51"/>
      <c r="AD1838" s="51"/>
      <c r="AE1838" s="51"/>
      <c r="AG1838" s="72"/>
      <c r="AN1838" s="51"/>
      <c r="AO1838" s="51"/>
      <c r="AP1838" s="51"/>
      <c r="AQ1838" s="51"/>
      <c r="AR1838" s="51"/>
      <c r="AS1838" s="51"/>
      <c r="AT1838" s="51"/>
      <c r="AU1838" s="51"/>
    </row>
    <row r="1839" spans="3:47" x14ac:dyDescent="0.2">
      <c r="C1839" s="10"/>
      <c r="D1839" s="10"/>
      <c r="AA1839" s="51"/>
      <c r="AB1839" s="51"/>
      <c r="AC1839" s="51"/>
      <c r="AD1839" s="51"/>
      <c r="AE1839" s="51"/>
      <c r="AG1839" s="72"/>
      <c r="AN1839" s="51"/>
      <c r="AO1839" s="51"/>
      <c r="AP1839" s="51"/>
      <c r="AQ1839" s="51"/>
      <c r="AR1839" s="51"/>
      <c r="AS1839" s="51"/>
      <c r="AT1839" s="51"/>
      <c r="AU1839" s="51"/>
    </row>
    <row r="1840" spans="3:47" x14ac:dyDescent="0.2">
      <c r="C1840" s="10"/>
      <c r="D1840" s="10"/>
      <c r="AA1840" s="51"/>
      <c r="AB1840" s="51"/>
      <c r="AC1840" s="51"/>
      <c r="AD1840" s="51"/>
      <c r="AE1840" s="51"/>
      <c r="AG1840" s="72"/>
      <c r="AN1840" s="51"/>
      <c r="AO1840" s="51"/>
      <c r="AP1840" s="51"/>
      <c r="AQ1840" s="51"/>
      <c r="AR1840" s="51"/>
      <c r="AS1840" s="51"/>
      <c r="AT1840" s="51"/>
      <c r="AU1840" s="51"/>
    </row>
    <row r="1841" spans="3:64" x14ac:dyDescent="0.2">
      <c r="C1841" s="10"/>
      <c r="D1841" s="10"/>
      <c r="AA1841" s="51"/>
      <c r="AB1841" s="51"/>
      <c r="AC1841" s="51"/>
      <c r="AD1841" s="51"/>
      <c r="AE1841" s="51"/>
      <c r="AG1841" s="72"/>
      <c r="AN1841" s="51"/>
      <c r="AO1841" s="51"/>
      <c r="AP1841" s="51"/>
      <c r="AQ1841" s="51"/>
      <c r="AR1841" s="51"/>
      <c r="AS1841" s="51"/>
      <c r="AT1841" s="51"/>
      <c r="AU1841" s="51"/>
    </row>
    <row r="1842" spans="3:64" x14ac:dyDescent="0.2">
      <c r="C1842" s="10"/>
      <c r="D1842" s="10"/>
      <c r="AA1842" s="51"/>
      <c r="AB1842" s="51"/>
      <c r="AC1842" s="51"/>
      <c r="AD1842" s="51"/>
      <c r="AE1842" s="51"/>
      <c r="AG1842" s="72"/>
      <c r="AN1842" s="51"/>
      <c r="AO1842" s="51"/>
      <c r="AP1842" s="51"/>
      <c r="AQ1842" s="51"/>
      <c r="AR1842" s="51"/>
      <c r="AS1842" s="51"/>
      <c r="AT1842" s="51"/>
      <c r="AU1842" s="51"/>
      <c r="AV1842" s="51"/>
    </row>
    <row r="1843" spans="3:64" x14ac:dyDescent="0.2">
      <c r="C1843" s="10"/>
      <c r="D1843" s="10"/>
      <c r="AA1843" s="51"/>
      <c r="AB1843" s="51"/>
      <c r="AC1843" s="51"/>
      <c r="AD1843" s="51"/>
      <c r="AE1843" s="51"/>
      <c r="AG1843" s="72"/>
      <c r="AN1843" s="51"/>
      <c r="AO1843" s="51"/>
      <c r="AP1843" s="51"/>
      <c r="AQ1843" s="51"/>
      <c r="AR1843" s="51"/>
      <c r="AS1843" s="51"/>
      <c r="AT1843" s="51"/>
      <c r="AU1843" s="51"/>
    </row>
    <row r="1844" spans="3:64" x14ac:dyDescent="0.2">
      <c r="C1844" s="10"/>
      <c r="D1844" s="10"/>
      <c r="AA1844" s="51"/>
      <c r="AB1844" s="51"/>
      <c r="AC1844" s="51"/>
      <c r="AD1844" s="51"/>
      <c r="AE1844" s="51"/>
      <c r="AG1844" s="72"/>
      <c r="AN1844" s="51"/>
      <c r="AO1844" s="51"/>
      <c r="AP1844" s="51"/>
      <c r="AQ1844" s="51"/>
      <c r="AR1844" s="51"/>
      <c r="AS1844" s="51"/>
      <c r="AT1844" s="51"/>
      <c r="AU1844" s="51"/>
      <c r="AV1844" s="51"/>
      <c r="AW1844" s="51"/>
      <c r="AX1844" s="51"/>
      <c r="AY1844" s="51"/>
      <c r="AZ1844" s="51"/>
      <c r="BA1844" s="51"/>
      <c r="BB1844" s="51"/>
      <c r="BC1844" s="51"/>
      <c r="BD1844" s="51"/>
      <c r="BE1844" s="51"/>
      <c r="BF1844" s="51"/>
      <c r="BG1844" s="51"/>
      <c r="BH1844" s="51"/>
      <c r="BI1844" s="51"/>
      <c r="BJ1844" s="51"/>
      <c r="BK1844" s="51"/>
      <c r="BL1844" s="51"/>
    </row>
    <row r="1845" spans="3:64" x14ac:dyDescent="0.2">
      <c r="C1845" s="10"/>
      <c r="D1845" s="10"/>
      <c r="AA1845" s="51"/>
      <c r="AB1845" s="51"/>
      <c r="AC1845" s="51"/>
      <c r="AD1845" s="51"/>
      <c r="AE1845" s="51"/>
      <c r="AG1845" s="72"/>
      <c r="AN1845" s="51"/>
      <c r="AO1845" s="51"/>
      <c r="AP1845" s="51"/>
      <c r="AQ1845" s="51"/>
      <c r="AR1845" s="51"/>
      <c r="AS1845" s="51"/>
      <c r="AT1845" s="51"/>
      <c r="AU1845" s="51"/>
      <c r="AV1845" s="51"/>
    </row>
    <row r="1846" spans="3:64" x14ac:dyDescent="0.2">
      <c r="C1846" s="10"/>
      <c r="D1846" s="10"/>
      <c r="AA1846" s="51"/>
      <c r="AB1846" s="51"/>
      <c r="AC1846" s="51"/>
      <c r="AD1846" s="51"/>
      <c r="AE1846" s="51"/>
      <c r="AG1846" s="72"/>
      <c r="AN1846" s="51"/>
      <c r="AO1846" s="51"/>
      <c r="AP1846" s="51"/>
      <c r="AQ1846" s="51"/>
      <c r="AR1846" s="51"/>
      <c r="AS1846" s="51"/>
      <c r="AT1846" s="51"/>
      <c r="AU1846" s="51"/>
    </row>
    <row r="1847" spans="3:64" x14ac:dyDescent="0.2">
      <c r="C1847" s="10"/>
      <c r="D1847" s="10"/>
      <c r="AA1847" s="51"/>
      <c r="AB1847" s="51"/>
      <c r="AC1847" s="51"/>
      <c r="AD1847" s="51"/>
      <c r="AE1847" s="51"/>
      <c r="AG1847" s="72"/>
      <c r="AN1847" s="51"/>
      <c r="AO1847" s="51"/>
      <c r="AP1847" s="51"/>
      <c r="AQ1847" s="51"/>
      <c r="AR1847" s="51"/>
      <c r="AS1847" s="51"/>
      <c r="AT1847" s="51"/>
      <c r="AU1847" s="51"/>
    </row>
    <row r="1848" spans="3:64" x14ac:dyDescent="0.2">
      <c r="C1848" s="10"/>
      <c r="D1848" s="10"/>
      <c r="AA1848" s="51"/>
      <c r="AB1848" s="51"/>
      <c r="AC1848" s="51"/>
      <c r="AD1848" s="51"/>
      <c r="AE1848" s="51"/>
      <c r="AG1848" s="72"/>
      <c r="AN1848" s="51"/>
      <c r="AO1848" s="51"/>
      <c r="AP1848" s="51"/>
      <c r="AQ1848" s="51"/>
      <c r="AR1848" s="51"/>
      <c r="AS1848" s="51"/>
      <c r="AT1848" s="51"/>
      <c r="AU1848" s="51"/>
    </row>
    <row r="1849" spans="3:64" x14ac:dyDescent="0.2">
      <c r="C1849" s="10"/>
      <c r="D1849" s="10"/>
      <c r="AA1849" s="51"/>
      <c r="AB1849" s="51"/>
      <c r="AC1849" s="51"/>
      <c r="AD1849" s="51"/>
      <c r="AE1849" s="51"/>
      <c r="AG1849" s="72"/>
      <c r="AN1849" s="51"/>
      <c r="AO1849" s="51"/>
      <c r="AP1849" s="51"/>
      <c r="AQ1849" s="51"/>
      <c r="AR1849" s="51"/>
      <c r="AS1849" s="51"/>
      <c r="AT1849" s="51"/>
      <c r="AU1849" s="51"/>
    </row>
    <row r="1850" spans="3:64" x14ac:dyDescent="0.2">
      <c r="C1850" s="10"/>
      <c r="D1850" s="10"/>
      <c r="AA1850" s="51"/>
      <c r="AB1850" s="51"/>
      <c r="AC1850" s="51"/>
      <c r="AD1850" s="51"/>
      <c r="AE1850" s="51"/>
      <c r="AG1850" s="72"/>
      <c r="AN1850" s="51"/>
      <c r="AO1850" s="51"/>
      <c r="AP1850" s="51"/>
      <c r="AQ1850" s="51"/>
      <c r="AR1850" s="51"/>
      <c r="AS1850" s="51"/>
      <c r="AT1850" s="51"/>
      <c r="AU1850" s="51"/>
    </row>
    <row r="1851" spans="3:64" x14ac:dyDescent="0.2">
      <c r="C1851" s="10"/>
      <c r="D1851" s="10"/>
      <c r="AA1851" s="51"/>
      <c r="AB1851" s="51"/>
      <c r="AC1851" s="51"/>
      <c r="AD1851" s="51"/>
      <c r="AE1851" s="51"/>
      <c r="AG1851" s="72"/>
      <c r="AN1851" s="51"/>
      <c r="AO1851" s="51"/>
      <c r="AP1851" s="51"/>
      <c r="AQ1851" s="51"/>
      <c r="AR1851" s="51"/>
      <c r="AS1851" s="51"/>
      <c r="AT1851" s="51"/>
      <c r="AU1851" s="51"/>
    </row>
    <row r="1852" spans="3:64" x14ac:dyDescent="0.2">
      <c r="C1852" s="10"/>
      <c r="D1852" s="10"/>
      <c r="AA1852" s="51"/>
      <c r="AB1852" s="51"/>
      <c r="AC1852" s="51"/>
      <c r="AD1852" s="51"/>
      <c r="AE1852" s="51"/>
      <c r="AG1852" s="72"/>
      <c r="AN1852" s="51"/>
      <c r="AO1852" s="51"/>
      <c r="AP1852" s="51"/>
      <c r="AQ1852" s="51"/>
      <c r="AR1852" s="51"/>
      <c r="AS1852" s="51"/>
      <c r="AT1852" s="51"/>
      <c r="AU1852" s="51"/>
    </row>
    <row r="1853" spans="3:64" x14ac:dyDescent="0.2">
      <c r="C1853" s="10"/>
      <c r="D1853" s="10"/>
      <c r="AA1853" s="51"/>
      <c r="AB1853" s="51"/>
      <c r="AC1853" s="51"/>
      <c r="AD1853" s="51"/>
      <c r="AE1853" s="51"/>
      <c r="AG1853" s="72"/>
      <c r="AN1853" s="51"/>
      <c r="AO1853" s="51"/>
      <c r="AP1853" s="51"/>
      <c r="AQ1853" s="51"/>
      <c r="AR1853" s="51"/>
      <c r="AS1853" s="51"/>
      <c r="AT1853" s="51"/>
      <c r="AU1853" s="51"/>
    </row>
    <row r="1854" spans="3:64" x14ac:dyDescent="0.2">
      <c r="C1854" s="10"/>
      <c r="D1854" s="10"/>
      <c r="AA1854" s="51"/>
      <c r="AB1854" s="51"/>
      <c r="AC1854" s="51"/>
      <c r="AD1854" s="51"/>
      <c r="AE1854" s="51"/>
      <c r="AG1854" s="72"/>
      <c r="AN1854" s="51"/>
      <c r="AO1854" s="51"/>
      <c r="AP1854" s="51"/>
      <c r="AQ1854" s="51"/>
      <c r="AR1854" s="51"/>
      <c r="AS1854" s="51"/>
      <c r="AT1854" s="51"/>
      <c r="AU1854" s="51"/>
    </row>
    <row r="1855" spans="3:64" x14ac:dyDescent="0.2">
      <c r="C1855" s="10"/>
      <c r="D1855" s="10"/>
      <c r="AA1855" s="51"/>
      <c r="AB1855" s="51"/>
      <c r="AC1855" s="51"/>
      <c r="AD1855" s="51"/>
      <c r="AE1855" s="51"/>
      <c r="AG1855" s="72"/>
      <c r="AN1855" s="51"/>
      <c r="AO1855" s="51"/>
      <c r="AP1855" s="51"/>
      <c r="AQ1855" s="51"/>
      <c r="AR1855" s="51"/>
      <c r="AS1855" s="51"/>
      <c r="AT1855" s="51"/>
      <c r="AU1855" s="51"/>
    </row>
    <row r="1856" spans="3:64" x14ac:dyDescent="0.2">
      <c r="C1856" s="10"/>
      <c r="D1856" s="10"/>
      <c r="AA1856" s="51"/>
      <c r="AB1856" s="51"/>
      <c r="AC1856" s="51"/>
      <c r="AD1856" s="51"/>
      <c r="AE1856" s="51"/>
      <c r="AG1856" s="72"/>
      <c r="AN1856" s="51"/>
      <c r="AO1856" s="51"/>
      <c r="AP1856" s="51"/>
      <c r="AQ1856" s="51"/>
      <c r="AR1856" s="51"/>
      <c r="AS1856" s="51"/>
      <c r="AT1856" s="51"/>
      <c r="AU1856" s="51"/>
    </row>
    <row r="1857" spans="3:47" x14ac:dyDescent="0.2">
      <c r="C1857" s="10"/>
      <c r="D1857" s="10"/>
      <c r="AA1857" s="51"/>
      <c r="AB1857" s="51"/>
      <c r="AC1857" s="51"/>
      <c r="AD1857" s="51"/>
      <c r="AE1857" s="51"/>
      <c r="AG1857" s="72"/>
      <c r="AN1857" s="51"/>
      <c r="AO1857" s="51"/>
      <c r="AP1857" s="51"/>
      <c r="AQ1857" s="51"/>
      <c r="AR1857" s="51"/>
      <c r="AS1857" s="51"/>
      <c r="AT1857" s="51"/>
      <c r="AU1857" s="51"/>
    </row>
    <row r="1858" spans="3:47" x14ac:dyDescent="0.2">
      <c r="C1858" s="10"/>
      <c r="D1858" s="10"/>
      <c r="AA1858" s="51"/>
      <c r="AB1858" s="51"/>
      <c r="AC1858" s="51"/>
      <c r="AD1858" s="51"/>
      <c r="AE1858" s="51"/>
      <c r="AG1858" s="72"/>
      <c r="AN1858" s="51"/>
      <c r="AO1858" s="51"/>
      <c r="AP1858" s="51"/>
      <c r="AQ1858" s="51"/>
      <c r="AR1858" s="51"/>
      <c r="AS1858" s="51"/>
      <c r="AT1858" s="51"/>
      <c r="AU1858" s="51"/>
    </row>
    <row r="1859" spans="3:47" x14ac:dyDescent="0.2">
      <c r="C1859" s="10"/>
      <c r="D1859" s="10"/>
      <c r="AA1859" s="51"/>
      <c r="AB1859" s="51"/>
      <c r="AC1859" s="51"/>
      <c r="AD1859" s="51"/>
      <c r="AE1859" s="51"/>
      <c r="AG1859" s="72"/>
      <c r="AN1859" s="51"/>
      <c r="AO1859" s="51"/>
      <c r="AP1859" s="51"/>
      <c r="AQ1859" s="51"/>
      <c r="AR1859" s="51"/>
      <c r="AS1859" s="51"/>
      <c r="AT1859" s="51"/>
      <c r="AU1859" s="51"/>
    </row>
    <row r="1860" spans="3:47" x14ac:dyDescent="0.2">
      <c r="C1860" s="10"/>
      <c r="D1860" s="10"/>
      <c r="AA1860" s="51"/>
      <c r="AB1860" s="51"/>
      <c r="AC1860" s="51"/>
      <c r="AD1860" s="51"/>
      <c r="AE1860" s="51"/>
      <c r="AG1860" s="72"/>
      <c r="AN1860" s="51"/>
      <c r="AO1860" s="51"/>
      <c r="AP1860" s="51"/>
      <c r="AQ1860" s="51"/>
      <c r="AR1860" s="51"/>
      <c r="AS1860" s="51"/>
      <c r="AT1860" s="51"/>
      <c r="AU1860" s="51"/>
    </row>
    <row r="1861" spans="3:47" x14ac:dyDescent="0.2">
      <c r="C1861" s="10"/>
      <c r="D1861" s="10"/>
      <c r="AA1861" s="51"/>
      <c r="AB1861" s="51"/>
      <c r="AC1861" s="51"/>
      <c r="AD1861" s="51"/>
      <c r="AE1861" s="51"/>
      <c r="AG1861" s="72"/>
      <c r="AN1861" s="51"/>
      <c r="AO1861" s="51"/>
      <c r="AP1861" s="51"/>
      <c r="AQ1861" s="51"/>
      <c r="AR1861" s="51"/>
      <c r="AS1861" s="51"/>
      <c r="AT1861" s="51"/>
      <c r="AU1861" s="51"/>
    </row>
    <row r="1862" spans="3:47" x14ac:dyDescent="0.2">
      <c r="C1862" s="10"/>
      <c r="D1862" s="10"/>
      <c r="AA1862" s="51"/>
      <c r="AB1862" s="51"/>
      <c r="AC1862" s="51"/>
      <c r="AD1862" s="51"/>
      <c r="AE1862" s="51"/>
      <c r="AG1862" s="72"/>
      <c r="AN1862" s="51"/>
      <c r="AO1862" s="51"/>
      <c r="AP1862" s="51"/>
      <c r="AQ1862" s="51"/>
      <c r="AR1862" s="51"/>
      <c r="AS1862" s="51"/>
      <c r="AT1862" s="51"/>
      <c r="AU1862" s="51"/>
    </row>
    <row r="1863" spans="3:47" x14ac:dyDescent="0.2">
      <c r="C1863" s="10"/>
      <c r="D1863" s="10"/>
      <c r="AA1863" s="51"/>
      <c r="AB1863" s="51"/>
      <c r="AC1863" s="51"/>
      <c r="AD1863" s="51"/>
      <c r="AE1863" s="51"/>
      <c r="AG1863" s="72"/>
      <c r="AN1863" s="51"/>
      <c r="AO1863" s="51"/>
      <c r="AP1863" s="51"/>
      <c r="AQ1863" s="51"/>
      <c r="AR1863" s="51"/>
      <c r="AS1863" s="51"/>
      <c r="AT1863" s="51"/>
      <c r="AU1863" s="51"/>
    </row>
    <row r="1864" spans="3:47" x14ac:dyDescent="0.2">
      <c r="C1864" s="10"/>
      <c r="D1864" s="10"/>
      <c r="AA1864" s="51"/>
      <c r="AB1864" s="51"/>
      <c r="AC1864" s="51"/>
      <c r="AD1864" s="51"/>
      <c r="AE1864" s="51"/>
      <c r="AG1864" s="72"/>
      <c r="AN1864" s="51"/>
      <c r="AO1864" s="51"/>
      <c r="AP1864" s="51"/>
      <c r="AQ1864" s="51"/>
      <c r="AR1864" s="51"/>
      <c r="AS1864" s="51"/>
      <c r="AT1864" s="51"/>
      <c r="AU1864" s="51"/>
    </row>
    <row r="1865" spans="3:47" x14ac:dyDescent="0.2">
      <c r="C1865" s="10"/>
      <c r="D1865" s="10"/>
      <c r="AA1865" s="51"/>
      <c r="AB1865" s="51"/>
      <c r="AC1865" s="51"/>
      <c r="AD1865" s="51"/>
      <c r="AE1865" s="51"/>
      <c r="AG1865" s="72"/>
      <c r="AN1865" s="51"/>
      <c r="AO1865" s="51"/>
      <c r="AP1865" s="51"/>
      <c r="AQ1865" s="51"/>
      <c r="AR1865" s="51"/>
      <c r="AS1865" s="51"/>
      <c r="AT1865" s="51"/>
      <c r="AU1865" s="51"/>
    </row>
    <row r="1866" spans="3:47" x14ac:dyDescent="0.2">
      <c r="C1866" s="10"/>
      <c r="D1866" s="10"/>
      <c r="AA1866" s="51"/>
      <c r="AB1866" s="51"/>
      <c r="AC1866" s="51"/>
      <c r="AD1866" s="51"/>
      <c r="AE1866" s="51"/>
      <c r="AG1866" s="72"/>
      <c r="AN1866" s="51"/>
      <c r="AO1866" s="51"/>
      <c r="AP1866" s="51"/>
      <c r="AQ1866" s="51"/>
      <c r="AR1866" s="51"/>
      <c r="AS1866" s="51"/>
      <c r="AT1866" s="51"/>
      <c r="AU1866" s="51"/>
    </row>
    <row r="1867" spans="3:47" x14ac:dyDescent="0.2">
      <c r="C1867" s="10"/>
      <c r="D1867" s="10"/>
      <c r="AA1867" s="51"/>
      <c r="AB1867" s="51"/>
      <c r="AC1867" s="51"/>
      <c r="AD1867" s="51"/>
      <c r="AE1867" s="51"/>
      <c r="AG1867" s="72"/>
      <c r="AN1867" s="51"/>
      <c r="AO1867" s="51"/>
      <c r="AP1867" s="51"/>
      <c r="AQ1867" s="51"/>
      <c r="AR1867" s="51"/>
      <c r="AS1867" s="51"/>
      <c r="AT1867" s="51"/>
      <c r="AU1867" s="51"/>
    </row>
    <row r="1868" spans="3:47" x14ac:dyDescent="0.2">
      <c r="C1868" s="10"/>
      <c r="D1868" s="10"/>
      <c r="AA1868" s="51"/>
      <c r="AB1868" s="51"/>
      <c r="AC1868" s="51"/>
      <c r="AD1868" s="51"/>
      <c r="AE1868" s="51"/>
      <c r="AG1868" s="72"/>
      <c r="AN1868" s="51"/>
      <c r="AO1868" s="51"/>
      <c r="AP1868" s="51"/>
      <c r="AQ1868" s="51"/>
      <c r="AR1868" s="51"/>
      <c r="AS1868" s="51"/>
      <c r="AT1868" s="51"/>
      <c r="AU1868" s="51"/>
    </row>
    <row r="1869" spans="3:47" x14ac:dyDescent="0.2">
      <c r="C1869" s="10"/>
      <c r="D1869" s="10"/>
      <c r="AA1869" s="51"/>
      <c r="AB1869" s="51"/>
      <c r="AC1869" s="51"/>
      <c r="AD1869" s="51"/>
      <c r="AE1869" s="51"/>
      <c r="AG1869" s="72"/>
      <c r="AN1869" s="51"/>
      <c r="AO1869" s="51"/>
      <c r="AP1869" s="51"/>
      <c r="AQ1869" s="51"/>
      <c r="AR1869" s="51"/>
      <c r="AS1869" s="51"/>
      <c r="AT1869" s="51"/>
      <c r="AU1869" s="51"/>
    </row>
    <row r="1870" spans="3:47" x14ac:dyDescent="0.2">
      <c r="C1870" s="10"/>
      <c r="D1870" s="10"/>
      <c r="AA1870" s="51"/>
      <c r="AB1870" s="51"/>
      <c r="AC1870" s="51"/>
      <c r="AD1870" s="51"/>
      <c r="AE1870" s="51"/>
      <c r="AG1870" s="72"/>
      <c r="AN1870" s="51"/>
      <c r="AO1870" s="51"/>
      <c r="AP1870" s="51"/>
      <c r="AQ1870" s="51"/>
      <c r="AR1870" s="51"/>
      <c r="AS1870" s="51"/>
      <c r="AT1870" s="51"/>
      <c r="AU1870" s="51"/>
    </row>
    <row r="1871" spans="3:47" x14ac:dyDescent="0.2">
      <c r="C1871" s="10"/>
      <c r="D1871" s="10"/>
      <c r="AA1871" s="51"/>
      <c r="AB1871" s="51"/>
      <c r="AC1871" s="51"/>
      <c r="AD1871" s="51"/>
      <c r="AE1871" s="51"/>
      <c r="AG1871" s="72"/>
      <c r="AN1871" s="51"/>
      <c r="AO1871" s="51"/>
      <c r="AP1871" s="51"/>
      <c r="AQ1871" s="51"/>
      <c r="AR1871" s="51"/>
      <c r="AS1871" s="51"/>
      <c r="AT1871" s="51"/>
      <c r="AU1871" s="51"/>
    </row>
    <row r="1872" spans="3:47" x14ac:dyDescent="0.2">
      <c r="C1872" s="10"/>
      <c r="D1872" s="10"/>
      <c r="AA1872" s="51"/>
      <c r="AB1872" s="51"/>
      <c r="AC1872" s="51"/>
      <c r="AD1872" s="51"/>
      <c r="AE1872" s="51"/>
      <c r="AG1872" s="72"/>
      <c r="AN1872" s="51"/>
      <c r="AO1872" s="51"/>
      <c r="AP1872" s="51"/>
      <c r="AQ1872" s="51"/>
      <c r="AR1872" s="51"/>
      <c r="AS1872" s="51"/>
      <c r="AT1872" s="51"/>
      <c r="AU1872" s="51"/>
    </row>
    <row r="1873" spans="3:47" x14ac:dyDescent="0.2">
      <c r="C1873" s="10"/>
      <c r="D1873" s="10"/>
      <c r="AA1873" s="51"/>
      <c r="AB1873" s="51"/>
      <c r="AC1873" s="51"/>
      <c r="AD1873" s="51"/>
      <c r="AE1873" s="51"/>
      <c r="AG1873" s="72"/>
      <c r="AN1873" s="51"/>
      <c r="AO1873" s="51"/>
      <c r="AP1873" s="51"/>
      <c r="AQ1873" s="51"/>
      <c r="AR1873" s="51"/>
      <c r="AS1873" s="51"/>
      <c r="AT1873" s="51"/>
      <c r="AU1873" s="51"/>
    </row>
    <row r="1874" spans="3:47" x14ac:dyDescent="0.2">
      <c r="C1874" s="10"/>
      <c r="D1874" s="10"/>
      <c r="AA1874" s="51"/>
      <c r="AB1874" s="51"/>
      <c r="AC1874" s="51"/>
      <c r="AD1874" s="51"/>
      <c r="AE1874" s="51"/>
      <c r="AG1874" s="72"/>
      <c r="AN1874" s="51"/>
      <c r="AO1874" s="51"/>
      <c r="AP1874" s="51"/>
      <c r="AQ1874" s="51"/>
      <c r="AR1874" s="51"/>
      <c r="AS1874" s="51"/>
      <c r="AT1874" s="51"/>
      <c r="AU1874" s="51"/>
    </row>
    <row r="1875" spans="3:47" x14ac:dyDescent="0.2">
      <c r="C1875" s="10"/>
      <c r="D1875" s="10"/>
      <c r="AA1875" s="51"/>
      <c r="AB1875" s="51"/>
      <c r="AC1875" s="51"/>
      <c r="AD1875" s="51"/>
      <c r="AE1875" s="51"/>
      <c r="AG1875" s="72"/>
      <c r="AN1875" s="51"/>
      <c r="AO1875" s="51"/>
      <c r="AP1875" s="51"/>
      <c r="AQ1875" s="51"/>
      <c r="AR1875" s="51"/>
      <c r="AS1875" s="51"/>
      <c r="AT1875" s="51"/>
      <c r="AU1875" s="51"/>
    </row>
    <row r="1876" spans="3:47" x14ac:dyDescent="0.2">
      <c r="C1876" s="10"/>
      <c r="D1876" s="10"/>
      <c r="AA1876" s="51"/>
      <c r="AB1876" s="51"/>
      <c r="AC1876" s="51"/>
      <c r="AD1876" s="51"/>
      <c r="AE1876" s="51"/>
      <c r="AG1876" s="72"/>
      <c r="AN1876" s="51"/>
      <c r="AO1876" s="51"/>
      <c r="AP1876" s="51"/>
      <c r="AQ1876" s="51"/>
      <c r="AR1876" s="51"/>
      <c r="AS1876" s="51"/>
      <c r="AT1876" s="51"/>
      <c r="AU1876" s="51"/>
    </row>
    <row r="1877" spans="3:47" x14ac:dyDescent="0.2">
      <c r="C1877" s="10"/>
      <c r="D1877" s="10"/>
      <c r="AA1877" s="51"/>
      <c r="AB1877" s="51"/>
      <c r="AC1877" s="51"/>
      <c r="AD1877" s="51"/>
      <c r="AE1877" s="51"/>
      <c r="AG1877" s="72"/>
      <c r="AN1877" s="51"/>
      <c r="AO1877" s="51"/>
      <c r="AP1877" s="51"/>
      <c r="AQ1877" s="51"/>
      <c r="AR1877" s="51"/>
      <c r="AS1877" s="51"/>
      <c r="AT1877" s="51"/>
      <c r="AU1877" s="51"/>
    </row>
    <row r="1878" spans="3:47" x14ac:dyDescent="0.2">
      <c r="C1878" s="10"/>
      <c r="D1878" s="10"/>
      <c r="AA1878" s="51"/>
      <c r="AB1878" s="51"/>
      <c r="AC1878" s="51"/>
      <c r="AD1878" s="51"/>
      <c r="AE1878" s="51"/>
      <c r="AG1878" s="72"/>
      <c r="AN1878" s="51"/>
      <c r="AO1878" s="51"/>
      <c r="AP1878" s="51"/>
      <c r="AQ1878" s="51"/>
      <c r="AR1878" s="51"/>
      <c r="AS1878" s="51"/>
      <c r="AT1878" s="51"/>
      <c r="AU1878" s="51"/>
    </row>
    <row r="1879" spans="3:47" x14ac:dyDescent="0.2">
      <c r="C1879" s="10"/>
      <c r="D1879" s="10"/>
      <c r="AA1879" s="51"/>
      <c r="AB1879" s="51"/>
      <c r="AC1879" s="51"/>
      <c r="AD1879" s="51"/>
      <c r="AE1879" s="51"/>
      <c r="AG1879" s="72"/>
      <c r="AN1879" s="51"/>
      <c r="AO1879" s="51"/>
      <c r="AP1879" s="51"/>
      <c r="AQ1879" s="51"/>
      <c r="AR1879" s="51"/>
      <c r="AS1879" s="51"/>
      <c r="AT1879" s="51"/>
      <c r="AU1879" s="51"/>
    </row>
    <row r="1880" spans="3:47" x14ac:dyDescent="0.2">
      <c r="C1880" s="10"/>
      <c r="D1880" s="10"/>
      <c r="AA1880" s="51"/>
      <c r="AB1880" s="51"/>
      <c r="AC1880" s="51"/>
      <c r="AD1880" s="51"/>
      <c r="AE1880" s="51"/>
      <c r="AG1880" s="72"/>
      <c r="AN1880" s="51"/>
      <c r="AO1880" s="51"/>
      <c r="AP1880" s="51"/>
      <c r="AQ1880" s="51"/>
      <c r="AR1880" s="51"/>
      <c r="AS1880" s="51"/>
      <c r="AT1880" s="51"/>
      <c r="AU1880" s="51"/>
    </row>
    <row r="1881" spans="3:47" x14ac:dyDescent="0.2">
      <c r="C1881" s="10"/>
      <c r="D1881" s="10"/>
      <c r="AA1881" s="51"/>
      <c r="AB1881" s="51"/>
      <c r="AC1881" s="51"/>
      <c r="AD1881" s="51"/>
      <c r="AE1881" s="51"/>
      <c r="AG1881" s="72"/>
      <c r="AN1881" s="51"/>
      <c r="AO1881" s="51"/>
      <c r="AP1881" s="51"/>
      <c r="AQ1881" s="51"/>
      <c r="AR1881" s="51"/>
      <c r="AS1881" s="51"/>
      <c r="AT1881" s="51"/>
      <c r="AU1881" s="51"/>
    </row>
    <row r="1882" spans="3:47" x14ac:dyDescent="0.2">
      <c r="C1882" s="10"/>
      <c r="D1882" s="10"/>
      <c r="AA1882" s="51"/>
      <c r="AB1882" s="51"/>
      <c r="AC1882" s="51"/>
      <c r="AD1882" s="51"/>
      <c r="AE1882" s="51"/>
      <c r="AG1882" s="72"/>
      <c r="AN1882" s="51"/>
      <c r="AO1882" s="51"/>
      <c r="AP1882" s="51"/>
      <c r="AQ1882" s="51"/>
      <c r="AR1882" s="51"/>
      <c r="AS1882" s="51"/>
      <c r="AT1882" s="51"/>
      <c r="AU1882" s="51"/>
    </row>
    <row r="1883" spans="3:47" x14ac:dyDescent="0.2">
      <c r="C1883" s="10"/>
      <c r="D1883" s="10"/>
      <c r="AA1883" s="51"/>
      <c r="AB1883" s="51"/>
      <c r="AC1883" s="51"/>
      <c r="AD1883" s="51"/>
      <c r="AE1883" s="51"/>
      <c r="AG1883" s="72"/>
      <c r="AN1883" s="51"/>
      <c r="AO1883" s="51"/>
      <c r="AP1883" s="51"/>
      <c r="AQ1883" s="51"/>
      <c r="AR1883" s="51"/>
      <c r="AS1883" s="51"/>
      <c r="AT1883" s="51"/>
      <c r="AU1883" s="51"/>
    </row>
    <row r="1884" spans="3:47" x14ac:dyDescent="0.2">
      <c r="C1884" s="10"/>
      <c r="D1884" s="10"/>
      <c r="AA1884" s="51"/>
      <c r="AB1884" s="51"/>
      <c r="AC1884" s="51"/>
      <c r="AD1884" s="51"/>
      <c r="AE1884" s="51"/>
      <c r="AG1884" s="72"/>
      <c r="AN1884" s="51"/>
      <c r="AO1884" s="51"/>
      <c r="AP1884" s="51"/>
      <c r="AQ1884" s="51"/>
      <c r="AR1884" s="51"/>
      <c r="AS1884" s="51"/>
      <c r="AT1884" s="51"/>
      <c r="AU1884" s="51"/>
    </row>
    <row r="1885" spans="3:47" x14ac:dyDescent="0.2">
      <c r="C1885" s="10"/>
      <c r="D1885" s="10"/>
      <c r="AA1885" s="51"/>
      <c r="AB1885" s="51"/>
      <c r="AC1885" s="51"/>
      <c r="AD1885" s="51"/>
      <c r="AE1885" s="51"/>
      <c r="AG1885" s="72"/>
      <c r="AN1885" s="51"/>
      <c r="AO1885" s="51"/>
      <c r="AP1885" s="51"/>
      <c r="AQ1885" s="51"/>
      <c r="AR1885" s="51"/>
      <c r="AS1885" s="51"/>
      <c r="AT1885" s="51"/>
      <c r="AU1885" s="51"/>
    </row>
    <row r="1886" spans="3:47" x14ac:dyDescent="0.2">
      <c r="C1886" s="10"/>
      <c r="D1886" s="10"/>
      <c r="AA1886" s="51"/>
      <c r="AB1886" s="51"/>
      <c r="AC1886" s="51"/>
      <c r="AD1886" s="51"/>
      <c r="AE1886" s="51"/>
      <c r="AG1886" s="72"/>
      <c r="AN1886" s="51"/>
      <c r="AO1886" s="51"/>
      <c r="AP1886" s="51"/>
      <c r="AQ1886" s="51"/>
      <c r="AR1886" s="51"/>
      <c r="AS1886" s="51"/>
      <c r="AT1886" s="51"/>
      <c r="AU1886" s="51"/>
    </row>
    <row r="1887" spans="3:47" x14ac:dyDescent="0.2">
      <c r="C1887" s="10"/>
      <c r="D1887" s="10"/>
      <c r="AA1887" s="51"/>
      <c r="AB1887" s="51"/>
      <c r="AC1887" s="51"/>
      <c r="AD1887" s="51"/>
      <c r="AE1887" s="51"/>
      <c r="AG1887" s="72"/>
      <c r="AN1887" s="51"/>
      <c r="AO1887" s="51"/>
      <c r="AP1887" s="51"/>
      <c r="AQ1887" s="51"/>
      <c r="AR1887" s="51"/>
      <c r="AS1887" s="51"/>
      <c r="AT1887" s="51"/>
      <c r="AU1887" s="51"/>
    </row>
    <row r="1888" spans="3:47" x14ac:dyDescent="0.2">
      <c r="C1888" s="10"/>
      <c r="D1888" s="10"/>
      <c r="AA1888" s="51"/>
      <c r="AB1888" s="51"/>
      <c r="AC1888" s="51"/>
      <c r="AD1888" s="51"/>
      <c r="AE1888" s="51"/>
      <c r="AG1888" s="72"/>
      <c r="AN1888" s="51"/>
      <c r="AO1888" s="51"/>
      <c r="AP1888" s="51"/>
      <c r="AQ1888" s="51"/>
      <c r="AR1888" s="51"/>
      <c r="AS1888" s="51"/>
      <c r="AT1888" s="51"/>
      <c r="AU1888" s="51"/>
    </row>
    <row r="1889" spans="3:47" x14ac:dyDescent="0.2">
      <c r="C1889" s="10"/>
      <c r="D1889" s="10"/>
      <c r="AA1889" s="51"/>
      <c r="AB1889" s="51"/>
      <c r="AC1889" s="51"/>
      <c r="AD1889" s="51"/>
      <c r="AE1889" s="51"/>
      <c r="AG1889" s="72"/>
      <c r="AN1889" s="51"/>
      <c r="AO1889" s="51"/>
      <c r="AP1889" s="51"/>
      <c r="AQ1889" s="51"/>
      <c r="AR1889" s="51"/>
      <c r="AS1889" s="51"/>
      <c r="AT1889" s="51"/>
      <c r="AU1889" s="51"/>
    </row>
    <row r="1890" spans="3:47" x14ac:dyDescent="0.2">
      <c r="C1890" s="10"/>
      <c r="D1890" s="10"/>
      <c r="AA1890" s="51"/>
      <c r="AB1890" s="51"/>
      <c r="AC1890" s="51"/>
      <c r="AD1890" s="51"/>
      <c r="AE1890" s="51"/>
      <c r="AG1890" s="72"/>
      <c r="AN1890" s="51"/>
      <c r="AO1890" s="51"/>
      <c r="AP1890" s="51"/>
      <c r="AQ1890" s="51"/>
      <c r="AR1890" s="51"/>
      <c r="AS1890" s="51"/>
      <c r="AT1890" s="51"/>
      <c r="AU1890" s="51"/>
    </row>
    <row r="1891" spans="3:47" x14ac:dyDescent="0.2">
      <c r="C1891" s="10"/>
      <c r="D1891" s="10"/>
      <c r="AA1891" s="51"/>
      <c r="AB1891" s="51"/>
      <c r="AC1891" s="51"/>
      <c r="AD1891" s="51"/>
      <c r="AE1891" s="51"/>
      <c r="AG1891" s="72"/>
      <c r="AN1891" s="51"/>
      <c r="AO1891" s="51"/>
      <c r="AP1891" s="51"/>
      <c r="AQ1891" s="51"/>
      <c r="AR1891" s="51"/>
      <c r="AS1891" s="51"/>
      <c r="AT1891" s="51"/>
      <c r="AU1891" s="51"/>
    </row>
    <row r="1892" spans="3:47" x14ac:dyDescent="0.2">
      <c r="C1892" s="10"/>
      <c r="D1892" s="10"/>
      <c r="AA1892" s="51"/>
      <c r="AB1892" s="51"/>
      <c r="AC1892" s="51"/>
      <c r="AD1892" s="51"/>
      <c r="AE1892" s="51"/>
      <c r="AG1892" s="72"/>
      <c r="AN1892" s="51"/>
      <c r="AO1892" s="51"/>
      <c r="AP1892" s="51"/>
      <c r="AQ1892" s="51"/>
      <c r="AR1892" s="51"/>
      <c r="AS1892" s="51"/>
      <c r="AT1892" s="51"/>
      <c r="AU1892" s="51"/>
    </row>
    <row r="1893" spans="3:47" x14ac:dyDescent="0.2">
      <c r="C1893" s="10"/>
      <c r="D1893" s="10"/>
      <c r="AA1893" s="51"/>
      <c r="AB1893" s="51"/>
      <c r="AC1893" s="51"/>
      <c r="AD1893" s="51"/>
      <c r="AE1893" s="51"/>
      <c r="AG1893" s="72"/>
      <c r="AN1893" s="51"/>
      <c r="AO1893" s="51"/>
      <c r="AP1893" s="51"/>
      <c r="AQ1893" s="51"/>
      <c r="AR1893" s="51"/>
      <c r="AS1893" s="51"/>
      <c r="AT1893" s="51"/>
      <c r="AU1893" s="51"/>
    </row>
    <row r="1894" spans="3:47" x14ac:dyDescent="0.2">
      <c r="C1894" s="10"/>
      <c r="D1894" s="10"/>
      <c r="AA1894" s="51"/>
      <c r="AB1894" s="51"/>
      <c r="AC1894" s="51"/>
      <c r="AD1894" s="51"/>
      <c r="AE1894" s="51"/>
      <c r="AG1894" s="72"/>
      <c r="AN1894" s="51"/>
      <c r="AO1894" s="51"/>
      <c r="AP1894" s="51"/>
      <c r="AQ1894" s="51"/>
      <c r="AR1894" s="51"/>
      <c r="AS1894" s="51"/>
      <c r="AT1894" s="51"/>
      <c r="AU1894" s="51"/>
    </row>
    <row r="1895" spans="3:47" x14ac:dyDescent="0.2">
      <c r="C1895" s="10"/>
      <c r="D1895" s="10"/>
      <c r="AA1895" s="51"/>
      <c r="AB1895" s="51"/>
      <c r="AC1895" s="51"/>
      <c r="AD1895" s="51"/>
      <c r="AE1895" s="51"/>
      <c r="AG1895" s="72"/>
      <c r="AN1895" s="51"/>
      <c r="AO1895" s="51"/>
      <c r="AP1895" s="51"/>
      <c r="AQ1895" s="51"/>
      <c r="AR1895" s="51"/>
      <c r="AS1895" s="51"/>
      <c r="AT1895" s="51"/>
      <c r="AU1895" s="51"/>
    </row>
    <row r="1896" spans="3:47" x14ac:dyDescent="0.2">
      <c r="C1896" s="10"/>
      <c r="D1896" s="10"/>
      <c r="AA1896" s="51"/>
      <c r="AB1896" s="51"/>
      <c r="AC1896" s="51"/>
      <c r="AD1896" s="51"/>
      <c r="AE1896" s="51"/>
      <c r="AG1896" s="72"/>
      <c r="AN1896" s="51"/>
      <c r="AO1896" s="51"/>
      <c r="AP1896" s="51"/>
      <c r="AQ1896" s="51"/>
      <c r="AR1896" s="51"/>
      <c r="AS1896" s="51"/>
      <c r="AT1896" s="51"/>
      <c r="AU1896" s="51"/>
    </row>
    <row r="1897" spans="3:47" x14ac:dyDescent="0.2">
      <c r="C1897" s="10"/>
      <c r="D1897" s="10"/>
      <c r="AA1897" s="51"/>
      <c r="AB1897" s="51"/>
      <c r="AC1897" s="51"/>
      <c r="AD1897" s="51"/>
      <c r="AE1897" s="51"/>
      <c r="AG1897" s="72"/>
      <c r="AN1897" s="51"/>
      <c r="AO1897" s="51"/>
      <c r="AP1897" s="51"/>
      <c r="AQ1897" s="51"/>
      <c r="AR1897" s="51"/>
      <c r="AS1897" s="51"/>
      <c r="AT1897" s="51"/>
      <c r="AU1897" s="51"/>
    </row>
    <row r="1898" spans="3:47" x14ac:dyDescent="0.2">
      <c r="C1898" s="10"/>
      <c r="D1898" s="10"/>
      <c r="AA1898" s="51"/>
      <c r="AB1898" s="51"/>
      <c r="AC1898" s="51"/>
      <c r="AD1898" s="51"/>
      <c r="AE1898" s="51"/>
      <c r="AG1898" s="72"/>
      <c r="AN1898" s="51"/>
      <c r="AO1898" s="51"/>
      <c r="AP1898" s="51"/>
      <c r="AQ1898" s="51"/>
      <c r="AR1898" s="51"/>
      <c r="AS1898" s="51"/>
      <c r="AT1898" s="51"/>
      <c r="AU1898" s="51"/>
    </row>
    <row r="1899" spans="3:47" x14ac:dyDescent="0.2">
      <c r="C1899" s="10"/>
      <c r="D1899" s="10"/>
      <c r="AA1899" s="51"/>
      <c r="AB1899" s="51"/>
      <c r="AC1899" s="51"/>
      <c r="AD1899" s="51"/>
      <c r="AE1899" s="51"/>
      <c r="AG1899" s="72"/>
      <c r="AN1899" s="51"/>
      <c r="AO1899" s="51"/>
      <c r="AP1899" s="51"/>
      <c r="AQ1899" s="51"/>
      <c r="AR1899" s="51"/>
      <c r="AS1899" s="51"/>
      <c r="AT1899" s="51"/>
      <c r="AU1899" s="51"/>
    </row>
    <row r="1900" spans="3:47" x14ac:dyDescent="0.2">
      <c r="C1900" s="10"/>
      <c r="D1900" s="10"/>
      <c r="AA1900" s="51"/>
      <c r="AB1900" s="51"/>
      <c r="AC1900" s="51"/>
      <c r="AD1900" s="51"/>
      <c r="AE1900" s="51"/>
      <c r="AG1900" s="72"/>
      <c r="AN1900" s="51"/>
      <c r="AO1900" s="51"/>
      <c r="AP1900" s="51"/>
      <c r="AQ1900" s="51"/>
      <c r="AR1900" s="51"/>
      <c r="AS1900" s="51"/>
      <c r="AT1900" s="51"/>
      <c r="AU1900" s="51"/>
    </row>
    <row r="1901" spans="3:47" x14ac:dyDescent="0.2">
      <c r="C1901" s="10"/>
      <c r="D1901" s="10"/>
      <c r="AA1901" s="51"/>
      <c r="AB1901" s="51"/>
      <c r="AC1901" s="51"/>
      <c r="AD1901" s="51"/>
      <c r="AE1901" s="51"/>
      <c r="AG1901" s="72"/>
      <c r="AN1901" s="51"/>
      <c r="AO1901" s="51"/>
      <c r="AP1901" s="51"/>
      <c r="AQ1901" s="51"/>
      <c r="AR1901" s="51"/>
      <c r="AS1901" s="51"/>
      <c r="AT1901" s="51"/>
      <c r="AU1901" s="51"/>
    </row>
    <row r="1902" spans="3:47" x14ac:dyDescent="0.2">
      <c r="C1902" s="10"/>
      <c r="D1902" s="10"/>
      <c r="AA1902" s="51"/>
      <c r="AB1902" s="51"/>
      <c r="AC1902" s="51"/>
      <c r="AD1902" s="51"/>
      <c r="AE1902" s="51"/>
      <c r="AG1902" s="72"/>
      <c r="AN1902" s="51"/>
      <c r="AO1902" s="51"/>
      <c r="AP1902" s="51"/>
      <c r="AQ1902" s="51"/>
      <c r="AR1902" s="51"/>
      <c r="AS1902" s="51"/>
      <c r="AT1902" s="51"/>
      <c r="AU1902" s="51"/>
    </row>
    <row r="1903" spans="3:47" x14ac:dyDescent="0.2">
      <c r="C1903" s="10"/>
      <c r="D1903" s="10"/>
      <c r="AA1903" s="51"/>
      <c r="AB1903" s="51"/>
      <c r="AC1903" s="51"/>
      <c r="AD1903" s="51"/>
      <c r="AE1903" s="51"/>
      <c r="AG1903" s="72"/>
      <c r="AN1903" s="51"/>
      <c r="AO1903" s="51"/>
      <c r="AP1903" s="51"/>
      <c r="AQ1903" s="51"/>
      <c r="AR1903" s="51"/>
      <c r="AS1903" s="51"/>
      <c r="AT1903" s="51"/>
      <c r="AU1903" s="51"/>
    </row>
    <row r="1904" spans="3:47" x14ac:dyDescent="0.2">
      <c r="C1904" s="10"/>
      <c r="D1904" s="10"/>
      <c r="AA1904" s="51"/>
      <c r="AB1904" s="51"/>
      <c r="AC1904" s="51"/>
      <c r="AD1904" s="51"/>
      <c r="AE1904" s="51"/>
      <c r="AG1904" s="72"/>
      <c r="AN1904" s="51"/>
      <c r="AO1904" s="51"/>
      <c r="AP1904" s="51"/>
      <c r="AQ1904" s="51"/>
      <c r="AR1904" s="51"/>
      <c r="AS1904" s="51"/>
      <c r="AT1904" s="51"/>
      <c r="AU1904" s="51"/>
    </row>
    <row r="1905" spans="3:48" x14ac:dyDescent="0.2">
      <c r="C1905" s="10"/>
      <c r="D1905" s="10"/>
      <c r="AA1905" s="51"/>
      <c r="AB1905" s="51"/>
      <c r="AC1905" s="51"/>
      <c r="AD1905" s="51"/>
      <c r="AE1905" s="51"/>
      <c r="AG1905" s="72"/>
      <c r="AN1905" s="51"/>
      <c r="AO1905" s="51"/>
      <c r="AP1905" s="51"/>
      <c r="AQ1905" s="51"/>
      <c r="AR1905" s="51"/>
      <c r="AS1905" s="51"/>
      <c r="AT1905" s="51"/>
      <c r="AU1905" s="51"/>
    </row>
    <row r="1906" spans="3:48" x14ac:dyDescent="0.2">
      <c r="C1906" s="10"/>
      <c r="D1906" s="10"/>
      <c r="AA1906" s="51"/>
      <c r="AB1906" s="51"/>
      <c r="AC1906" s="51"/>
      <c r="AD1906" s="51"/>
      <c r="AE1906" s="51"/>
      <c r="AG1906" s="72"/>
      <c r="AN1906" s="51"/>
      <c r="AO1906" s="51"/>
      <c r="AP1906" s="51"/>
      <c r="AQ1906" s="51"/>
      <c r="AR1906" s="51"/>
      <c r="AS1906" s="51"/>
      <c r="AT1906" s="51"/>
      <c r="AU1906" s="51"/>
    </row>
    <row r="1907" spans="3:48" x14ac:dyDescent="0.2">
      <c r="C1907" s="10"/>
      <c r="D1907" s="10"/>
      <c r="AA1907" s="51"/>
      <c r="AB1907" s="51"/>
      <c r="AC1907" s="51"/>
      <c r="AD1907" s="51"/>
      <c r="AE1907" s="51"/>
      <c r="AG1907" s="72"/>
      <c r="AN1907" s="51"/>
      <c r="AO1907" s="51"/>
      <c r="AP1907" s="51"/>
      <c r="AQ1907" s="51"/>
      <c r="AR1907" s="51"/>
      <c r="AS1907" s="51"/>
      <c r="AT1907" s="51"/>
      <c r="AU1907" s="51"/>
    </row>
    <row r="1908" spans="3:48" x14ac:dyDescent="0.2">
      <c r="C1908" s="10"/>
      <c r="D1908" s="10"/>
      <c r="AA1908" s="51"/>
      <c r="AB1908" s="51"/>
      <c r="AC1908" s="51"/>
      <c r="AD1908" s="51"/>
      <c r="AE1908" s="51"/>
      <c r="AG1908" s="72"/>
      <c r="AN1908" s="51"/>
      <c r="AO1908" s="51"/>
      <c r="AP1908" s="51"/>
      <c r="AQ1908" s="51"/>
      <c r="AR1908" s="51"/>
      <c r="AS1908" s="51"/>
      <c r="AT1908" s="51"/>
      <c r="AU1908" s="51"/>
      <c r="AV1908" s="51"/>
    </row>
    <row r="1909" spans="3:48" x14ac:dyDescent="0.2">
      <c r="C1909" s="10"/>
      <c r="D1909" s="10"/>
      <c r="AA1909" s="51"/>
      <c r="AB1909" s="51"/>
      <c r="AC1909" s="51"/>
      <c r="AD1909" s="51"/>
      <c r="AE1909" s="51"/>
      <c r="AG1909" s="72"/>
      <c r="AN1909" s="51"/>
      <c r="AO1909" s="51"/>
      <c r="AP1909" s="51"/>
      <c r="AQ1909" s="51"/>
      <c r="AR1909" s="51"/>
      <c r="AS1909" s="51"/>
      <c r="AT1909" s="51"/>
      <c r="AU1909" s="51"/>
    </row>
    <row r="1910" spans="3:48" x14ac:dyDescent="0.2">
      <c r="C1910" s="10"/>
      <c r="D1910" s="10"/>
      <c r="AA1910" s="51"/>
      <c r="AB1910" s="51"/>
      <c r="AC1910" s="51"/>
      <c r="AD1910" s="51"/>
      <c r="AE1910" s="51"/>
      <c r="AG1910" s="72"/>
      <c r="AN1910" s="51"/>
      <c r="AO1910" s="51"/>
      <c r="AP1910" s="51"/>
      <c r="AQ1910" s="51"/>
      <c r="AR1910" s="51"/>
      <c r="AS1910" s="51"/>
      <c r="AT1910" s="51"/>
      <c r="AU1910" s="51"/>
    </row>
    <row r="1911" spans="3:48" x14ac:dyDescent="0.2">
      <c r="C1911" s="10"/>
      <c r="D1911" s="10"/>
      <c r="AA1911" s="51"/>
      <c r="AB1911" s="51"/>
      <c r="AC1911" s="51"/>
      <c r="AD1911" s="51"/>
      <c r="AE1911" s="51"/>
      <c r="AG1911" s="72"/>
      <c r="AN1911" s="51"/>
      <c r="AO1911" s="51"/>
      <c r="AP1911" s="51"/>
      <c r="AQ1911" s="51"/>
      <c r="AR1911" s="51"/>
      <c r="AS1911" s="51"/>
      <c r="AT1911" s="51"/>
      <c r="AU1911" s="51"/>
    </row>
    <row r="1912" spans="3:48" x14ac:dyDescent="0.2">
      <c r="C1912" s="10"/>
      <c r="D1912" s="10"/>
      <c r="AA1912" s="51"/>
      <c r="AB1912" s="51"/>
      <c r="AC1912" s="51"/>
      <c r="AD1912" s="51"/>
      <c r="AE1912" s="51"/>
      <c r="AG1912" s="72"/>
      <c r="AN1912" s="51"/>
      <c r="AO1912" s="51"/>
      <c r="AP1912" s="51"/>
      <c r="AQ1912" s="51"/>
      <c r="AR1912" s="51"/>
      <c r="AS1912" s="51"/>
      <c r="AT1912" s="51"/>
      <c r="AU1912" s="51"/>
      <c r="AV1912" s="51"/>
    </row>
    <row r="1913" spans="3:48" x14ac:dyDescent="0.2">
      <c r="C1913" s="10"/>
      <c r="D1913" s="10"/>
      <c r="AA1913" s="51"/>
      <c r="AB1913" s="51"/>
      <c r="AC1913" s="51"/>
      <c r="AD1913" s="51"/>
      <c r="AE1913" s="51"/>
      <c r="AG1913" s="72"/>
      <c r="AN1913" s="51"/>
      <c r="AO1913" s="51"/>
      <c r="AP1913" s="51"/>
      <c r="AQ1913" s="51"/>
      <c r="AR1913" s="51"/>
      <c r="AS1913" s="51"/>
      <c r="AT1913" s="51"/>
      <c r="AU1913" s="51"/>
    </row>
    <row r="1914" spans="3:48" x14ac:dyDescent="0.2">
      <c r="C1914" s="10"/>
      <c r="D1914" s="10"/>
      <c r="AA1914" s="51"/>
      <c r="AB1914" s="51"/>
      <c r="AC1914" s="51"/>
      <c r="AD1914" s="51"/>
      <c r="AE1914" s="51"/>
      <c r="AG1914" s="72"/>
      <c r="AN1914" s="51"/>
      <c r="AO1914" s="51"/>
      <c r="AP1914" s="51"/>
      <c r="AQ1914" s="51"/>
      <c r="AR1914" s="51"/>
      <c r="AS1914" s="51"/>
      <c r="AT1914" s="51"/>
      <c r="AU1914" s="51"/>
    </row>
    <row r="1915" spans="3:48" x14ac:dyDescent="0.2">
      <c r="C1915" s="10"/>
      <c r="D1915" s="10"/>
      <c r="AA1915" s="51"/>
      <c r="AB1915" s="51"/>
      <c r="AC1915" s="51"/>
      <c r="AD1915" s="51"/>
      <c r="AE1915" s="51"/>
      <c r="AG1915" s="72"/>
      <c r="AN1915" s="51"/>
      <c r="AO1915" s="51"/>
      <c r="AP1915" s="51"/>
      <c r="AQ1915" s="51"/>
      <c r="AR1915" s="51"/>
      <c r="AS1915" s="51"/>
      <c r="AT1915" s="51"/>
      <c r="AU1915" s="51"/>
      <c r="AV1915" s="51"/>
    </row>
    <row r="1916" spans="3:48" x14ac:dyDescent="0.2">
      <c r="C1916" s="10"/>
      <c r="D1916" s="10"/>
      <c r="AA1916" s="51"/>
      <c r="AB1916" s="51"/>
      <c r="AC1916" s="51"/>
      <c r="AD1916" s="51"/>
      <c r="AE1916" s="51"/>
      <c r="AG1916" s="72"/>
      <c r="AN1916" s="51"/>
      <c r="AO1916" s="51"/>
      <c r="AP1916" s="51"/>
      <c r="AQ1916" s="51"/>
      <c r="AR1916" s="51"/>
      <c r="AS1916" s="51"/>
      <c r="AT1916" s="51"/>
      <c r="AU1916" s="51"/>
    </row>
    <row r="1917" spans="3:48" x14ac:dyDescent="0.2">
      <c r="C1917" s="10"/>
      <c r="D1917" s="10"/>
      <c r="AA1917" s="51"/>
      <c r="AB1917" s="51"/>
      <c r="AC1917" s="51"/>
      <c r="AD1917" s="51"/>
      <c r="AE1917" s="51"/>
      <c r="AG1917" s="72"/>
      <c r="AN1917" s="51"/>
      <c r="AO1917" s="51"/>
      <c r="AP1917" s="51"/>
      <c r="AQ1917" s="51"/>
      <c r="AR1917" s="51"/>
      <c r="AS1917" s="51"/>
      <c r="AT1917" s="51"/>
      <c r="AU1917" s="51"/>
    </row>
    <row r="1918" spans="3:48" x14ac:dyDescent="0.2">
      <c r="C1918" s="10"/>
      <c r="D1918" s="10"/>
      <c r="AA1918" s="51"/>
      <c r="AB1918" s="51"/>
      <c r="AC1918" s="51"/>
      <c r="AD1918" s="51"/>
      <c r="AE1918" s="51"/>
      <c r="AG1918" s="72"/>
      <c r="AN1918" s="51"/>
      <c r="AO1918" s="51"/>
      <c r="AP1918" s="51"/>
      <c r="AQ1918" s="51"/>
      <c r="AR1918" s="51"/>
      <c r="AS1918" s="51"/>
      <c r="AT1918" s="51"/>
      <c r="AU1918" s="51"/>
    </row>
    <row r="1919" spans="3:48" x14ac:dyDescent="0.2">
      <c r="C1919" s="10"/>
      <c r="D1919" s="10"/>
      <c r="AA1919" s="51"/>
      <c r="AB1919" s="51"/>
      <c r="AC1919" s="51"/>
      <c r="AD1919" s="51"/>
      <c r="AE1919" s="51"/>
      <c r="AG1919" s="72"/>
      <c r="AN1919" s="51"/>
      <c r="AO1919" s="51"/>
      <c r="AP1919" s="51"/>
      <c r="AQ1919" s="51"/>
      <c r="AR1919" s="51"/>
      <c r="AS1919" s="51"/>
      <c r="AT1919" s="51"/>
      <c r="AU1919" s="51"/>
    </row>
    <row r="1920" spans="3:48" x14ac:dyDescent="0.2">
      <c r="C1920" s="10"/>
      <c r="D1920" s="10"/>
      <c r="AA1920" s="51"/>
      <c r="AB1920" s="51"/>
      <c r="AC1920" s="51"/>
      <c r="AD1920" s="51"/>
      <c r="AE1920" s="51"/>
      <c r="AG1920" s="72"/>
      <c r="AN1920" s="51"/>
      <c r="AO1920" s="51"/>
      <c r="AP1920" s="51"/>
      <c r="AQ1920" s="51"/>
      <c r="AR1920" s="51"/>
      <c r="AS1920" s="51"/>
      <c r="AT1920" s="51"/>
      <c r="AU1920" s="51"/>
    </row>
    <row r="1921" spans="3:47" x14ac:dyDescent="0.2">
      <c r="C1921" s="10"/>
      <c r="D1921" s="10"/>
      <c r="AA1921" s="51"/>
      <c r="AB1921" s="51"/>
      <c r="AC1921" s="51"/>
      <c r="AD1921" s="51"/>
      <c r="AE1921" s="51"/>
      <c r="AG1921" s="72"/>
      <c r="AN1921" s="51"/>
      <c r="AO1921" s="51"/>
      <c r="AP1921" s="51"/>
      <c r="AQ1921" s="51"/>
      <c r="AR1921" s="51"/>
      <c r="AS1921" s="51"/>
      <c r="AT1921" s="51"/>
      <c r="AU1921" s="51"/>
    </row>
    <row r="1922" spans="3:47" x14ac:dyDescent="0.2">
      <c r="C1922" s="10"/>
      <c r="D1922" s="10"/>
      <c r="AA1922" s="51"/>
      <c r="AB1922" s="51"/>
      <c r="AC1922" s="51"/>
      <c r="AD1922" s="51"/>
      <c r="AE1922" s="51"/>
      <c r="AG1922" s="72"/>
      <c r="AN1922" s="51"/>
      <c r="AO1922" s="51"/>
      <c r="AP1922" s="51"/>
      <c r="AQ1922" s="51"/>
      <c r="AR1922" s="51"/>
      <c r="AS1922" s="51"/>
      <c r="AT1922" s="51"/>
      <c r="AU1922" s="51"/>
    </row>
    <row r="1923" spans="3:47" x14ac:dyDescent="0.2">
      <c r="C1923" s="10"/>
      <c r="D1923" s="10"/>
      <c r="AA1923" s="51"/>
      <c r="AB1923" s="51"/>
      <c r="AC1923" s="51"/>
      <c r="AD1923" s="51"/>
      <c r="AE1923" s="51"/>
      <c r="AG1923" s="72"/>
      <c r="AN1923" s="51"/>
      <c r="AO1923" s="51"/>
      <c r="AP1923" s="51"/>
      <c r="AQ1923" s="51"/>
      <c r="AR1923" s="51"/>
      <c r="AS1923" s="51"/>
      <c r="AT1923" s="51"/>
      <c r="AU1923" s="51"/>
    </row>
    <row r="1924" spans="3:47" x14ac:dyDescent="0.2">
      <c r="C1924" s="10"/>
      <c r="D1924" s="10"/>
      <c r="AA1924" s="51"/>
      <c r="AB1924" s="51"/>
      <c r="AC1924" s="51"/>
      <c r="AD1924" s="51"/>
      <c r="AE1924" s="51"/>
      <c r="AG1924" s="72"/>
      <c r="AN1924" s="51"/>
      <c r="AO1924" s="51"/>
      <c r="AP1924" s="51"/>
      <c r="AQ1924" s="51"/>
      <c r="AR1924" s="51"/>
      <c r="AS1924" s="51"/>
      <c r="AT1924" s="51"/>
      <c r="AU1924" s="51"/>
    </row>
    <row r="1925" spans="3:47" x14ac:dyDescent="0.2">
      <c r="C1925" s="10"/>
      <c r="D1925" s="10"/>
      <c r="AA1925" s="51"/>
      <c r="AB1925" s="51"/>
      <c r="AC1925" s="51"/>
      <c r="AD1925" s="51"/>
      <c r="AE1925" s="51"/>
      <c r="AG1925" s="72"/>
      <c r="AN1925" s="51"/>
      <c r="AO1925" s="51"/>
      <c r="AP1925" s="51"/>
      <c r="AQ1925" s="51"/>
      <c r="AR1925" s="51"/>
      <c r="AS1925" s="51"/>
      <c r="AT1925" s="51"/>
      <c r="AU1925" s="51"/>
    </row>
    <row r="1926" spans="3:47" x14ac:dyDescent="0.2">
      <c r="C1926" s="10"/>
      <c r="D1926" s="10"/>
      <c r="AA1926" s="51"/>
      <c r="AB1926" s="51"/>
      <c r="AC1926" s="51"/>
      <c r="AD1926" s="51"/>
      <c r="AE1926" s="51"/>
      <c r="AG1926" s="72"/>
      <c r="AN1926" s="51"/>
      <c r="AO1926" s="51"/>
      <c r="AP1926" s="51"/>
      <c r="AQ1926" s="51"/>
      <c r="AR1926" s="51"/>
      <c r="AS1926" s="51"/>
      <c r="AT1926" s="51"/>
      <c r="AU1926" s="51"/>
    </row>
    <row r="1927" spans="3:47" x14ac:dyDescent="0.2">
      <c r="C1927" s="10"/>
      <c r="D1927" s="10"/>
      <c r="AA1927" s="51"/>
      <c r="AB1927" s="51"/>
      <c r="AC1927" s="51"/>
      <c r="AD1927" s="51"/>
      <c r="AE1927" s="51"/>
      <c r="AG1927" s="72"/>
      <c r="AN1927" s="51"/>
      <c r="AO1927" s="51"/>
      <c r="AP1927" s="51"/>
      <c r="AQ1927" s="51"/>
      <c r="AR1927" s="51"/>
      <c r="AS1927" s="51"/>
      <c r="AT1927" s="51"/>
      <c r="AU1927" s="51"/>
    </row>
    <row r="1928" spans="3:47" x14ac:dyDescent="0.2">
      <c r="C1928" s="10"/>
      <c r="D1928" s="10"/>
      <c r="AA1928" s="51"/>
      <c r="AB1928" s="51"/>
      <c r="AC1928" s="51"/>
      <c r="AD1928" s="51"/>
      <c r="AE1928" s="51"/>
      <c r="AG1928" s="72"/>
      <c r="AN1928" s="51"/>
      <c r="AO1928" s="51"/>
      <c r="AP1928" s="51"/>
      <c r="AQ1928" s="51"/>
      <c r="AR1928" s="51"/>
      <c r="AS1928" s="51"/>
      <c r="AT1928" s="51"/>
      <c r="AU1928" s="51"/>
    </row>
    <row r="1929" spans="3:47" x14ac:dyDescent="0.2">
      <c r="C1929" s="10"/>
      <c r="D1929" s="10"/>
      <c r="AA1929" s="51"/>
      <c r="AB1929" s="51"/>
      <c r="AC1929" s="51"/>
      <c r="AD1929" s="51"/>
      <c r="AE1929" s="51"/>
      <c r="AG1929" s="72"/>
      <c r="AN1929" s="51"/>
      <c r="AO1929" s="51"/>
      <c r="AP1929" s="51"/>
      <c r="AQ1929" s="51"/>
      <c r="AR1929" s="51"/>
      <c r="AS1929" s="51"/>
      <c r="AT1929" s="51"/>
      <c r="AU1929" s="51"/>
    </row>
    <row r="1930" spans="3:47" x14ac:dyDescent="0.2">
      <c r="C1930" s="10"/>
      <c r="D1930" s="10"/>
      <c r="AA1930" s="51"/>
      <c r="AB1930" s="51"/>
      <c r="AC1930" s="51"/>
      <c r="AD1930" s="51"/>
      <c r="AE1930" s="51"/>
      <c r="AG1930" s="72"/>
      <c r="AN1930" s="51"/>
      <c r="AO1930" s="51"/>
      <c r="AP1930" s="51"/>
      <c r="AQ1930" s="51"/>
      <c r="AR1930" s="51"/>
      <c r="AS1930" s="51"/>
      <c r="AT1930" s="51"/>
      <c r="AU1930" s="51"/>
    </row>
    <row r="1931" spans="3:47" x14ac:dyDescent="0.2">
      <c r="C1931" s="10"/>
      <c r="D1931" s="10"/>
      <c r="AA1931" s="51"/>
      <c r="AB1931" s="51"/>
      <c r="AC1931" s="51"/>
      <c r="AD1931" s="51"/>
      <c r="AE1931" s="51"/>
      <c r="AG1931" s="72"/>
      <c r="AN1931" s="51"/>
      <c r="AO1931" s="51"/>
      <c r="AP1931" s="51"/>
      <c r="AQ1931" s="51"/>
      <c r="AR1931" s="51"/>
      <c r="AS1931" s="51"/>
      <c r="AT1931" s="51"/>
      <c r="AU1931" s="51"/>
    </row>
    <row r="1932" spans="3:47" x14ac:dyDescent="0.2">
      <c r="C1932" s="10"/>
      <c r="D1932" s="10"/>
      <c r="AA1932" s="51"/>
      <c r="AB1932" s="51"/>
      <c r="AC1932" s="51"/>
      <c r="AD1932" s="51"/>
      <c r="AE1932" s="51"/>
      <c r="AG1932" s="72"/>
      <c r="AN1932" s="51"/>
      <c r="AO1932" s="51"/>
      <c r="AP1932" s="51"/>
      <c r="AQ1932" s="51"/>
      <c r="AR1932" s="51"/>
      <c r="AS1932" s="51"/>
      <c r="AT1932" s="51"/>
      <c r="AU1932" s="51"/>
    </row>
    <row r="1933" spans="3:47" x14ac:dyDescent="0.2">
      <c r="C1933" s="10"/>
      <c r="D1933" s="10"/>
      <c r="AA1933" s="51"/>
      <c r="AB1933" s="51"/>
      <c r="AC1933" s="51"/>
      <c r="AD1933" s="51"/>
      <c r="AE1933" s="51"/>
      <c r="AG1933" s="72"/>
      <c r="AN1933" s="51"/>
      <c r="AO1933" s="51"/>
      <c r="AP1933" s="51"/>
      <c r="AQ1933" s="51"/>
      <c r="AR1933" s="51"/>
      <c r="AS1933" s="51"/>
      <c r="AT1933" s="51"/>
      <c r="AU1933" s="51"/>
    </row>
    <row r="1934" spans="3:47" x14ac:dyDescent="0.2">
      <c r="C1934" s="10"/>
      <c r="D1934" s="10"/>
      <c r="AA1934" s="51"/>
      <c r="AB1934" s="51"/>
      <c r="AC1934" s="51"/>
      <c r="AD1934" s="51"/>
      <c r="AE1934" s="51"/>
      <c r="AG1934" s="72"/>
      <c r="AN1934" s="51"/>
      <c r="AO1934" s="51"/>
      <c r="AP1934" s="51"/>
      <c r="AQ1934" s="51"/>
      <c r="AR1934" s="51"/>
      <c r="AS1934" s="51"/>
      <c r="AT1934" s="51"/>
      <c r="AU1934" s="51"/>
    </row>
    <row r="1935" spans="3:47" x14ac:dyDescent="0.2">
      <c r="C1935" s="10"/>
      <c r="D1935" s="10"/>
      <c r="AA1935" s="51"/>
      <c r="AB1935" s="51"/>
      <c r="AC1935" s="51"/>
      <c r="AD1935" s="51"/>
      <c r="AE1935" s="51"/>
      <c r="AG1935" s="72"/>
      <c r="AN1935" s="51"/>
      <c r="AO1935" s="51"/>
      <c r="AP1935" s="51"/>
      <c r="AQ1935" s="51"/>
      <c r="AR1935" s="51"/>
      <c r="AS1935" s="51"/>
      <c r="AT1935" s="51"/>
      <c r="AU1935" s="51"/>
    </row>
    <row r="1936" spans="3:47" x14ac:dyDescent="0.2">
      <c r="C1936" s="10"/>
      <c r="D1936" s="10"/>
      <c r="AA1936" s="51"/>
      <c r="AB1936" s="51"/>
      <c r="AC1936" s="51"/>
      <c r="AD1936" s="51"/>
      <c r="AE1936" s="51"/>
      <c r="AG1936" s="72"/>
      <c r="AN1936" s="51"/>
      <c r="AO1936" s="51"/>
      <c r="AP1936" s="51"/>
      <c r="AQ1936" s="51"/>
      <c r="AR1936" s="51"/>
      <c r="AS1936" s="51"/>
      <c r="AT1936" s="51"/>
      <c r="AU1936" s="51"/>
    </row>
    <row r="1937" spans="3:47" x14ac:dyDescent="0.2">
      <c r="C1937" s="10"/>
      <c r="D1937" s="10"/>
      <c r="AA1937" s="51"/>
      <c r="AB1937" s="51"/>
      <c r="AC1937" s="51"/>
      <c r="AD1937" s="51"/>
      <c r="AE1937" s="51"/>
      <c r="AG1937" s="72"/>
      <c r="AN1937" s="51"/>
      <c r="AO1937" s="51"/>
      <c r="AP1937" s="51"/>
      <c r="AQ1937" s="51"/>
      <c r="AR1937" s="51"/>
      <c r="AS1937" s="51"/>
      <c r="AT1937" s="51"/>
      <c r="AU1937" s="51"/>
    </row>
    <row r="1938" spans="3:47" x14ac:dyDescent="0.2">
      <c r="C1938" s="10"/>
      <c r="D1938" s="10"/>
      <c r="AA1938" s="51"/>
      <c r="AB1938" s="51"/>
      <c r="AC1938" s="51"/>
      <c r="AD1938" s="51"/>
      <c r="AE1938" s="51"/>
      <c r="AG1938" s="72"/>
      <c r="AN1938" s="51"/>
      <c r="AO1938" s="51"/>
      <c r="AP1938" s="51"/>
      <c r="AQ1938" s="51"/>
      <c r="AR1938" s="51"/>
      <c r="AS1938" s="51"/>
      <c r="AT1938" s="51"/>
      <c r="AU1938" s="51"/>
    </row>
    <row r="1939" spans="3:47" x14ac:dyDescent="0.2">
      <c r="C1939" s="10"/>
      <c r="D1939" s="10"/>
      <c r="AA1939" s="51"/>
      <c r="AB1939" s="51"/>
      <c r="AC1939" s="51"/>
      <c r="AD1939" s="51"/>
      <c r="AE1939" s="51"/>
      <c r="AG1939" s="72"/>
      <c r="AN1939" s="51"/>
      <c r="AO1939" s="51"/>
      <c r="AP1939" s="51"/>
      <c r="AQ1939" s="51"/>
      <c r="AR1939" s="51"/>
      <c r="AS1939" s="51"/>
      <c r="AT1939" s="51"/>
      <c r="AU1939" s="51"/>
    </row>
    <row r="1940" spans="3:47" x14ac:dyDescent="0.2">
      <c r="C1940" s="10"/>
      <c r="D1940" s="10"/>
      <c r="AA1940" s="51"/>
      <c r="AB1940" s="51"/>
      <c r="AC1940" s="51"/>
      <c r="AD1940" s="51"/>
      <c r="AE1940" s="51"/>
      <c r="AG1940" s="72"/>
      <c r="AN1940" s="51"/>
      <c r="AO1940" s="51"/>
      <c r="AP1940" s="51"/>
      <c r="AQ1940" s="51"/>
      <c r="AR1940" s="51"/>
      <c r="AS1940" s="51"/>
      <c r="AT1940" s="51"/>
      <c r="AU1940" s="51"/>
    </row>
    <row r="1941" spans="3:47" x14ac:dyDescent="0.2">
      <c r="C1941" s="10"/>
      <c r="D1941" s="10"/>
      <c r="AA1941" s="51"/>
      <c r="AB1941" s="51"/>
      <c r="AC1941" s="51"/>
      <c r="AD1941" s="51"/>
      <c r="AE1941" s="51"/>
      <c r="AG1941" s="72"/>
      <c r="AN1941" s="51"/>
      <c r="AO1941" s="51"/>
      <c r="AP1941" s="51"/>
      <c r="AQ1941" s="51"/>
      <c r="AR1941" s="51"/>
      <c r="AS1941" s="51"/>
      <c r="AT1941" s="51"/>
      <c r="AU1941" s="51"/>
    </row>
    <row r="1942" spans="3:47" x14ac:dyDescent="0.2">
      <c r="C1942" s="10"/>
      <c r="D1942" s="10"/>
      <c r="AA1942" s="51"/>
      <c r="AB1942" s="51"/>
      <c r="AC1942" s="51"/>
      <c r="AD1942" s="51"/>
      <c r="AE1942" s="51"/>
      <c r="AG1942" s="72"/>
      <c r="AN1942" s="51"/>
      <c r="AO1942" s="51"/>
      <c r="AP1942" s="51"/>
      <c r="AQ1942" s="51"/>
      <c r="AR1942" s="51"/>
      <c r="AS1942" s="51"/>
      <c r="AT1942" s="51"/>
      <c r="AU1942" s="51"/>
    </row>
    <row r="1943" spans="3:47" x14ac:dyDescent="0.2">
      <c r="C1943" s="10"/>
      <c r="D1943" s="10"/>
      <c r="AA1943" s="51"/>
      <c r="AB1943" s="51"/>
      <c r="AC1943" s="51"/>
      <c r="AD1943" s="51"/>
      <c r="AE1943" s="51"/>
      <c r="AG1943" s="72"/>
      <c r="AN1943" s="51"/>
      <c r="AO1943" s="51"/>
      <c r="AP1943" s="51"/>
      <c r="AQ1943" s="51"/>
      <c r="AR1943" s="51"/>
      <c r="AS1943" s="51"/>
      <c r="AT1943" s="51"/>
      <c r="AU1943" s="51"/>
    </row>
    <row r="1944" spans="3:47" x14ac:dyDescent="0.2">
      <c r="C1944" s="10"/>
      <c r="D1944" s="10"/>
      <c r="AA1944" s="51"/>
      <c r="AB1944" s="51"/>
      <c r="AC1944" s="51"/>
      <c r="AD1944" s="51"/>
      <c r="AE1944" s="51"/>
      <c r="AG1944" s="72"/>
      <c r="AN1944" s="51"/>
      <c r="AO1944" s="51"/>
      <c r="AP1944" s="51"/>
      <c r="AQ1944" s="51"/>
      <c r="AR1944" s="51"/>
      <c r="AS1944" s="51"/>
      <c r="AT1944" s="51"/>
      <c r="AU1944" s="51"/>
    </row>
    <row r="1945" spans="3:47" x14ac:dyDescent="0.2">
      <c r="C1945" s="10"/>
      <c r="D1945" s="10"/>
      <c r="AA1945" s="51"/>
      <c r="AB1945" s="51"/>
      <c r="AC1945" s="51"/>
      <c r="AD1945" s="51"/>
      <c r="AE1945" s="51"/>
      <c r="AG1945" s="72"/>
      <c r="AN1945" s="51"/>
      <c r="AO1945" s="51"/>
      <c r="AP1945" s="51"/>
      <c r="AQ1945" s="51"/>
      <c r="AR1945" s="51"/>
      <c r="AS1945" s="51"/>
      <c r="AT1945" s="51"/>
      <c r="AU1945" s="51"/>
    </row>
    <row r="1946" spans="3:47" x14ac:dyDescent="0.2">
      <c r="C1946" s="10"/>
      <c r="D1946" s="10"/>
      <c r="Z1946">
        <f>F1946</f>
        <v>0</v>
      </c>
      <c r="AA1946" s="51">
        <f>AB$3+AB$4*Z1946+AB$5*Z1946^2+AH1946</f>
        <v>9.4734246029154513E-3</v>
      </c>
      <c r="AB1946" s="51">
        <f>IF(S1946&lt;&gt;0,G1946-AH1946, -9999)</f>
        <v>-9999</v>
      </c>
      <c r="AC1946" s="51">
        <f>+G1946-P1946</f>
        <v>0</v>
      </c>
      <c r="AD1946" s="51">
        <f>IF(S1946&lt;&gt;0,G1946-AA1946, -9999)</f>
        <v>-9999</v>
      </c>
      <c r="AE1946" s="51">
        <f>+(G1946-AA1946)^2*S1946</f>
        <v>0</v>
      </c>
      <c r="AF1946">
        <f>IF(S1946&lt;&gt;0,G1946-P1946, -9999)</f>
        <v>-9999</v>
      </c>
      <c r="AG1946" s="72"/>
      <c r="AH1946">
        <f>$AB$6*($AB$11/AI1946*AJ1946+$AB$12)</f>
        <v>1.8707644604366098E-2</v>
      </c>
      <c r="AI1946">
        <f>1+$AB$7*COS(AL1946)</f>
        <v>0.53183603353884679</v>
      </c>
      <c r="AJ1946">
        <f>SIN(AL1946+RADIANS($AB$9))</f>
        <v>0.14642533474465166</v>
      </c>
      <c r="AK1946">
        <f>$AB$7*SIN(AL1946)</f>
        <v>0.59692643517040722</v>
      </c>
      <c r="AL1946">
        <f>2*ATAN(AM1946)</f>
        <v>2.2358848761883694</v>
      </c>
      <c r="AM1946">
        <f>SQRT((1+$AB$7)/(1-$AB$7))*TAN(AN1946/2)</f>
        <v>2.0551615401764249</v>
      </c>
      <c r="AN1946" s="51">
        <f t="shared" ref="AN1946:AT1946" si="357">$AU1946+$AB$7*SIN(AO1946)</f>
        <v>7.5847032518624786</v>
      </c>
      <c r="AO1946" s="51">
        <f t="shared" si="357"/>
        <v>7.5845360250875791</v>
      </c>
      <c r="AP1946" s="51">
        <f t="shared" si="357"/>
        <v>7.5837091674880162</v>
      </c>
      <c r="AQ1946" s="51">
        <f t="shared" si="357"/>
        <v>7.5796564777865827</v>
      </c>
      <c r="AR1946" s="51">
        <f t="shared" si="357"/>
        <v>7.560581344091454</v>
      </c>
      <c r="AS1946" s="51">
        <f t="shared" si="357"/>
        <v>7.4834124722525921</v>
      </c>
      <c r="AT1946" s="51">
        <f t="shared" si="357"/>
        <v>7.2630072627960178</v>
      </c>
      <c r="AU1946" s="51">
        <f>RADIANS($AB$9)+$AB$18*(F1946-AB$15)</f>
        <v>6.8534588875577889</v>
      </c>
    </row>
    <row r="1947" spans="3:47" x14ac:dyDescent="0.2">
      <c r="C1947" s="10"/>
      <c r="D1947" s="10"/>
      <c r="AA1947" s="51"/>
      <c r="AB1947" s="51"/>
      <c r="AC1947" s="51"/>
      <c r="AD1947" s="51"/>
      <c r="AE1947" s="51"/>
      <c r="AG1947" s="72"/>
      <c r="AN1947" s="51"/>
      <c r="AO1947" s="51"/>
      <c r="AP1947" s="51"/>
      <c r="AQ1947" s="51"/>
      <c r="AR1947" s="51"/>
      <c r="AS1947" s="51"/>
      <c r="AT1947" s="51"/>
      <c r="AU1947" s="51"/>
    </row>
    <row r="1948" spans="3:47" x14ac:dyDescent="0.2">
      <c r="C1948" s="10"/>
      <c r="D1948" s="10"/>
      <c r="Z1948">
        <f>F1948</f>
        <v>0</v>
      </c>
      <c r="AA1948" s="51">
        <f>AB$3+AB$4*Z1948+AB$5*Z1948^2+AH1948</f>
        <v>9.4734246029154513E-3</v>
      </c>
      <c r="AB1948" s="51">
        <f>IF(S1948&lt;&gt;0,G1948-AH1948, -9999)</f>
        <v>-9999</v>
      </c>
      <c r="AC1948" s="51">
        <f>+G1948-P1948</f>
        <v>0</v>
      </c>
      <c r="AD1948" s="51">
        <f>IF(S1948&lt;&gt;0,G1948-AA1948, -9999)</f>
        <v>-9999</v>
      </c>
      <c r="AE1948" s="51">
        <f>+(G1948-AA1948)^2*S1948</f>
        <v>0</v>
      </c>
      <c r="AF1948">
        <f>IF(S1948&lt;&gt;0,G1948-P1948, -9999)</f>
        <v>-9999</v>
      </c>
      <c r="AG1948" s="72"/>
      <c r="AH1948">
        <f>$AB$6*($AB$11/AI1948*AJ1948+$AB$12)</f>
        <v>1.8707644604366098E-2</v>
      </c>
      <c r="AI1948">
        <f>1+$AB$7*COS(AL1948)</f>
        <v>0.53183603353884679</v>
      </c>
      <c r="AJ1948">
        <f>SIN(AL1948+RADIANS($AB$9))</f>
        <v>0.14642533474465166</v>
      </c>
      <c r="AK1948">
        <f>$AB$7*SIN(AL1948)</f>
        <v>0.59692643517040722</v>
      </c>
      <c r="AL1948">
        <f>2*ATAN(AM1948)</f>
        <v>2.2358848761883694</v>
      </c>
      <c r="AM1948">
        <f>SQRT((1+$AB$7)/(1-$AB$7))*TAN(AN1948/2)</f>
        <v>2.0551615401764249</v>
      </c>
      <c r="AN1948" s="51">
        <f t="shared" ref="AN1948:AT1948" si="358">$AU1948+$AB$7*SIN(AO1948)</f>
        <v>7.5847032518624786</v>
      </c>
      <c r="AO1948" s="51">
        <f t="shared" si="358"/>
        <v>7.5845360250875791</v>
      </c>
      <c r="AP1948" s="51">
        <f t="shared" si="358"/>
        <v>7.5837091674880162</v>
      </c>
      <c r="AQ1948" s="51">
        <f t="shared" si="358"/>
        <v>7.5796564777865827</v>
      </c>
      <c r="AR1948" s="51">
        <f t="shared" si="358"/>
        <v>7.560581344091454</v>
      </c>
      <c r="AS1948" s="51">
        <f t="shared" si="358"/>
        <v>7.4834124722525921</v>
      </c>
      <c r="AT1948" s="51">
        <f t="shared" si="358"/>
        <v>7.2630072627960178</v>
      </c>
      <c r="AU1948" s="51">
        <f>RADIANS($AB$9)+$AB$18*(F1948-AB$15)</f>
        <v>6.8534588875577889</v>
      </c>
    </row>
    <row r="1949" spans="3:47" x14ac:dyDescent="0.2">
      <c r="C1949" s="10"/>
      <c r="D1949" s="10"/>
      <c r="AA1949" s="51"/>
      <c r="AB1949" s="51"/>
      <c r="AC1949" s="51"/>
      <c r="AD1949" s="51"/>
      <c r="AE1949" s="51"/>
      <c r="AG1949" s="72"/>
      <c r="AN1949" s="51"/>
      <c r="AO1949" s="51"/>
      <c r="AP1949" s="51"/>
      <c r="AQ1949" s="51"/>
      <c r="AR1949" s="51"/>
      <c r="AS1949" s="51"/>
      <c r="AT1949" s="51"/>
      <c r="AU1949" s="51"/>
    </row>
    <row r="1950" spans="3:47" x14ac:dyDescent="0.2">
      <c r="C1950" s="10"/>
      <c r="D1950" s="10"/>
      <c r="AA1950" s="51"/>
      <c r="AB1950" s="51"/>
      <c r="AC1950" s="51"/>
      <c r="AD1950" s="51"/>
      <c r="AE1950" s="51"/>
      <c r="AG1950" s="72"/>
      <c r="AN1950" s="51"/>
      <c r="AO1950" s="51"/>
      <c r="AP1950" s="51"/>
      <c r="AQ1950" s="51"/>
      <c r="AR1950" s="51"/>
      <c r="AS1950" s="51"/>
      <c r="AT1950" s="51"/>
      <c r="AU1950" s="51"/>
    </row>
    <row r="1951" spans="3:47" x14ac:dyDescent="0.2">
      <c r="C1951" s="10"/>
      <c r="D1951" s="10"/>
      <c r="AA1951" s="51"/>
      <c r="AB1951" s="51"/>
      <c r="AC1951" s="51"/>
      <c r="AD1951" s="51"/>
      <c r="AE1951" s="51"/>
      <c r="AG1951" s="72"/>
      <c r="AN1951" s="51"/>
      <c r="AO1951" s="51"/>
      <c r="AP1951" s="51"/>
      <c r="AQ1951" s="51"/>
      <c r="AR1951" s="51"/>
      <c r="AS1951" s="51"/>
      <c r="AT1951" s="51"/>
      <c r="AU1951" s="51"/>
    </row>
    <row r="1952" spans="3:47" x14ac:dyDescent="0.2">
      <c r="C1952" s="10"/>
      <c r="D1952" s="10"/>
      <c r="AA1952" s="51"/>
      <c r="AB1952" s="51"/>
      <c r="AC1952" s="51"/>
      <c r="AD1952" s="51"/>
      <c r="AE1952" s="51"/>
      <c r="AG1952" s="72"/>
      <c r="AN1952" s="51"/>
      <c r="AO1952" s="51"/>
      <c r="AP1952" s="51"/>
      <c r="AQ1952" s="51"/>
      <c r="AR1952" s="51"/>
      <c r="AS1952" s="51"/>
      <c r="AT1952" s="51"/>
      <c r="AU1952" s="51"/>
    </row>
    <row r="1953" spans="3:47" x14ac:dyDescent="0.2">
      <c r="C1953" s="10"/>
      <c r="D1953" s="10"/>
      <c r="AA1953" s="51"/>
      <c r="AB1953" s="51"/>
      <c r="AC1953" s="51"/>
      <c r="AD1953" s="51"/>
      <c r="AE1953" s="51"/>
      <c r="AG1953" s="72"/>
      <c r="AN1953" s="51"/>
      <c r="AO1953" s="51"/>
      <c r="AP1953" s="51"/>
      <c r="AQ1953" s="51"/>
      <c r="AR1953" s="51"/>
      <c r="AS1953" s="51"/>
      <c r="AT1953" s="51"/>
      <c r="AU1953" s="51"/>
    </row>
    <row r="1954" spans="3:47" x14ac:dyDescent="0.2">
      <c r="C1954" s="10"/>
      <c r="D1954" s="10"/>
      <c r="AA1954" s="51"/>
      <c r="AB1954" s="51"/>
      <c r="AC1954" s="51"/>
      <c r="AD1954" s="51"/>
      <c r="AE1954" s="51"/>
      <c r="AG1954" s="72"/>
      <c r="AN1954" s="51"/>
      <c r="AO1954" s="51"/>
      <c r="AP1954" s="51"/>
      <c r="AQ1954" s="51"/>
      <c r="AR1954" s="51"/>
      <c r="AS1954" s="51"/>
      <c r="AT1954" s="51"/>
      <c r="AU1954" s="51"/>
    </row>
    <row r="1955" spans="3:47" x14ac:dyDescent="0.2">
      <c r="C1955" s="10"/>
      <c r="D1955" s="10"/>
      <c r="AA1955" s="51"/>
      <c r="AB1955" s="51"/>
      <c r="AC1955" s="51"/>
      <c r="AD1955" s="51"/>
      <c r="AE1955" s="51"/>
      <c r="AG1955" s="72"/>
      <c r="AN1955" s="51"/>
      <c r="AO1955" s="51"/>
      <c r="AP1955" s="51"/>
      <c r="AQ1955" s="51"/>
      <c r="AR1955" s="51"/>
      <c r="AS1955" s="51"/>
      <c r="AT1955" s="51"/>
      <c r="AU1955" s="51"/>
    </row>
    <row r="1956" spans="3:47" x14ac:dyDescent="0.2">
      <c r="C1956" s="10"/>
      <c r="D1956" s="10"/>
      <c r="AA1956" s="51"/>
      <c r="AB1956" s="51"/>
      <c r="AC1956" s="51"/>
      <c r="AD1956" s="51"/>
      <c r="AE1956" s="51"/>
      <c r="AG1956" s="72"/>
      <c r="AN1956" s="51"/>
      <c r="AO1956" s="51"/>
      <c r="AP1956" s="51"/>
      <c r="AQ1956" s="51"/>
      <c r="AR1956" s="51"/>
      <c r="AS1956" s="51"/>
      <c r="AT1956" s="51"/>
      <c r="AU1956" s="51"/>
    </row>
    <row r="1957" spans="3:47" x14ac:dyDescent="0.2">
      <c r="C1957" s="10"/>
      <c r="D1957" s="10"/>
      <c r="AA1957" s="51"/>
      <c r="AB1957" s="51"/>
      <c r="AC1957" s="51"/>
      <c r="AD1957" s="51"/>
      <c r="AE1957" s="51"/>
      <c r="AG1957" s="72"/>
      <c r="AN1957" s="51"/>
      <c r="AO1957" s="51"/>
      <c r="AP1957" s="51"/>
      <c r="AQ1957" s="51"/>
      <c r="AR1957" s="51"/>
      <c r="AS1957" s="51"/>
      <c r="AT1957" s="51"/>
      <c r="AU1957" s="51"/>
    </row>
    <row r="1958" spans="3:47" x14ac:dyDescent="0.2">
      <c r="C1958" s="10"/>
      <c r="D1958" s="10"/>
      <c r="AA1958" s="51"/>
      <c r="AB1958" s="51"/>
      <c r="AC1958" s="51"/>
      <c r="AD1958" s="51"/>
      <c r="AE1958" s="51"/>
      <c r="AG1958" s="72"/>
      <c r="AN1958" s="51"/>
      <c r="AO1958" s="51"/>
      <c r="AP1958" s="51"/>
      <c r="AQ1958" s="51"/>
      <c r="AR1958" s="51"/>
      <c r="AS1958" s="51"/>
      <c r="AT1958" s="51"/>
      <c r="AU1958" s="51"/>
    </row>
    <row r="1959" spans="3:47" x14ac:dyDescent="0.2">
      <c r="C1959" s="10"/>
      <c r="D1959" s="10"/>
      <c r="AA1959" s="51"/>
      <c r="AB1959" s="51"/>
      <c r="AC1959" s="51"/>
      <c r="AD1959" s="51"/>
      <c r="AE1959" s="51"/>
      <c r="AG1959" s="72"/>
      <c r="AN1959" s="51"/>
      <c r="AO1959" s="51"/>
      <c r="AP1959" s="51"/>
      <c r="AQ1959" s="51"/>
      <c r="AR1959" s="51"/>
      <c r="AS1959" s="51"/>
      <c r="AT1959" s="51"/>
      <c r="AU1959" s="51"/>
    </row>
    <row r="1960" spans="3:47" x14ac:dyDescent="0.2">
      <c r="C1960" s="10"/>
      <c r="D1960" s="10"/>
      <c r="AA1960" s="51"/>
      <c r="AB1960" s="51"/>
      <c r="AC1960" s="51"/>
      <c r="AD1960" s="51"/>
      <c r="AE1960" s="51"/>
      <c r="AG1960" s="72"/>
      <c r="AN1960" s="51"/>
      <c r="AO1960" s="51"/>
      <c r="AP1960" s="51"/>
      <c r="AQ1960" s="51"/>
      <c r="AR1960" s="51"/>
      <c r="AS1960" s="51"/>
      <c r="AT1960" s="51"/>
      <c r="AU1960" s="51"/>
    </row>
    <row r="1961" spans="3:47" x14ac:dyDescent="0.2">
      <c r="C1961" s="10"/>
      <c r="D1961" s="10"/>
      <c r="AA1961" s="51"/>
      <c r="AB1961" s="51"/>
      <c r="AC1961" s="51"/>
      <c r="AD1961" s="51"/>
      <c r="AE1961" s="51"/>
      <c r="AG1961" s="72"/>
      <c r="AN1961" s="51"/>
      <c r="AO1961" s="51"/>
      <c r="AP1961" s="51"/>
      <c r="AQ1961" s="51"/>
      <c r="AR1961" s="51"/>
      <c r="AS1961" s="51"/>
      <c r="AT1961" s="51"/>
      <c r="AU1961" s="51"/>
    </row>
    <row r="1962" spans="3:47" x14ac:dyDescent="0.2">
      <c r="C1962" s="10"/>
      <c r="D1962" s="10"/>
      <c r="AA1962" s="51"/>
      <c r="AB1962" s="51"/>
      <c r="AC1962" s="51"/>
      <c r="AD1962" s="51"/>
      <c r="AE1962" s="51"/>
      <c r="AG1962" s="72"/>
      <c r="AN1962" s="51"/>
      <c r="AO1962" s="51"/>
      <c r="AP1962" s="51"/>
      <c r="AQ1962" s="51"/>
      <c r="AR1962" s="51"/>
      <c r="AS1962" s="51"/>
      <c r="AT1962" s="51"/>
      <c r="AU1962" s="51"/>
    </row>
    <row r="1963" spans="3:47" x14ac:dyDescent="0.2">
      <c r="C1963" s="10"/>
      <c r="D1963" s="10"/>
      <c r="AA1963" s="51"/>
      <c r="AB1963" s="51"/>
      <c r="AC1963" s="51"/>
      <c r="AD1963" s="51"/>
      <c r="AE1963" s="51"/>
      <c r="AG1963" s="72"/>
      <c r="AN1963" s="51"/>
      <c r="AO1963" s="51"/>
      <c r="AP1963" s="51"/>
      <c r="AQ1963" s="51"/>
      <c r="AR1963" s="51"/>
      <c r="AS1963" s="51"/>
      <c r="AT1963" s="51"/>
      <c r="AU1963" s="51"/>
    </row>
    <row r="1964" spans="3:47" x14ac:dyDescent="0.2">
      <c r="C1964" s="10"/>
      <c r="D1964" s="10"/>
      <c r="AA1964" s="51"/>
      <c r="AB1964" s="51"/>
      <c r="AC1964" s="51"/>
      <c r="AD1964" s="51"/>
      <c r="AE1964" s="51"/>
      <c r="AG1964" s="72"/>
      <c r="AN1964" s="51"/>
      <c r="AO1964" s="51"/>
      <c r="AP1964" s="51"/>
      <c r="AQ1964" s="51"/>
      <c r="AR1964" s="51"/>
      <c r="AS1964" s="51"/>
      <c r="AT1964" s="51"/>
      <c r="AU1964" s="51"/>
    </row>
    <row r="1965" spans="3:47" x14ac:dyDescent="0.2">
      <c r="C1965" s="10"/>
      <c r="D1965" s="10"/>
      <c r="AA1965" s="51"/>
      <c r="AB1965" s="51"/>
      <c r="AC1965" s="51"/>
      <c r="AD1965" s="51"/>
      <c r="AE1965" s="51"/>
      <c r="AG1965" s="72"/>
      <c r="AN1965" s="51"/>
      <c r="AO1965" s="51"/>
      <c r="AP1965" s="51"/>
      <c r="AQ1965" s="51"/>
      <c r="AR1965" s="51"/>
      <c r="AS1965" s="51"/>
      <c r="AT1965" s="51"/>
      <c r="AU1965" s="51"/>
    </row>
    <row r="1966" spans="3:47" x14ac:dyDescent="0.2">
      <c r="C1966" s="10"/>
      <c r="D1966" s="10"/>
      <c r="AA1966" s="51"/>
      <c r="AB1966" s="51"/>
      <c r="AC1966" s="51"/>
      <c r="AD1966" s="51"/>
      <c r="AE1966" s="51"/>
      <c r="AG1966" s="72"/>
      <c r="AN1966" s="51"/>
      <c r="AO1966" s="51"/>
      <c r="AP1966" s="51"/>
      <c r="AQ1966" s="51"/>
      <c r="AR1966" s="51"/>
      <c r="AS1966" s="51"/>
      <c r="AT1966" s="51"/>
      <c r="AU1966" s="51"/>
    </row>
    <row r="1967" spans="3:47" x14ac:dyDescent="0.2">
      <c r="C1967" s="10"/>
      <c r="D1967" s="10"/>
      <c r="AA1967" s="51"/>
      <c r="AB1967" s="51"/>
      <c r="AC1967" s="51"/>
      <c r="AD1967" s="51"/>
      <c r="AE1967" s="51"/>
      <c r="AG1967" s="72"/>
      <c r="AN1967" s="51"/>
      <c r="AO1967" s="51"/>
      <c r="AP1967" s="51"/>
      <c r="AQ1967" s="51"/>
      <c r="AR1967" s="51"/>
      <c r="AS1967" s="51"/>
      <c r="AT1967" s="51"/>
      <c r="AU1967" s="51"/>
    </row>
    <row r="1968" spans="3:47" x14ac:dyDescent="0.2">
      <c r="C1968" s="10"/>
      <c r="D1968" s="10"/>
      <c r="AA1968" s="51"/>
      <c r="AB1968" s="51"/>
      <c r="AC1968" s="51"/>
      <c r="AD1968" s="51"/>
      <c r="AE1968" s="51"/>
      <c r="AG1968" s="72"/>
      <c r="AN1968" s="51"/>
      <c r="AO1968" s="51"/>
      <c r="AP1968" s="51"/>
      <c r="AQ1968" s="51"/>
      <c r="AR1968" s="51"/>
      <c r="AS1968" s="51"/>
      <c r="AT1968" s="51"/>
      <c r="AU1968" s="51"/>
    </row>
    <row r="1969" spans="3:47" x14ac:dyDescent="0.2">
      <c r="C1969" s="10"/>
      <c r="D1969" s="10"/>
      <c r="AA1969" s="51"/>
      <c r="AB1969" s="51"/>
      <c r="AC1969" s="51"/>
      <c r="AD1969" s="51"/>
      <c r="AE1969" s="51"/>
      <c r="AG1969" s="72"/>
      <c r="AN1969" s="51"/>
      <c r="AO1969" s="51"/>
      <c r="AP1969" s="51"/>
      <c r="AQ1969" s="51"/>
      <c r="AR1969" s="51"/>
      <c r="AS1969" s="51"/>
      <c r="AT1969" s="51"/>
      <c r="AU1969" s="51"/>
    </row>
    <row r="1970" spans="3:47" x14ac:dyDescent="0.2">
      <c r="C1970" s="10"/>
      <c r="D1970" s="10"/>
      <c r="AA1970" s="51"/>
      <c r="AB1970" s="51"/>
      <c r="AC1970" s="51"/>
      <c r="AD1970" s="51"/>
      <c r="AE1970" s="51"/>
      <c r="AG1970" s="72"/>
      <c r="AN1970" s="51"/>
      <c r="AO1970" s="51"/>
      <c r="AP1970" s="51"/>
      <c r="AQ1970" s="51"/>
      <c r="AR1970" s="51"/>
      <c r="AS1970" s="51"/>
      <c r="AT1970" s="51"/>
      <c r="AU1970" s="51"/>
    </row>
    <row r="1971" spans="3:47" x14ac:dyDescent="0.2">
      <c r="C1971" s="10"/>
      <c r="D1971" s="10"/>
      <c r="AA1971" s="51"/>
      <c r="AB1971" s="51"/>
      <c r="AC1971" s="51"/>
      <c r="AD1971" s="51"/>
      <c r="AE1971" s="51"/>
      <c r="AG1971" s="72"/>
      <c r="AN1971" s="51"/>
      <c r="AO1971" s="51"/>
      <c r="AP1971" s="51"/>
      <c r="AQ1971" s="51"/>
      <c r="AR1971" s="51"/>
      <c r="AS1971" s="51"/>
      <c r="AT1971" s="51"/>
      <c r="AU1971" s="51"/>
    </row>
    <row r="1972" spans="3:47" x14ac:dyDescent="0.2">
      <c r="C1972" s="10"/>
      <c r="D1972" s="10"/>
      <c r="AA1972" s="51"/>
      <c r="AB1972" s="51"/>
      <c r="AC1972" s="51"/>
      <c r="AD1972" s="51"/>
      <c r="AE1972" s="51"/>
      <c r="AG1972" s="72"/>
      <c r="AN1972" s="51"/>
      <c r="AO1972" s="51"/>
      <c r="AP1972" s="51"/>
      <c r="AQ1972" s="51"/>
      <c r="AR1972" s="51"/>
      <c r="AS1972" s="51"/>
      <c r="AT1972" s="51"/>
      <c r="AU1972" s="51"/>
    </row>
    <row r="1973" spans="3:47" x14ac:dyDescent="0.2">
      <c r="C1973" s="10"/>
      <c r="D1973" s="10"/>
      <c r="AA1973" s="51"/>
      <c r="AB1973" s="51"/>
      <c r="AC1973" s="51"/>
      <c r="AD1973" s="51"/>
      <c r="AE1973" s="51"/>
      <c r="AG1973" s="72"/>
      <c r="AN1973" s="51"/>
      <c r="AO1973" s="51"/>
      <c r="AP1973" s="51"/>
      <c r="AQ1973" s="51"/>
      <c r="AR1973" s="51"/>
      <c r="AS1973" s="51"/>
      <c r="AT1973" s="51"/>
      <c r="AU1973" s="51"/>
    </row>
    <row r="1974" spans="3:47" x14ac:dyDescent="0.2">
      <c r="C1974" s="10"/>
      <c r="D1974" s="10"/>
      <c r="AA1974" s="51"/>
      <c r="AB1974" s="51"/>
      <c r="AC1974" s="51"/>
      <c r="AD1974" s="51"/>
      <c r="AE1974" s="51"/>
      <c r="AG1974" s="72"/>
      <c r="AN1974" s="51"/>
      <c r="AO1974" s="51"/>
      <c r="AP1974" s="51"/>
      <c r="AQ1974" s="51"/>
      <c r="AR1974" s="51"/>
      <c r="AS1974" s="51"/>
      <c r="AT1974" s="51"/>
      <c r="AU1974" s="51"/>
    </row>
    <row r="1975" spans="3:47" x14ac:dyDescent="0.2">
      <c r="C1975" s="10"/>
      <c r="D1975" s="10"/>
      <c r="AA1975" s="51"/>
      <c r="AB1975" s="51"/>
      <c r="AC1975" s="51"/>
      <c r="AD1975" s="51"/>
      <c r="AE1975" s="51"/>
      <c r="AG1975" s="72"/>
      <c r="AN1975" s="51"/>
      <c r="AO1975" s="51"/>
      <c r="AP1975" s="51"/>
      <c r="AQ1975" s="51"/>
      <c r="AR1975" s="51"/>
      <c r="AS1975" s="51"/>
      <c r="AT1975" s="51"/>
      <c r="AU1975" s="51"/>
    </row>
    <row r="1976" spans="3:47" x14ac:dyDescent="0.2">
      <c r="C1976" s="10"/>
      <c r="D1976" s="10"/>
      <c r="AA1976" s="51"/>
      <c r="AB1976" s="51"/>
      <c r="AC1976" s="51"/>
      <c r="AD1976" s="51"/>
      <c r="AE1976" s="51"/>
      <c r="AG1976" s="72"/>
      <c r="AN1976" s="51"/>
      <c r="AO1976" s="51"/>
      <c r="AP1976" s="51"/>
      <c r="AQ1976" s="51"/>
      <c r="AR1976" s="51"/>
      <c r="AS1976" s="51"/>
      <c r="AT1976" s="51"/>
      <c r="AU1976" s="51"/>
    </row>
    <row r="1977" spans="3:47" x14ac:dyDescent="0.2">
      <c r="C1977" s="10"/>
      <c r="D1977" s="10"/>
      <c r="AA1977" s="51"/>
      <c r="AB1977" s="51"/>
      <c r="AC1977" s="51"/>
      <c r="AD1977" s="51"/>
      <c r="AE1977" s="51"/>
      <c r="AG1977" s="72"/>
      <c r="AN1977" s="51"/>
      <c r="AO1977" s="51"/>
      <c r="AP1977" s="51"/>
      <c r="AQ1977" s="51"/>
      <c r="AR1977" s="51"/>
      <c r="AS1977" s="51"/>
      <c r="AT1977" s="51"/>
      <c r="AU1977" s="51"/>
    </row>
    <row r="1978" spans="3:47" x14ac:dyDescent="0.2">
      <c r="C1978" s="10"/>
      <c r="D1978" s="10"/>
      <c r="AA1978" s="51"/>
      <c r="AB1978" s="51"/>
      <c r="AC1978" s="51"/>
      <c r="AD1978" s="51"/>
      <c r="AE1978" s="51"/>
      <c r="AG1978" s="72"/>
      <c r="AN1978" s="51"/>
      <c r="AO1978" s="51"/>
      <c r="AP1978" s="51"/>
      <c r="AQ1978" s="51"/>
      <c r="AR1978" s="51"/>
      <c r="AS1978" s="51"/>
      <c r="AT1978" s="51"/>
      <c r="AU1978" s="51"/>
    </row>
    <row r="1979" spans="3:47" x14ac:dyDescent="0.2">
      <c r="C1979" s="10"/>
      <c r="D1979" s="10"/>
      <c r="AA1979" s="51"/>
      <c r="AB1979" s="51"/>
      <c r="AC1979" s="51"/>
      <c r="AD1979" s="51"/>
      <c r="AE1979" s="51"/>
      <c r="AG1979" s="72"/>
      <c r="AN1979" s="51"/>
      <c r="AO1979" s="51"/>
      <c r="AP1979" s="51"/>
      <c r="AQ1979" s="51"/>
      <c r="AR1979" s="51"/>
      <c r="AS1979" s="51"/>
      <c r="AT1979" s="51"/>
      <c r="AU1979" s="51"/>
    </row>
    <row r="1980" spans="3:47" x14ac:dyDescent="0.2">
      <c r="C1980" s="10"/>
      <c r="D1980" s="10"/>
      <c r="AA1980" s="51"/>
      <c r="AB1980" s="51"/>
      <c r="AC1980" s="51"/>
      <c r="AD1980" s="51"/>
      <c r="AE1980" s="51"/>
      <c r="AG1980" s="72"/>
      <c r="AN1980" s="51"/>
      <c r="AO1980" s="51"/>
      <c r="AP1980" s="51"/>
      <c r="AQ1980" s="51"/>
      <c r="AR1980" s="51"/>
      <c r="AS1980" s="51"/>
      <c r="AT1980" s="51"/>
      <c r="AU1980" s="51"/>
    </row>
    <row r="1981" spans="3:47" x14ac:dyDescent="0.2">
      <c r="C1981" s="10"/>
      <c r="D1981" s="10"/>
      <c r="AA1981" s="51"/>
      <c r="AB1981" s="51"/>
      <c r="AC1981" s="51"/>
      <c r="AD1981" s="51"/>
      <c r="AE1981" s="51"/>
      <c r="AG1981" s="72"/>
      <c r="AN1981" s="51"/>
      <c r="AO1981" s="51"/>
      <c r="AP1981" s="51"/>
      <c r="AQ1981" s="51"/>
      <c r="AR1981" s="51"/>
      <c r="AS1981" s="51"/>
      <c r="AT1981" s="51"/>
      <c r="AU1981" s="51"/>
    </row>
    <row r="1982" spans="3:47" x14ac:dyDescent="0.2">
      <c r="C1982" s="10"/>
      <c r="D1982" s="10"/>
      <c r="AA1982" s="51"/>
      <c r="AB1982" s="51"/>
      <c r="AC1982" s="51"/>
      <c r="AD1982" s="51"/>
      <c r="AE1982" s="51"/>
      <c r="AG1982" s="72"/>
      <c r="AN1982" s="51"/>
      <c r="AO1982" s="51"/>
      <c r="AP1982" s="51"/>
      <c r="AQ1982" s="51"/>
      <c r="AR1982" s="51"/>
      <c r="AS1982" s="51"/>
      <c r="AT1982" s="51"/>
      <c r="AU1982" s="51"/>
    </row>
    <row r="1983" spans="3:47" x14ac:dyDescent="0.2">
      <c r="C1983" s="10"/>
      <c r="D1983" s="10"/>
      <c r="AA1983" s="51"/>
      <c r="AB1983" s="51"/>
      <c r="AC1983" s="51"/>
      <c r="AD1983" s="51"/>
      <c r="AE1983" s="51"/>
      <c r="AG1983" s="72"/>
      <c r="AN1983" s="51"/>
      <c r="AO1983" s="51"/>
      <c r="AP1983" s="51"/>
      <c r="AQ1983" s="51"/>
      <c r="AR1983" s="51"/>
      <c r="AS1983" s="51"/>
      <c r="AT1983" s="51"/>
      <c r="AU1983" s="51"/>
    </row>
    <row r="1984" spans="3:47" x14ac:dyDescent="0.2">
      <c r="C1984" s="10"/>
      <c r="D1984" s="10"/>
      <c r="AA1984" s="51"/>
      <c r="AB1984" s="51"/>
      <c r="AC1984" s="51"/>
      <c r="AD1984" s="51"/>
      <c r="AE1984" s="51"/>
      <c r="AG1984" s="72"/>
      <c r="AN1984" s="51"/>
      <c r="AO1984" s="51"/>
      <c r="AP1984" s="51"/>
      <c r="AQ1984" s="51"/>
      <c r="AR1984" s="51"/>
      <c r="AS1984" s="51"/>
      <c r="AT1984" s="51"/>
      <c r="AU1984" s="51"/>
    </row>
    <row r="1985" spans="3:47" x14ac:dyDescent="0.2">
      <c r="C1985" s="10"/>
      <c r="D1985" s="10"/>
      <c r="AA1985" s="51"/>
      <c r="AB1985" s="51"/>
      <c r="AC1985" s="51"/>
      <c r="AD1985" s="51"/>
      <c r="AE1985" s="51"/>
      <c r="AG1985" s="72"/>
      <c r="AN1985" s="51"/>
      <c r="AO1985" s="51"/>
      <c r="AP1985" s="51"/>
      <c r="AQ1985" s="51"/>
      <c r="AR1985" s="51"/>
      <c r="AS1985" s="51"/>
      <c r="AT1985" s="51"/>
      <c r="AU1985" s="51"/>
    </row>
    <row r="1986" spans="3:47" x14ac:dyDescent="0.2">
      <c r="C1986" s="10"/>
      <c r="D1986" s="10"/>
      <c r="AA1986" s="51"/>
      <c r="AB1986" s="51"/>
      <c r="AC1986" s="51"/>
      <c r="AD1986" s="51"/>
      <c r="AE1986" s="51"/>
      <c r="AG1986" s="72"/>
      <c r="AN1986" s="51"/>
      <c r="AO1986" s="51"/>
      <c r="AP1986" s="51"/>
      <c r="AQ1986" s="51"/>
      <c r="AR1986" s="51"/>
      <c r="AS1986" s="51"/>
      <c r="AT1986" s="51"/>
      <c r="AU1986" s="51"/>
    </row>
    <row r="1987" spans="3:47" x14ac:dyDescent="0.2">
      <c r="C1987" s="10"/>
      <c r="D1987" s="10"/>
      <c r="AA1987" s="51"/>
      <c r="AB1987" s="51"/>
      <c r="AC1987" s="51"/>
      <c r="AD1987" s="51"/>
      <c r="AE1987" s="51"/>
      <c r="AG1987" s="72"/>
      <c r="AN1987" s="51"/>
      <c r="AO1987" s="51"/>
      <c r="AP1987" s="51"/>
      <c r="AQ1987" s="51"/>
      <c r="AR1987" s="51"/>
      <c r="AS1987" s="51"/>
      <c r="AT1987" s="51"/>
      <c r="AU1987" s="51"/>
    </row>
    <row r="1988" spans="3:47" x14ac:dyDescent="0.2">
      <c r="C1988" s="10"/>
      <c r="D1988" s="10"/>
      <c r="AA1988" s="51"/>
      <c r="AB1988" s="51"/>
      <c r="AC1988" s="51"/>
      <c r="AD1988" s="51"/>
      <c r="AE1988" s="51"/>
      <c r="AG1988" s="72"/>
      <c r="AN1988" s="51"/>
      <c r="AO1988" s="51"/>
      <c r="AP1988" s="51"/>
      <c r="AQ1988" s="51"/>
      <c r="AR1988" s="51"/>
      <c r="AS1988" s="51"/>
      <c r="AT1988" s="51"/>
      <c r="AU1988" s="51"/>
    </row>
    <row r="1989" spans="3:47" x14ac:dyDescent="0.2">
      <c r="C1989" s="10"/>
      <c r="D1989" s="10"/>
      <c r="AA1989" s="51"/>
      <c r="AB1989" s="51"/>
      <c r="AC1989" s="51"/>
      <c r="AD1989" s="51"/>
      <c r="AE1989" s="51"/>
      <c r="AG1989" s="72"/>
      <c r="AN1989" s="51"/>
      <c r="AO1989" s="51"/>
      <c r="AP1989" s="51"/>
      <c r="AQ1989" s="51"/>
      <c r="AR1989" s="51"/>
      <c r="AS1989" s="51"/>
      <c r="AT1989" s="51"/>
      <c r="AU1989" s="51"/>
    </row>
    <row r="1990" spans="3:47" x14ac:dyDescent="0.2">
      <c r="C1990" s="10"/>
      <c r="D1990" s="10"/>
      <c r="AA1990" s="51"/>
      <c r="AB1990" s="51"/>
      <c r="AC1990" s="51"/>
      <c r="AD1990" s="51"/>
      <c r="AE1990" s="51"/>
      <c r="AG1990" s="72"/>
      <c r="AN1990" s="51"/>
      <c r="AO1990" s="51"/>
      <c r="AP1990" s="51"/>
      <c r="AQ1990" s="51"/>
      <c r="AR1990" s="51"/>
      <c r="AS1990" s="51"/>
      <c r="AT1990" s="51"/>
      <c r="AU1990" s="51"/>
    </row>
    <row r="1991" spans="3:47" x14ac:dyDescent="0.2">
      <c r="C1991" s="10"/>
      <c r="D1991" s="10"/>
      <c r="AA1991" s="51"/>
      <c r="AB1991" s="51"/>
      <c r="AC1991" s="51"/>
      <c r="AD1991" s="51"/>
      <c r="AE1991" s="51"/>
      <c r="AG1991" s="72"/>
      <c r="AN1991" s="51"/>
      <c r="AO1991" s="51"/>
      <c r="AP1991" s="51"/>
      <c r="AQ1991" s="51"/>
      <c r="AR1991" s="51"/>
      <c r="AS1991" s="51"/>
      <c r="AT1991" s="51"/>
      <c r="AU1991" s="51"/>
    </row>
    <row r="1992" spans="3:47" x14ac:dyDescent="0.2">
      <c r="C1992" s="10"/>
      <c r="D1992" s="10"/>
      <c r="AA1992" s="51"/>
      <c r="AB1992" s="51"/>
      <c r="AC1992" s="51"/>
      <c r="AD1992" s="51"/>
      <c r="AE1992" s="51"/>
      <c r="AG1992" s="72"/>
      <c r="AN1992" s="51"/>
      <c r="AO1992" s="51"/>
      <c r="AP1992" s="51"/>
      <c r="AQ1992" s="51"/>
      <c r="AR1992" s="51"/>
      <c r="AS1992" s="51"/>
      <c r="AT1992" s="51"/>
      <c r="AU1992" s="51"/>
    </row>
    <row r="1993" spans="3:47" x14ac:dyDescent="0.2">
      <c r="C1993" s="10"/>
      <c r="D1993" s="10"/>
      <c r="AA1993" s="51"/>
      <c r="AB1993" s="51"/>
      <c r="AC1993" s="51"/>
      <c r="AD1993" s="51"/>
      <c r="AE1993" s="51"/>
      <c r="AG1993" s="72"/>
      <c r="AN1993" s="51"/>
      <c r="AO1993" s="51"/>
      <c r="AP1993" s="51"/>
      <c r="AQ1993" s="51"/>
      <c r="AR1993" s="51"/>
      <c r="AS1993" s="51"/>
      <c r="AT1993" s="51"/>
      <c r="AU1993" s="51"/>
    </row>
    <row r="1994" spans="3:47" x14ac:dyDescent="0.2">
      <c r="C1994" s="10"/>
      <c r="D1994" s="10"/>
      <c r="AA1994" s="51"/>
      <c r="AB1994" s="51"/>
      <c r="AC1994" s="51"/>
      <c r="AD1994" s="51"/>
      <c r="AE1994" s="51"/>
      <c r="AG1994" s="72"/>
      <c r="AN1994" s="51"/>
      <c r="AO1994" s="51"/>
      <c r="AP1994" s="51"/>
      <c r="AQ1994" s="51"/>
      <c r="AR1994" s="51"/>
      <c r="AS1994" s="51"/>
      <c r="AT1994" s="51"/>
      <c r="AU1994" s="51"/>
    </row>
    <row r="1995" spans="3:47" x14ac:dyDescent="0.2">
      <c r="C1995" s="10"/>
      <c r="D1995" s="10"/>
      <c r="AA1995" s="51"/>
      <c r="AB1995" s="51"/>
      <c r="AC1995" s="51"/>
      <c r="AD1995" s="51"/>
      <c r="AE1995" s="51"/>
      <c r="AG1995" s="72"/>
      <c r="AN1995" s="51"/>
      <c r="AO1995" s="51"/>
      <c r="AP1995" s="51"/>
      <c r="AQ1995" s="51"/>
      <c r="AR1995" s="51"/>
      <c r="AS1995" s="51"/>
      <c r="AT1995" s="51"/>
      <c r="AU1995" s="51"/>
    </row>
    <row r="1996" spans="3:47" x14ac:dyDescent="0.2">
      <c r="C1996" s="10"/>
      <c r="D1996" s="10"/>
      <c r="AA1996" s="51"/>
      <c r="AB1996" s="51"/>
      <c r="AC1996" s="51"/>
      <c r="AD1996" s="51"/>
      <c r="AE1996" s="51"/>
      <c r="AG1996" s="72"/>
      <c r="AN1996" s="51"/>
      <c r="AO1996" s="51"/>
      <c r="AP1996" s="51"/>
      <c r="AQ1996" s="51"/>
      <c r="AR1996" s="51"/>
      <c r="AS1996" s="51"/>
      <c r="AT1996" s="51"/>
      <c r="AU1996" s="51"/>
    </row>
    <row r="1997" spans="3:47" x14ac:dyDescent="0.2">
      <c r="C1997" s="10"/>
      <c r="D1997" s="10"/>
      <c r="AA1997" s="51"/>
      <c r="AB1997" s="51"/>
      <c r="AC1997" s="51"/>
      <c r="AD1997" s="51"/>
      <c r="AE1997" s="51"/>
      <c r="AG1997" s="72"/>
      <c r="AN1997" s="51"/>
      <c r="AO1997" s="51"/>
      <c r="AP1997" s="51"/>
      <c r="AQ1997" s="51"/>
      <c r="AR1997" s="51"/>
      <c r="AS1997" s="51"/>
      <c r="AT1997" s="51"/>
      <c r="AU1997" s="51"/>
    </row>
    <row r="1998" spans="3:47" x14ac:dyDescent="0.2">
      <c r="C1998" s="10"/>
      <c r="D1998" s="10"/>
      <c r="AA1998" s="51"/>
      <c r="AB1998" s="51"/>
      <c r="AC1998" s="51"/>
      <c r="AD1998" s="51"/>
      <c r="AE1998" s="51"/>
      <c r="AG1998" s="72"/>
      <c r="AN1998" s="51"/>
      <c r="AO1998" s="51"/>
      <c r="AP1998" s="51"/>
      <c r="AQ1998" s="51"/>
      <c r="AR1998" s="51"/>
      <c r="AS1998" s="51"/>
      <c r="AT1998" s="51"/>
      <c r="AU1998" s="51"/>
    </row>
    <row r="1999" spans="3:47" x14ac:dyDescent="0.2">
      <c r="C1999" s="10"/>
      <c r="D1999" s="10"/>
      <c r="AA1999" s="51"/>
      <c r="AB1999" s="51"/>
      <c r="AC1999" s="51"/>
      <c r="AD1999" s="51"/>
      <c r="AE1999" s="51"/>
      <c r="AG1999" s="72"/>
      <c r="AN1999" s="51"/>
      <c r="AO1999" s="51"/>
      <c r="AP1999" s="51"/>
      <c r="AQ1999" s="51"/>
      <c r="AR1999" s="51"/>
      <c r="AS1999" s="51"/>
      <c r="AT1999" s="51"/>
      <c r="AU1999" s="51"/>
    </row>
    <row r="2000" spans="3:47" x14ac:dyDescent="0.2">
      <c r="C2000" s="10"/>
      <c r="D2000" s="10"/>
      <c r="AA2000" s="51"/>
      <c r="AB2000" s="51"/>
      <c r="AC2000" s="51"/>
      <c r="AD2000" s="51"/>
      <c r="AE2000" s="51"/>
      <c r="AG2000" s="72"/>
      <c r="AN2000" s="51"/>
      <c r="AO2000" s="51"/>
      <c r="AP2000" s="51"/>
      <c r="AQ2000" s="51"/>
      <c r="AR2000" s="51"/>
      <c r="AS2000" s="51"/>
      <c r="AT2000" s="51"/>
      <c r="AU2000" s="51"/>
    </row>
    <row r="2001" spans="3:47" x14ac:dyDescent="0.2">
      <c r="C2001" s="10"/>
      <c r="D2001" s="10"/>
      <c r="AA2001" s="51"/>
      <c r="AB2001" s="51"/>
      <c r="AC2001" s="51"/>
      <c r="AD2001" s="51"/>
      <c r="AE2001" s="51"/>
      <c r="AG2001" s="72"/>
      <c r="AN2001" s="51"/>
      <c r="AO2001" s="51"/>
      <c r="AP2001" s="51"/>
      <c r="AQ2001" s="51"/>
      <c r="AR2001" s="51"/>
      <c r="AS2001" s="51"/>
      <c r="AT2001" s="51"/>
      <c r="AU2001" s="51"/>
    </row>
    <row r="2002" spans="3:47" x14ac:dyDescent="0.2">
      <c r="C2002" s="10"/>
      <c r="D2002" s="10"/>
      <c r="AA2002" s="51"/>
      <c r="AB2002" s="51"/>
      <c r="AC2002" s="51"/>
      <c r="AD2002" s="51"/>
      <c r="AE2002" s="51"/>
      <c r="AG2002" s="72"/>
      <c r="AN2002" s="51"/>
      <c r="AO2002" s="51"/>
      <c r="AP2002" s="51"/>
      <c r="AQ2002" s="51"/>
      <c r="AR2002" s="51"/>
      <c r="AS2002" s="51"/>
      <c r="AT2002" s="51"/>
      <c r="AU2002" s="51"/>
    </row>
    <row r="2003" spans="3:47" x14ac:dyDescent="0.2">
      <c r="C2003" s="10"/>
      <c r="D2003" s="10"/>
      <c r="AA2003" s="51"/>
      <c r="AB2003" s="51"/>
      <c r="AC2003" s="51"/>
      <c r="AD2003" s="51"/>
      <c r="AE2003" s="51"/>
      <c r="AG2003" s="72"/>
      <c r="AN2003" s="51"/>
      <c r="AO2003" s="51"/>
      <c r="AP2003" s="51"/>
      <c r="AQ2003" s="51"/>
      <c r="AR2003" s="51"/>
      <c r="AS2003" s="51"/>
      <c r="AT2003" s="51"/>
      <c r="AU2003" s="51"/>
    </row>
    <row r="2004" spans="3:47" x14ac:dyDescent="0.2">
      <c r="C2004" s="10"/>
      <c r="D2004" s="10"/>
      <c r="AA2004" s="51"/>
      <c r="AB2004" s="51"/>
      <c r="AC2004" s="51"/>
      <c r="AD2004" s="51"/>
      <c r="AE2004" s="51"/>
      <c r="AG2004" s="72"/>
      <c r="AN2004" s="51"/>
      <c r="AO2004" s="51"/>
      <c r="AP2004" s="51"/>
      <c r="AQ2004" s="51"/>
      <c r="AR2004" s="51"/>
      <c r="AS2004" s="51"/>
      <c r="AT2004" s="51"/>
      <c r="AU2004" s="51"/>
    </row>
    <row r="2005" spans="3:47" x14ac:dyDescent="0.2">
      <c r="C2005" s="10"/>
      <c r="D2005" s="10"/>
      <c r="AA2005" s="51"/>
      <c r="AB2005" s="51"/>
      <c r="AC2005" s="51"/>
      <c r="AD2005" s="51"/>
      <c r="AE2005" s="51"/>
      <c r="AG2005" s="72"/>
      <c r="AN2005" s="51"/>
      <c r="AO2005" s="51"/>
      <c r="AP2005" s="51"/>
      <c r="AQ2005" s="51"/>
      <c r="AR2005" s="51"/>
      <c r="AS2005" s="51"/>
      <c r="AT2005" s="51"/>
      <c r="AU2005" s="51"/>
    </row>
    <row r="2006" spans="3:47" x14ac:dyDescent="0.2">
      <c r="C2006" s="10"/>
      <c r="D2006" s="10"/>
      <c r="AA2006" s="51"/>
      <c r="AB2006" s="51"/>
      <c r="AC2006" s="51"/>
      <c r="AD2006" s="51"/>
      <c r="AE2006" s="51"/>
      <c r="AG2006" s="72"/>
      <c r="AN2006" s="51"/>
      <c r="AO2006" s="51"/>
      <c r="AP2006" s="51"/>
      <c r="AQ2006" s="51"/>
      <c r="AR2006" s="51"/>
      <c r="AS2006" s="51"/>
      <c r="AT2006" s="51"/>
      <c r="AU2006" s="51"/>
    </row>
    <row r="2007" spans="3:47" x14ac:dyDescent="0.2">
      <c r="C2007" s="10"/>
      <c r="D2007" s="10"/>
      <c r="AA2007" s="51"/>
      <c r="AB2007" s="51"/>
      <c r="AC2007" s="51"/>
      <c r="AD2007" s="51"/>
      <c r="AE2007" s="51"/>
      <c r="AG2007" s="72"/>
      <c r="AN2007" s="51"/>
      <c r="AO2007" s="51"/>
      <c r="AP2007" s="51"/>
      <c r="AQ2007" s="51"/>
      <c r="AR2007" s="51"/>
      <c r="AS2007" s="51"/>
      <c r="AT2007" s="51"/>
      <c r="AU2007" s="51"/>
    </row>
    <row r="2008" spans="3:47" x14ac:dyDescent="0.2">
      <c r="C2008" s="10"/>
      <c r="D2008" s="10"/>
      <c r="AA2008" s="51"/>
      <c r="AB2008" s="51"/>
      <c r="AC2008" s="51"/>
      <c r="AD2008" s="51"/>
      <c r="AE2008" s="51"/>
      <c r="AG2008" s="72"/>
      <c r="AN2008" s="51"/>
      <c r="AO2008" s="51"/>
      <c r="AP2008" s="51"/>
      <c r="AQ2008" s="51"/>
      <c r="AR2008" s="51"/>
      <c r="AS2008" s="51"/>
      <c r="AT2008" s="51"/>
      <c r="AU2008" s="51"/>
    </row>
    <row r="2009" spans="3:47" x14ac:dyDescent="0.2">
      <c r="C2009" s="10"/>
      <c r="D2009" s="10"/>
      <c r="AA2009" s="51"/>
      <c r="AB2009" s="51"/>
      <c r="AC2009" s="51"/>
      <c r="AD2009" s="51"/>
      <c r="AE2009" s="51"/>
      <c r="AG2009" s="72"/>
      <c r="AN2009" s="51"/>
      <c r="AO2009" s="51"/>
      <c r="AP2009" s="51"/>
      <c r="AQ2009" s="51"/>
      <c r="AR2009" s="51"/>
      <c r="AS2009" s="51"/>
      <c r="AT2009" s="51"/>
      <c r="AU2009" s="51"/>
    </row>
    <row r="2010" spans="3:47" x14ac:dyDescent="0.2">
      <c r="C2010" s="10"/>
      <c r="D2010" s="10"/>
      <c r="AA2010" s="51"/>
      <c r="AB2010" s="51"/>
      <c r="AC2010" s="51"/>
      <c r="AD2010" s="51"/>
      <c r="AE2010" s="51"/>
      <c r="AG2010" s="72"/>
      <c r="AN2010" s="51"/>
      <c r="AO2010" s="51"/>
      <c r="AP2010" s="51"/>
      <c r="AQ2010" s="51"/>
      <c r="AR2010" s="51"/>
      <c r="AS2010" s="51"/>
      <c r="AT2010" s="51"/>
      <c r="AU2010" s="51"/>
    </row>
    <row r="2011" spans="3:47" x14ac:dyDescent="0.2">
      <c r="C2011" s="10"/>
      <c r="D2011" s="10"/>
      <c r="AA2011" s="51"/>
      <c r="AB2011" s="51"/>
      <c r="AC2011" s="51"/>
      <c r="AD2011" s="51"/>
      <c r="AE2011" s="51"/>
      <c r="AG2011" s="72"/>
      <c r="AN2011" s="51"/>
      <c r="AO2011" s="51"/>
      <c r="AP2011" s="51"/>
      <c r="AQ2011" s="51"/>
      <c r="AR2011" s="51"/>
      <c r="AS2011" s="51"/>
      <c r="AT2011" s="51"/>
      <c r="AU2011" s="51"/>
    </row>
    <row r="2012" spans="3:47" x14ac:dyDescent="0.2">
      <c r="C2012" s="10"/>
      <c r="D2012" s="10"/>
      <c r="AA2012" s="51"/>
      <c r="AB2012" s="51"/>
      <c r="AC2012" s="51"/>
      <c r="AD2012" s="51"/>
      <c r="AE2012" s="51"/>
      <c r="AG2012" s="72"/>
      <c r="AN2012" s="51"/>
      <c r="AO2012" s="51"/>
      <c r="AP2012" s="51"/>
      <c r="AQ2012" s="51"/>
      <c r="AR2012" s="51"/>
      <c r="AS2012" s="51"/>
      <c r="AT2012" s="51"/>
      <c r="AU2012" s="51"/>
    </row>
    <row r="2013" spans="3:47" x14ac:dyDescent="0.2">
      <c r="C2013" s="10"/>
      <c r="D2013" s="10"/>
      <c r="AA2013" s="51"/>
      <c r="AB2013" s="51"/>
      <c r="AC2013" s="51"/>
      <c r="AD2013" s="51"/>
      <c r="AE2013" s="51"/>
      <c r="AG2013" s="72"/>
      <c r="AN2013" s="51"/>
      <c r="AO2013" s="51"/>
      <c r="AP2013" s="51"/>
      <c r="AQ2013" s="51"/>
      <c r="AR2013" s="51"/>
      <c r="AS2013" s="51"/>
      <c r="AT2013" s="51"/>
      <c r="AU2013" s="51"/>
    </row>
    <row r="2014" spans="3:47" x14ac:dyDescent="0.2">
      <c r="C2014" s="10"/>
      <c r="D2014" s="10"/>
      <c r="AA2014" s="51"/>
      <c r="AB2014" s="51"/>
      <c r="AC2014" s="51"/>
      <c r="AD2014" s="51"/>
      <c r="AE2014" s="51"/>
      <c r="AG2014" s="72"/>
      <c r="AN2014" s="51"/>
      <c r="AO2014" s="51"/>
      <c r="AP2014" s="51"/>
      <c r="AQ2014" s="51"/>
      <c r="AR2014" s="51"/>
      <c r="AS2014" s="51"/>
      <c r="AT2014" s="51"/>
      <c r="AU2014" s="51"/>
    </row>
    <row r="2015" spans="3:47" x14ac:dyDescent="0.2">
      <c r="C2015" s="10"/>
      <c r="D2015" s="10"/>
      <c r="AA2015" s="51"/>
      <c r="AB2015" s="51"/>
      <c r="AC2015" s="51"/>
      <c r="AD2015" s="51"/>
      <c r="AE2015" s="51"/>
      <c r="AG2015" s="72"/>
      <c r="AN2015" s="51"/>
      <c r="AO2015" s="51"/>
      <c r="AP2015" s="51"/>
      <c r="AQ2015" s="51"/>
      <c r="AR2015" s="51"/>
      <c r="AS2015" s="51"/>
      <c r="AT2015" s="51"/>
      <c r="AU2015" s="51"/>
    </row>
    <row r="2016" spans="3:47" x14ac:dyDescent="0.2">
      <c r="C2016" s="10"/>
      <c r="D2016" s="10"/>
      <c r="AA2016" s="51"/>
      <c r="AB2016" s="51"/>
      <c r="AC2016" s="51"/>
      <c r="AD2016" s="51"/>
      <c r="AE2016" s="51"/>
      <c r="AG2016" s="72"/>
      <c r="AN2016" s="51"/>
      <c r="AO2016" s="51"/>
      <c r="AP2016" s="51"/>
      <c r="AQ2016" s="51"/>
      <c r="AR2016" s="51"/>
      <c r="AS2016" s="51"/>
      <c r="AT2016" s="51"/>
      <c r="AU2016" s="51"/>
    </row>
    <row r="2017" spans="3:47" x14ac:dyDescent="0.2">
      <c r="C2017" s="10"/>
      <c r="D2017" s="10"/>
      <c r="AA2017" s="51"/>
      <c r="AB2017" s="51"/>
      <c r="AC2017" s="51"/>
      <c r="AD2017" s="51"/>
      <c r="AE2017" s="51"/>
      <c r="AG2017" s="72"/>
      <c r="AN2017" s="51"/>
      <c r="AO2017" s="51"/>
      <c r="AP2017" s="51"/>
      <c r="AQ2017" s="51"/>
      <c r="AR2017" s="51"/>
      <c r="AS2017" s="51"/>
      <c r="AT2017" s="51"/>
      <c r="AU2017" s="51"/>
    </row>
    <row r="2018" spans="3:47" x14ac:dyDescent="0.2">
      <c r="C2018" s="10"/>
      <c r="D2018" s="10"/>
      <c r="AA2018" s="51"/>
      <c r="AB2018" s="51"/>
      <c r="AC2018" s="51"/>
      <c r="AD2018" s="51"/>
      <c r="AE2018" s="51"/>
      <c r="AG2018" s="72"/>
      <c r="AN2018" s="51"/>
      <c r="AO2018" s="51"/>
      <c r="AP2018" s="51"/>
      <c r="AQ2018" s="51"/>
      <c r="AR2018" s="51"/>
      <c r="AS2018" s="51"/>
      <c r="AT2018" s="51"/>
      <c r="AU2018" s="51"/>
    </row>
    <row r="2019" spans="3:47" x14ac:dyDescent="0.2">
      <c r="C2019" s="10"/>
      <c r="D2019" s="10"/>
      <c r="AA2019" s="51"/>
      <c r="AB2019" s="51"/>
      <c r="AC2019" s="51"/>
      <c r="AD2019" s="51"/>
      <c r="AE2019" s="51"/>
      <c r="AG2019" s="72"/>
      <c r="AN2019" s="51"/>
      <c r="AO2019" s="51"/>
      <c r="AP2019" s="51"/>
      <c r="AQ2019" s="51"/>
      <c r="AR2019" s="51"/>
      <c r="AS2019" s="51"/>
      <c r="AT2019" s="51"/>
      <c r="AU2019" s="51"/>
    </row>
    <row r="2020" spans="3:47" x14ac:dyDescent="0.2">
      <c r="C2020" s="10"/>
      <c r="D2020" s="10"/>
      <c r="AA2020" s="51"/>
      <c r="AB2020" s="51"/>
      <c r="AC2020" s="51"/>
      <c r="AD2020" s="51"/>
      <c r="AE2020" s="51"/>
      <c r="AG2020" s="72"/>
      <c r="AN2020" s="51"/>
      <c r="AO2020" s="51"/>
      <c r="AP2020" s="51"/>
      <c r="AQ2020" s="51"/>
      <c r="AR2020" s="51"/>
      <c r="AS2020" s="51"/>
      <c r="AT2020" s="51"/>
      <c r="AU2020" s="51"/>
    </row>
    <row r="2021" spans="3:47" x14ac:dyDescent="0.2">
      <c r="C2021" s="10"/>
      <c r="D2021" s="10"/>
      <c r="AA2021" s="51"/>
      <c r="AB2021" s="51"/>
      <c r="AC2021" s="51"/>
      <c r="AD2021" s="51"/>
      <c r="AE2021" s="51"/>
      <c r="AG2021" s="72"/>
      <c r="AN2021" s="51"/>
      <c r="AO2021" s="51"/>
      <c r="AP2021" s="51"/>
      <c r="AQ2021" s="51"/>
      <c r="AR2021" s="51"/>
      <c r="AS2021" s="51"/>
      <c r="AT2021" s="51"/>
      <c r="AU2021" s="51"/>
    </row>
    <row r="2022" spans="3:47" x14ac:dyDescent="0.2">
      <c r="C2022" s="10"/>
      <c r="D2022" s="10"/>
      <c r="AA2022" s="51"/>
      <c r="AB2022" s="51"/>
      <c r="AC2022" s="51"/>
      <c r="AD2022" s="51"/>
      <c r="AE2022" s="51"/>
      <c r="AG2022" s="72"/>
      <c r="AN2022" s="51"/>
      <c r="AO2022" s="51"/>
      <c r="AP2022" s="51"/>
      <c r="AQ2022" s="51"/>
      <c r="AR2022" s="51"/>
      <c r="AS2022" s="51"/>
      <c r="AT2022" s="51"/>
      <c r="AU2022" s="51"/>
    </row>
    <row r="2023" spans="3:47" x14ac:dyDescent="0.2">
      <c r="C2023" s="10"/>
      <c r="D2023" s="10"/>
      <c r="AA2023" s="51"/>
      <c r="AB2023" s="51"/>
      <c r="AC2023" s="51"/>
      <c r="AD2023" s="51"/>
      <c r="AE2023" s="51"/>
      <c r="AG2023" s="72"/>
      <c r="AN2023" s="51"/>
      <c r="AO2023" s="51"/>
      <c r="AP2023" s="51"/>
      <c r="AQ2023" s="51"/>
      <c r="AR2023" s="51"/>
      <c r="AS2023" s="51"/>
      <c r="AT2023" s="51"/>
      <c r="AU2023" s="51"/>
    </row>
    <row r="2024" spans="3:47" x14ac:dyDescent="0.2">
      <c r="C2024" s="10"/>
      <c r="D2024" s="10"/>
      <c r="AA2024" s="51"/>
      <c r="AB2024" s="51"/>
      <c r="AC2024" s="51"/>
      <c r="AD2024" s="51"/>
      <c r="AE2024" s="51"/>
      <c r="AG2024" s="72"/>
      <c r="AN2024" s="51"/>
      <c r="AO2024" s="51"/>
      <c r="AP2024" s="51"/>
      <c r="AQ2024" s="51"/>
      <c r="AR2024" s="51"/>
      <c r="AS2024" s="51"/>
      <c r="AT2024" s="51"/>
      <c r="AU2024" s="51"/>
    </row>
    <row r="2025" spans="3:47" x14ac:dyDescent="0.2">
      <c r="C2025" s="10"/>
      <c r="D2025" s="10"/>
      <c r="AA2025" s="51"/>
      <c r="AB2025" s="51"/>
      <c r="AC2025" s="51"/>
      <c r="AD2025" s="51"/>
      <c r="AE2025" s="51"/>
      <c r="AG2025" s="72"/>
      <c r="AN2025" s="51"/>
      <c r="AO2025" s="51"/>
      <c r="AP2025" s="51"/>
      <c r="AQ2025" s="51"/>
      <c r="AR2025" s="51"/>
      <c r="AS2025" s="51"/>
      <c r="AT2025" s="51"/>
      <c r="AU2025" s="51"/>
    </row>
    <row r="2026" spans="3:47" x14ac:dyDescent="0.2">
      <c r="C2026" s="10"/>
      <c r="D2026" s="10"/>
      <c r="AA2026" s="51"/>
      <c r="AB2026" s="51"/>
      <c r="AC2026" s="51"/>
      <c r="AD2026" s="51"/>
      <c r="AE2026" s="51"/>
      <c r="AG2026" s="72"/>
      <c r="AN2026" s="51"/>
      <c r="AO2026" s="51"/>
      <c r="AP2026" s="51"/>
      <c r="AQ2026" s="51"/>
      <c r="AR2026" s="51"/>
      <c r="AS2026" s="51"/>
      <c r="AT2026" s="51"/>
      <c r="AU2026" s="51"/>
    </row>
    <row r="2027" spans="3:47" x14ac:dyDescent="0.2">
      <c r="C2027" s="10"/>
      <c r="D2027" s="10"/>
      <c r="AA2027" s="51"/>
      <c r="AB2027" s="51"/>
      <c r="AC2027" s="51"/>
      <c r="AD2027" s="51"/>
      <c r="AE2027" s="51"/>
      <c r="AG2027" s="72"/>
      <c r="AN2027" s="51"/>
      <c r="AO2027" s="51"/>
      <c r="AP2027" s="51"/>
      <c r="AQ2027" s="51"/>
      <c r="AR2027" s="51"/>
      <c r="AS2027" s="51"/>
      <c r="AT2027" s="51"/>
      <c r="AU2027" s="51"/>
    </row>
    <row r="2028" spans="3:47" x14ac:dyDescent="0.2">
      <c r="C2028" s="10"/>
      <c r="D2028" s="10"/>
      <c r="AA2028" s="51"/>
      <c r="AB2028" s="51"/>
      <c r="AC2028" s="51"/>
      <c r="AD2028" s="51"/>
      <c r="AE2028" s="51"/>
      <c r="AG2028" s="72"/>
      <c r="AN2028" s="51"/>
      <c r="AO2028" s="51"/>
      <c r="AP2028" s="51"/>
      <c r="AQ2028" s="51"/>
      <c r="AR2028" s="51"/>
      <c r="AS2028" s="51"/>
      <c r="AT2028" s="51"/>
      <c r="AU2028" s="51"/>
    </row>
    <row r="2029" spans="3:47" x14ac:dyDescent="0.2">
      <c r="C2029" s="10"/>
      <c r="D2029" s="10"/>
      <c r="AA2029" s="51"/>
      <c r="AB2029" s="51"/>
      <c r="AC2029" s="51"/>
      <c r="AD2029" s="51"/>
      <c r="AE2029" s="51"/>
      <c r="AG2029" s="72"/>
      <c r="AN2029" s="51"/>
      <c r="AO2029" s="51"/>
      <c r="AP2029" s="51"/>
      <c r="AQ2029" s="51"/>
      <c r="AR2029" s="51"/>
      <c r="AS2029" s="51"/>
      <c r="AT2029" s="51"/>
      <c r="AU2029" s="51"/>
    </row>
    <row r="2030" spans="3:47" x14ac:dyDescent="0.2">
      <c r="C2030" s="10"/>
      <c r="D2030" s="10"/>
      <c r="AA2030" s="51"/>
      <c r="AB2030" s="51"/>
      <c r="AC2030" s="51"/>
      <c r="AD2030" s="51"/>
      <c r="AE2030" s="51"/>
      <c r="AG2030" s="72"/>
      <c r="AN2030" s="51"/>
      <c r="AO2030" s="51"/>
      <c r="AP2030" s="51"/>
      <c r="AQ2030" s="51"/>
      <c r="AR2030" s="51"/>
      <c r="AS2030" s="51"/>
      <c r="AT2030" s="51"/>
      <c r="AU2030" s="51"/>
    </row>
    <row r="2031" spans="3:47" x14ac:dyDescent="0.2">
      <c r="C2031" s="10"/>
      <c r="D2031" s="10"/>
      <c r="AA2031" s="51"/>
      <c r="AB2031" s="51"/>
      <c r="AC2031" s="51"/>
      <c r="AD2031" s="51"/>
      <c r="AE2031" s="51"/>
      <c r="AG2031" s="72"/>
      <c r="AN2031" s="51"/>
      <c r="AO2031" s="51"/>
      <c r="AP2031" s="51"/>
      <c r="AQ2031" s="51"/>
      <c r="AR2031" s="51"/>
      <c r="AS2031" s="51"/>
      <c r="AT2031" s="51"/>
      <c r="AU2031" s="51"/>
    </row>
    <row r="2032" spans="3:47" x14ac:dyDescent="0.2">
      <c r="C2032" s="10"/>
      <c r="D2032" s="10"/>
      <c r="AA2032" s="51"/>
      <c r="AB2032" s="51"/>
      <c r="AC2032" s="51"/>
      <c r="AD2032" s="51"/>
      <c r="AE2032" s="51"/>
      <c r="AG2032" s="72"/>
      <c r="AN2032" s="51"/>
      <c r="AO2032" s="51"/>
      <c r="AP2032" s="51"/>
      <c r="AQ2032" s="51"/>
      <c r="AR2032" s="51"/>
      <c r="AS2032" s="51"/>
      <c r="AT2032" s="51"/>
      <c r="AU2032" s="51"/>
    </row>
    <row r="2033" spans="3:47" x14ac:dyDescent="0.2">
      <c r="C2033" s="10"/>
      <c r="D2033" s="10"/>
      <c r="AA2033" s="51"/>
      <c r="AB2033" s="51"/>
      <c r="AC2033" s="51"/>
      <c r="AD2033" s="51"/>
      <c r="AE2033" s="51"/>
      <c r="AG2033" s="72"/>
      <c r="AN2033" s="51"/>
      <c r="AO2033" s="51"/>
      <c r="AP2033" s="51"/>
      <c r="AQ2033" s="51"/>
      <c r="AR2033" s="51"/>
      <c r="AS2033" s="51"/>
      <c r="AT2033" s="51"/>
      <c r="AU2033" s="51"/>
    </row>
    <row r="2034" spans="3:47" x14ac:dyDescent="0.2">
      <c r="C2034" s="10"/>
      <c r="D2034" s="10"/>
      <c r="AA2034" s="51"/>
      <c r="AB2034" s="51"/>
      <c r="AC2034" s="51"/>
      <c r="AD2034" s="51"/>
      <c r="AE2034" s="51"/>
      <c r="AG2034" s="72"/>
      <c r="AN2034" s="51"/>
      <c r="AO2034" s="51"/>
      <c r="AP2034" s="51"/>
      <c r="AQ2034" s="51"/>
      <c r="AR2034" s="51"/>
      <c r="AS2034" s="51"/>
      <c r="AT2034" s="51"/>
      <c r="AU2034" s="51"/>
    </row>
    <row r="2035" spans="3:47" x14ac:dyDescent="0.2">
      <c r="C2035" s="10"/>
      <c r="D2035" s="10"/>
      <c r="AA2035" s="51"/>
      <c r="AB2035" s="51"/>
      <c r="AC2035" s="51"/>
      <c r="AD2035" s="51"/>
      <c r="AE2035" s="51"/>
      <c r="AG2035" s="72"/>
      <c r="AN2035" s="51"/>
      <c r="AO2035" s="51"/>
      <c r="AP2035" s="51"/>
      <c r="AQ2035" s="51"/>
      <c r="AR2035" s="51"/>
      <c r="AS2035" s="51"/>
      <c r="AT2035" s="51"/>
      <c r="AU2035" s="51"/>
    </row>
    <row r="2036" spans="3:47" x14ac:dyDescent="0.2">
      <c r="C2036" s="10"/>
      <c r="D2036" s="10"/>
      <c r="AA2036" s="51"/>
      <c r="AB2036" s="51"/>
      <c r="AC2036" s="51"/>
      <c r="AD2036" s="51"/>
      <c r="AE2036" s="51"/>
      <c r="AG2036" s="72"/>
      <c r="AN2036" s="51"/>
      <c r="AO2036" s="51"/>
      <c r="AP2036" s="51"/>
      <c r="AQ2036" s="51"/>
      <c r="AR2036" s="51"/>
      <c r="AS2036" s="51"/>
      <c r="AT2036" s="51"/>
      <c r="AU2036" s="51"/>
    </row>
    <row r="2037" spans="3:47" x14ac:dyDescent="0.2">
      <c r="C2037" s="10"/>
      <c r="D2037" s="10"/>
      <c r="AA2037" s="51"/>
      <c r="AB2037" s="51"/>
      <c r="AC2037" s="51"/>
      <c r="AD2037" s="51"/>
      <c r="AE2037" s="51"/>
      <c r="AG2037" s="72"/>
      <c r="AN2037" s="51"/>
      <c r="AO2037" s="51"/>
      <c r="AP2037" s="51"/>
      <c r="AQ2037" s="51"/>
      <c r="AR2037" s="51"/>
      <c r="AS2037" s="51"/>
      <c r="AT2037" s="51"/>
      <c r="AU2037" s="51"/>
    </row>
    <row r="2038" spans="3:47" x14ac:dyDescent="0.2">
      <c r="C2038" s="10"/>
      <c r="D2038" s="10"/>
      <c r="AA2038" s="51"/>
      <c r="AB2038" s="51"/>
      <c r="AC2038" s="51"/>
      <c r="AD2038" s="51"/>
      <c r="AE2038" s="51"/>
      <c r="AG2038" s="72"/>
      <c r="AN2038" s="51"/>
      <c r="AO2038" s="51"/>
      <c r="AP2038" s="51"/>
      <c r="AQ2038" s="51"/>
      <c r="AR2038" s="51"/>
      <c r="AS2038" s="51"/>
      <c r="AT2038" s="51"/>
      <c r="AU2038" s="51"/>
    </row>
    <row r="2039" spans="3:47" x14ac:dyDescent="0.2">
      <c r="C2039" s="10"/>
      <c r="D2039" s="10"/>
      <c r="AA2039" s="51"/>
      <c r="AB2039" s="51"/>
      <c r="AC2039" s="51"/>
      <c r="AD2039" s="51"/>
      <c r="AE2039" s="51"/>
      <c r="AG2039" s="72"/>
      <c r="AN2039" s="51"/>
      <c r="AO2039" s="51"/>
      <c r="AP2039" s="51"/>
      <c r="AQ2039" s="51"/>
      <c r="AR2039" s="51"/>
      <c r="AS2039" s="51"/>
      <c r="AT2039" s="51"/>
      <c r="AU2039" s="51"/>
    </row>
    <row r="2040" spans="3:47" x14ac:dyDescent="0.2">
      <c r="C2040" s="10"/>
      <c r="D2040" s="10"/>
      <c r="AA2040" s="51"/>
      <c r="AB2040" s="51"/>
      <c r="AC2040" s="51"/>
      <c r="AD2040" s="51"/>
      <c r="AE2040" s="51"/>
      <c r="AG2040" s="72"/>
      <c r="AN2040" s="51"/>
      <c r="AO2040" s="51"/>
      <c r="AP2040" s="51"/>
      <c r="AQ2040" s="51"/>
      <c r="AR2040" s="51"/>
      <c r="AS2040" s="51"/>
      <c r="AT2040" s="51"/>
      <c r="AU2040" s="51"/>
    </row>
    <row r="2041" spans="3:47" x14ac:dyDescent="0.2">
      <c r="C2041" s="10"/>
      <c r="D2041" s="10"/>
      <c r="AA2041" s="51"/>
      <c r="AB2041" s="51"/>
      <c r="AC2041" s="51"/>
      <c r="AD2041" s="51"/>
      <c r="AE2041" s="51"/>
      <c r="AG2041" s="72"/>
      <c r="AN2041" s="51"/>
      <c r="AO2041" s="51"/>
      <c r="AP2041" s="51"/>
      <c r="AQ2041" s="51"/>
      <c r="AR2041" s="51"/>
      <c r="AS2041" s="51"/>
      <c r="AT2041" s="51"/>
      <c r="AU2041" s="51"/>
    </row>
    <row r="2042" spans="3:47" x14ac:dyDescent="0.2">
      <c r="C2042" s="10"/>
      <c r="D2042" s="10"/>
      <c r="AA2042" s="51"/>
      <c r="AB2042" s="51"/>
      <c r="AC2042" s="51"/>
      <c r="AD2042" s="51"/>
      <c r="AE2042" s="51"/>
      <c r="AG2042" s="72"/>
      <c r="AN2042" s="51"/>
      <c r="AO2042" s="51"/>
      <c r="AP2042" s="51"/>
      <c r="AQ2042" s="51"/>
      <c r="AR2042" s="51"/>
      <c r="AS2042" s="51"/>
      <c r="AT2042" s="51"/>
      <c r="AU2042" s="51"/>
    </row>
    <row r="2043" spans="3:47" x14ac:dyDescent="0.2">
      <c r="C2043" s="10"/>
      <c r="D2043" s="10"/>
      <c r="AA2043" s="51"/>
      <c r="AB2043" s="51"/>
      <c r="AC2043" s="51"/>
      <c r="AD2043" s="51"/>
      <c r="AE2043" s="51"/>
      <c r="AG2043" s="72"/>
      <c r="AN2043" s="51"/>
      <c r="AO2043" s="51"/>
      <c r="AP2043" s="51"/>
      <c r="AQ2043" s="51"/>
      <c r="AR2043" s="51"/>
      <c r="AS2043" s="51"/>
      <c r="AT2043" s="51"/>
      <c r="AU2043" s="51"/>
    </row>
    <row r="2044" spans="3:47" x14ac:dyDescent="0.2">
      <c r="C2044" s="10"/>
      <c r="D2044" s="10"/>
      <c r="AA2044" s="51"/>
      <c r="AB2044" s="51"/>
      <c r="AC2044" s="51"/>
      <c r="AD2044" s="51"/>
      <c r="AE2044" s="51"/>
      <c r="AG2044" s="72"/>
      <c r="AN2044" s="51"/>
      <c r="AO2044" s="51"/>
      <c r="AP2044" s="51"/>
      <c r="AQ2044" s="51"/>
      <c r="AR2044" s="51"/>
      <c r="AS2044" s="51"/>
      <c r="AT2044" s="51"/>
      <c r="AU2044" s="51"/>
    </row>
    <row r="2045" spans="3:47" x14ac:dyDescent="0.2">
      <c r="C2045" s="10"/>
      <c r="D2045" s="10"/>
      <c r="AA2045" s="51"/>
      <c r="AB2045" s="51"/>
      <c r="AC2045" s="51"/>
      <c r="AD2045" s="51"/>
      <c r="AE2045" s="51"/>
      <c r="AG2045" s="72"/>
      <c r="AN2045" s="51"/>
      <c r="AO2045" s="51"/>
      <c r="AP2045" s="51"/>
      <c r="AQ2045" s="51"/>
      <c r="AR2045" s="51"/>
      <c r="AS2045" s="51"/>
      <c r="AT2045" s="51"/>
      <c r="AU2045" s="51"/>
    </row>
    <row r="2046" spans="3:47" x14ac:dyDescent="0.2">
      <c r="C2046" s="10"/>
      <c r="D2046" s="10"/>
      <c r="AA2046" s="51"/>
      <c r="AB2046" s="51"/>
      <c r="AC2046" s="51"/>
      <c r="AD2046" s="51"/>
      <c r="AE2046" s="51"/>
      <c r="AG2046" s="72"/>
      <c r="AN2046" s="51"/>
      <c r="AO2046" s="51"/>
      <c r="AP2046" s="51"/>
      <c r="AQ2046" s="51"/>
      <c r="AR2046" s="51"/>
      <c r="AS2046" s="51"/>
      <c r="AT2046" s="51"/>
      <c r="AU2046" s="51"/>
    </row>
    <row r="2047" spans="3:47" x14ac:dyDescent="0.2">
      <c r="C2047" s="10"/>
      <c r="D2047" s="10"/>
      <c r="AA2047" s="51"/>
      <c r="AB2047" s="51"/>
      <c r="AC2047" s="51"/>
      <c r="AD2047" s="51"/>
      <c r="AE2047" s="51"/>
      <c r="AG2047" s="72"/>
      <c r="AN2047" s="51"/>
      <c r="AO2047" s="51"/>
      <c r="AP2047" s="51"/>
      <c r="AQ2047" s="51"/>
      <c r="AR2047" s="51"/>
      <c r="AS2047" s="51"/>
      <c r="AT2047" s="51"/>
      <c r="AU2047" s="51"/>
    </row>
    <row r="2048" spans="3:47" x14ac:dyDescent="0.2">
      <c r="C2048" s="10"/>
      <c r="D2048" s="10"/>
      <c r="AA2048" s="51"/>
      <c r="AB2048" s="51"/>
      <c r="AC2048" s="51"/>
      <c r="AD2048" s="51"/>
      <c r="AE2048" s="51"/>
      <c r="AG2048" s="72"/>
      <c r="AN2048" s="51"/>
      <c r="AO2048" s="51"/>
      <c r="AP2048" s="51"/>
      <c r="AQ2048" s="51"/>
      <c r="AR2048" s="51"/>
      <c r="AS2048" s="51"/>
      <c r="AT2048" s="51"/>
      <c r="AU2048" s="51"/>
    </row>
    <row r="2049" spans="3:47" x14ac:dyDescent="0.2">
      <c r="C2049" s="10"/>
      <c r="D2049" s="10"/>
      <c r="AA2049" s="51"/>
      <c r="AB2049" s="51"/>
      <c r="AC2049" s="51"/>
      <c r="AD2049" s="51"/>
      <c r="AE2049" s="51"/>
      <c r="AG2049" s="72"/>
      <c r="AN2049" s="51"/>
      <c r="AO2049" s="51"/>
      <c r="AP2049" s="51"/>
      <c r="AQ2049" s="51"/>
      <c r="AR2049" s="51"/>
      <c r="AS2049" s="51"/>
      <c r="AT2049" s="51"/>
      <c r="AU2049" s="51"/>
    </row>
    <row r="2050" spans="3:47" x14ac:dyDescent="0.2">
      <c r="C2050" s="10"/>
      <c r="D2050" s="10"/>
      <c r="AA2050" s="51"/>
      <c r="AB2050" s="51"/>
      <c r="AC2050" s="51"/>
      <c r="AD2050" s="51"/>
      <c r="AE2050" s="51"/>
      <c r="AG2050" s="72"/>
      <c r="AN2050" s="51"/>
      <c r="AO2050" s="51"/>
      <c r="AP2050" s="51"/>
      <c r="AQ2050" s="51"/>
      <c r="AR2050" s="51"/>
      <c r="AS2050" s="51"/>
      <c r="AT2050" s="51"/>
      <c r="AU2050" s="51"/>
    </row>
    <row r="2051" spans="3:47" x14ac:dyDescent="0.2">
      <c r="C2051" s="10"/>
      <c r="D2051" s="10"/>
      <c r="AA2051" s="51"/>
      <c r="AB2051" s="51"/>
      <c r="AC2051" s="51"/>
      <c r="AD2051" s="51"/>
      <c r="AE2051" s="51"/>
      <c r="AG2051" s="72"/>
      <c r="AN2051" s="51"/>
      <c r="AO2051" s="51"/>
      <c r="AP2051" s="51"/>
      <c r="AQ2051" s="51"/>
      <c r="AR2051" s="51"/>
      <c r="AS2051" s="51"/>
      <c r="AT2051" s="51"/>
      <c r="AU2051" s="51"/>
    </row>
    <row r="2052" spans="3:47" x14ac:dyDescent="0.2">
      <c r="C2052" s="10"/>
      <c r="D2052" s="10"/>
      <c r="AA2052" s="51"/>
      <c r="AB2052" s="51"/>
      <c r="AC2052" s="51"/>
      <c r="AD2052" s="51"/>
      <c r="AE2052" s="51"/>
      <c r="AG2052" s="72"/>
      <c r="AN2052" s="51"/>
      <c r="AO2052" s="51"/>
      <c r="AP2052" s="51"/>
      <c r="AQ2052" s="51"/>
      <c r="AR2052" s="51"/>
      <c r="AS2052" s="51"/>
      <c r="AT2052" s="51"/>
      <c r="AU2052" s="51"/>
    </row>
    <row r="2053" spans="3:47" x14ac:dyDescent="0.2">
      <c r="C2053" s="10"/>
      <c r="D2053" s="10"/>
      <c r="AA2053" s="51"/>
      <c r="AB2053" s="51"/>
      <c r="AC2053" s="51"/>
      <c r="AD2053" s="51"/>
      <c r="AE2053" s="51"/>
      <c r="AG2053" s="72"/>
      <c r="AN2053" s="51"/>
      <c r="AO2053" s="51"/>
      <c r="AP2053" s="51"/>
      <c r="AQ2053" s="51"/>
      <c r="AR2053" s="51"/>
      <c r="AS2053" s="51"/>
      <c r="AT2053" s="51"/>
      <c r="AU2053" s="51"/>
    </row>
    <row r="2054" spans="3:47" x14ac:dyDescent="0.2">
      <c r="C2054" s="10"/>
      <c r="D2054" s="10"/>
      <c r="AA2054" s="51"/>
      <c r="AB2054" s="51"/>
      <c r="AC2054" s="51"/>
      <c r="AD2054" s="51"/>
      <c r="AE2054" s="51"/>
      <c r="AG2054" s="72"/>
      <c r="AN2054" s="51"/>
      <c r="AO2054" s="51"/>
      <c r="AP2054" s="51"/>
      <c r="AQ2054" s="51"/>
      <c r="AR2054" s="51"/>
      <c r="AS2054" s="51"/>
      <c r="AT2054" s="51"/>
      <c r="AU2054" s="51"/>
    </row>
    <row r="2055" spans="3:47" x14ac:dyDescent="0.2">
      <c r="C2055" s="10"/>
      <c r="D2055" s="10"/>
      <c r="AA2055" s="51"/>
      <c r="AB2055" s="51"/>
      <c r="AC2055" s="51"/>
      <c r="AD2055" s="51"/>
      <c r="AE2055" s="51"/>
      <c r="AG2055" s="72"/>
      <c r="AN2055" s="51"/>
      <c r="AO2055" s="51"/>
      <c r="AP2055" s="51"/>
      <c r="AQ2055" s="51"/>
      <c r="AR2055" s="51"/>
      <c r="AS2055" s="51"/>
      <c r="AT2055" s="51"/>
      <c r="AU2055" s="51"/>
    </row>
    <row r="2056" spans="3:47" x14ac:dyDescent="0.2">
      <c r="C2056" s="10"/>
      <c r="D2056" s="10"/>
      <c r="AA2056" s="51"/>
      <c r="AB2056" s="51"/>
      <c r="AC2056" s="51"/>
      <c r="AD2056" s="51"/>
      <c r="AE2056" s="51"/>
      <c r="AG2056" s="72"/>
      <c r="AN2056" s="51"/>
      <c r="AO2056" s="51"/>
      <c r="AP2056" s="51"/>
      <c r="AQ2056" s="51"/>
      <c r="AR2056" s="51"/>
      <c r="AS2056" s="51"/>
      <c r="AT2056" s="51"/>
      <c r="AU2056" s="51"/>
    </row>
    <row r="2057" spans="3:47" x14ac:dyDescent="0.2">
      <c r="C2057" s="10"/>
      <c r="D2057" s="10"/>
      <c r="AA2057" s="51"/>
      <c r="AB2057" s="51"/>
      <c r="AC2057" s="51"/>
      <c r="AD2057" s="51"/>
      <c r="AE2057" s="51"/>
      <c r="AG2057" s="72"/>
      <c r="AN2057" s="51"/>
      <c r="AO2057" s="51"/>
      <c r="AP2057" s="51"/>
      <c r="AQ2057" s="51"/>
      <c r="AR2057" s="51"/>
      <c r="AS2057" s="51"/>
      <c r="AT2057" s="51"/>
      <c r="AU2057" s="51"/>
    </row>
    <row r="2058" spans="3:47" x14ac:dyDescent="0.2">
      <c r="C2058" s="10"/>
      <c r="D2058" s="10"/>
      <c r="AA2058" s="51"/>
      <c r="AB2058" s="51"/>
      <c r="AC2058" s="51"/>
      <c r="AD2058" s="51"/>
      <c r="AE2058" s="51"/>
      <c r="AG2058" s="72"/>
      <c r="AN2058" s="51"/>
      <c r="AO2058" s="51"/>
      <c r="AP2058" s="51"/>
      <c r="AQ2058" s="51"/>
      <c r="AR2058" s="51"/>
      <c r="AS2058" s="51"/>
      <c r="AT2058" s="51"/>
      <c r="AU2058" s="51"/>
    </row>
    <row r="2059" spans="3:47" x14ac:dyDescent="0.2">
      <c r="C2059" s="10"/>
      <c r="D2059" s="10"/>
      <c r="AA2059" s="51"/>
      <c r="AB2059" s="51"/>
      <c r="AC2059" s="51"/>
      <c r="AD2059" s="51"/>
      <c r="AE2059" s="51"/>
      <c r="AG2059" s="72"/>
      <c r="AN2059" s="51"/>
      <c r="AO2059" s="51"/>
      <c r="AP2059" s="51"/>
      <c r="AQ2059" s="51"/>
      <c r="AR2059" s="51"/>
      <c r="AS2059" s="51"/>
      <c r="AT2059" s="51"/>
      <c r="AU2059" s="51"/>
    </row>
    <row r="2060" spans="3:47" x14ac:dyDescent="0.2">
      <c r="C2060" s="10"/>
      <c r="D2060" s="10"/>
      <c r="AA2060" s="51"/>
      <c r="AB2060" s="51"/>
      <c r="AC2060" s="51"/>
      <c r="AD2060" s="51"/>
      <c r="AE2060" s="51"/>
      <c r="AG2060" s="72"/>
      <c r="AN2060" s="51"/>
      <c r="AO2060" s="51"/>
      <c r="AP2060" s="51"/>
      <c r="AQ2060" s="51"/>
      <c r="AR2060" s="51"/>
      <c r="AS2060" s="51"/>
      <c r="AT2060" s="51"/>
      <c r="AU2060" s="51"/>
    </row>
    <row r="2061" spans="3:47" x14ac:dyDescent="0.2">
      <c r="C2061" s="10"/>
      <c r="D2061" s="10"/>
      <c r="AA2061" s="51"/>
      <c r="AB2061" s="51"/>
      <c r="AC2061" s="51"/>
      <c r="AD2061" s="51"/>
      <c r="AE2061" s="51"/>
      <c r="AF2061" s="50"/>
      <c r="AG2061" s="72"/>
      <c r="AN2061" s="51"/>
      <c r="AO2061" s="51"/>
      <c r="AP2061" s="51"/>
      <c r="AQ2061" s="51"/>
      <c r="AR2061" s="51"/>
      <c r="AS2061" s="51"/>
      <c r="AT2061" s="51"/>
      <c r="AU2061" s="51"/>
    </row>
    <row r="2062" spans="3:47" x14ac:dyDescent="0.2">
      <c r="C2062" s="10"/>
      <c r="D2062" s="10"/>
      <c r="AA2062" s="51"/>
      <c r="AB2062" s="51"/>
      <c r="AC2062" s="51"/>
      <c r="AD2062" s="51"/>
      <c r="AE2062" s="51"/>
      <c r="AF2062" s="50"/>
      <c r="AG2062" s="72"/>
      <c r="AN2062" s="51"/>
      <c r="AO2062" s="51"/>
      <c r="AP2062" s="51"/>
      <c r="AQ2062" s="51"/>
      <c r="AR2062" s="51"/>
      <c r="AS2062" s="51"/>
      <c r="AT2062" s="51"/>
      <c r="AU2062" s="51"/>
    </row>
    <row r="2063" spans="3:47" x14ac:dyDescent="0.2">
      <c r="C2063" s="10"/>
      <c r="D2063" s="10"/>
      <c r="AA2063" s="51"/>
      <c r="AB2063" s="51"/>
      <c r="AC2063" s="51"/>
      <c r="AD2063" s="51"/>
      <c r="AE2063" s="51"/>
      <c r="AF2063" s="50"/>
      <c r="AG2063" s="72"/>
      <c r="AN2063" s="51"/>
      <c r="AO2063" s="51"/>
      <c r="AP2063" s="51"/>
      <c r="AQ2063" s="51"/>
      <c r="AR2063" s="51"/>
      <c r="AS2063" s="51"/>
      <c r="AT2063" s="51"/>
      <c r="AU2063" s="51"/>
    </row>
    <row r="2064" spans="3:47" x14ac:dyDescent="0.2">
      <c r="C2064" s="10"/>
      <c r="D2064" s="10"/>
      <c r="AA2064" s="51"/>
      <c r="AB2064" s="51"/>
      <c r="AC2064" s="51"/>
      <c r="AD2064" s="51"/>
      <c r="AE2064" s="51"/>
      <c r="AF2064" s="50"/>
      <c r="AG2064" s="72"/>
      <c r="AN2064" s="51"/>
      <c r="AO2064" s="51"/>
      <c r="AP2064" s="51"/>
      <c r="AQ2064" s="51"/>
      <c r="AR2064" s="51"/>
      <c r="AS2064" s="51"/>
      <c r="AT2064" s="51"/>
      <c r="AU2064" s="51"/>
    </row>
    <row r="2065" spans="3:47" x14ac:dyDescent="0.2">
      <c r="C2065" s="10"/>
      <c r="D2065" s="10"/>
      <c r="AA2065" s="51"/>
      <c r="AB2065" s="51"/>
      <c r="AC2065" s="51"/>
      <c r="AD2065" s="51"/>
      <c r="AE2065" s="51"/>
      <c r="AF2065" s="50"/>
      <c r="AG2065" s="72"/>
      <c r="AN2065" s="51"/>
      <c r="AO2065" s="51"/>
      <c r="AP2065" s="51"/>
      <c r="AQ2065" s="51"/>
      <c r="AR2065" s="51"/>
      <c r="AS2065" s="51"/>
      <c r="AT2065" s="51"/>
      <c r="AU2065" s="51"/>
    </row>
    <row r="2066" spans="3:47" x14ac:dyDescent="0.2">
      <c r="C2066" s="10"/>
      <c r="D2066" s="10"/>
      <c r="AA2066" s="51"/>
      <c r="AB2066" s="51"/>
      <c r="AC2066" s="51"/>
      <c r="AD2066" s="51"/>
      <c r="AE2066" s="51"/>
      <c r="AF2066" s="50"/>
      <c r="AG2066" s="72"/>
      <c r="AN2066" s="51"/>
      <c r="AO2066" s="51"/>
      <c r="AP2066" s="51"/>
      <c r="AQ2066" s="51"/>
      <c r="AR2066" s="51"/>
      <c r="AS2066" s="51"/>
      <c r="AT2066" s="51"/>
      <c r="AU2066" s="51"/>
    </row>
    <row r="2067" spans="3:47" x14ac:dyDescent="0.2">
      <c r="C2067" s="10"/>
      <c r="D2067" s="10"/>
      <c r="AA2067" s="51"/>
      <c r="AB2067" s="51"/>
      <c r="AC2067" s="51"/>
      <c r="AD2067" s="51"/>
      <c r="AE2067" s="51"/>
      <c r="AF2067" s="50"/>
      <c r="AG2067" s="72"/>
      <c r="AN2067" s="51"/>
      <c r="AO2067" s="51"/>
      <c r="AP2067" s="51"/>
      <c r="AQ2067" s="51"/>
      <c r="AR2067" s="51"/>
      <c r="AS2067" s="51"/>
      <c r="AT2067" s="51"/>
      <c r="AU2067" s="51"/>
    </row>
    <row r="2068" spans="3:47" x14ac:dyDescent="0.2">
      <c r="C2068" s="10"/>
      <c r="D2068" s="10"/>
      <c r="AA2068" s="51"/>
      <c r="AB2068" s="51"/>
      <c r="AC2068" s="51"/>
      <c r="AD2068" s="51"/>
      <c r="AE2068" s="51"/>
      <c r="AF2068" s="50"/>
      <c r="AG2068" s="72"/>
      <c r="AN2068" s="51"/>
      <c r="AO2068" s="51"/>
      <c r="AP2068" s="51"/>
      <c r="AQ2068" s="51"/>
      <c r="AR2068" s="51"/>
      <c r="AS2068" s="51"/>
      <c r="AT2068" s="51"/>
      <c r="AU2068" s="51"/>
    </row>
    <row r="2069" spans="3:47" x14ac:dyDescent="0.2">
      <c r="C2069" s="10"/>
      <c r="D2069" s="10"/>
      <c r="AA2069" s="51"/>
      <c r="AB2069" s="51"/>
      <c r="AC2069" s="51"/>
      <c r="AD2069" s="51"/>
      <c r="AE2069" s="51"/>
      <c r="AF2069" s="50"/>
      <c r="AG2069" s="72"/>
      <c r="AN2069" s="51"/>
      <c r="AO2069" s="51"/>
      <c r="AP2069" s="51"/>
      <c r="AQ2069" s="51"/>
      <c r="AR2069" s="51"/>
      <c r="AS2069" s="51"/>
      <c r="AT2069" s="51"/>
      <c r="AU2069" s="51"/>
    </row>
    <row r="2070" spans="3:47" x14ac:dyDescent="0.2">
      <c r="C2070" s="10"/>
      <c r="D2070" s="10"/>
      <c r="AA2070" s="51"/>
      <c r="AB2070" s="51"/>
      <c r="AC2070" s="51"/>
      <c r="AD2070" s="51"/>
      <c r="AE2070" s="51"/>
      <c r="AF2070" s="50"/>
      <c r="AG2070" s="72"/>
      <c r="AN2070" s="51"/>
      <c r="AO2070" s="51"/>
      <c r="AP2070" s="51"/>
      <c r="AQ2070" s="51"/>
      <c r="AR2070" s="51"/>
      <c r="AS2070" s="51"/>
      <c r="AT2070" s="51"/>
      <c r="AU2070" s="51"/>
    </row>
    <row r="2071" spans="3:47" x14ac:dyDescent="0.2">
      <c r="C2071" s="10"/>
      <c r="D2071" s="10"/>
      <c r="AA2071" s="51"/>
      <c r="AB2071" s="51"/>
      <c r="AC2071" s="51"/>
      <c r="AD2071" s="51"/>
      <c r="AE2071" s="51"/>
      <c r="AF2071" s="50"/>
      <c r="AG2071" s="72"/>
      <c r="AN2071" s="51"/>
      <c r="AO2071" s="51"/>
      <c r="AP2071" s="51"/>
      <c r="AQ2071" s="51"/>
      <c r="AR2071" s="51"/>
      <c r="AS2071" s="51"/>
      <c r="AT2071" s="51"/>
      <c r="AU2071" s="51"/>
    </row>
    <row r="2072" spans="3:47" x14ac:dyDescent="0.2">
      <c r="C2072" s="10"/>
      <c r="D2072" s="10"/>
      <c r="AA2072" s="51"/>
      <c r="AB2072" s="51"/>
      <c r="AC2072" s="51"/>
      <c r="AD2072" s="51"/>
      <c r="AE2072" s="51"/>
      <c r="AF2072" s="50"/>
      <c r="AG2072" s="72"/>
      <c r="AN2072" s="51"/>
      <c r="AO2072" s="51"/>
      <c r="AP2072" s="51"/>
      <c r="AQ2072" s="51"/>
      <c r="AR2072" s="51"/>
      <c r="AS2072" s="51"/>
      <c r="AT2072" s="51"/>
      <c r="AU2072" s="51"/>
    </row>
    <row r="2073" spans="3:47" x14ac:dyDescent="0.2">
      <c r="C2073" s="10"/>
      <c r="D2073" s="10"/>
      <c r="AA2073" s="51"/>
      <c r="AB2073" s="51"/>
      <c r="AC2073" s="51"/>
      <c r="AD2073" s="51"/>
      <c r="AE2073" s="51"/>
      <c r="AF2073" s="50"/>
      <c r="AG2073" s="72"/>
      <c r="AN2073" s="51"/>
      <c r="AO2073" s="51"/>
      <c r="AP2073" s="51"/>
      <c r="AQ2073" s="51"/>
      <c r="AR2073" s="51"/>
      <c r="AS2073" s="51"/>
      <c r="AT2073" s="51"/>
      <c r="AU2073" s="51"/>
    </row>
    <row r="2074" spans="3:47" x14ac:dyDescent="0.2">
      <c r="C2074" s="10"/>
      <c r="D2074" s="10"/>
      <c r="AA2074" s="51"/>
      <c r="AB2074" s="51"/>
      <c r="AC2074" s="51"/>
      <c r="AD2074" s="51"/>
      <c r="AE2074" s="51"/>
      <c r="AF2074" s="50"/>
      <c r="AG2074" s="72"/>
      <c r="AN2074" s="51"/>
      <c r="AO2074" s="51"/>
      <c r="AP2074" s="51"/>
      <c r="AQ2074" s="51"/>
      <c r="AR2074" s="51"/>
      <c r="AS2074" s="51"/>
      <c r="AT2074" s="51"/>
      <c r="AU2074" s="51"/>
    </row>
    <row r="2075" spans="3:47" x14ac:dyDescent="0.2">
      <c r="C2075" s="10"/>
      <c r="D2075" s="10"/>
      <c r="AA2075" s="51"/>
      <c r="AB2075" s="51"/>
      <c r="AC2075" s="51"/>
      <c r="AD2075" s="51"/>
      <c r="AE2075" s="51"/>
      <c r="AF2075" s="50"/>
      <c r="AG2075" s="72"/>
      <c r="AN2075" s="51"/>
      <c r="AO2075" s="51"/>
      <c r="AP2075" s="51"/>
      <c r="AQ2075" s="51"/>
      <c r="AR2075" s="51"/>
      <c r="AS2075" s="51"/>
      <c r="AT2075" s="51"/>
      <c r="AU2075" s="51"/>
    </row>
    <row r="2076" spans="3:47" x14ac:dyDescent="0.2">
      <c r="C2076" s="10"/>
      <c r="D2076" s="10"/>
      <c r="AA2076" s="51"/>
      <c r="AB2076" s="51"/>
      <c r="AC2076" s="51"/>
      <c r="AD2076" s="51"/>
      <c r="AE2076" s="51"/>
      <c r="AF2076" s="50"/>
      <c r="AG2076" s="72"/>
      <c r="AN2076" s="51"/>
      <c r="AO2076" s="51"/>
      <c r="AP2076" s="51"/>
      <c r="AQ2076" s="51"/>
      <c r="AR2076" s="51"/>
      <c r="AS2076" s="51"/>
      <c r="AT2076" s="51"/>
      <c r="AU2076" s="51"/>
    </row>
    <row r="2077" spans="3:47" x14ac:dyDescent="0.2">
      <c r="C2077" s="10"/>
      <c r="D2077" s="10"/>
      <c r="AA2077" s="51"/>
      <c r="AB2077" s="51"/>
      <c r="AC2077" s="51"/>
      <c r="AD2077" s="51"/>
      <c r="AE2077" s="51"/>
      <c r="AF2077" s="50"/>
      <c r="AG2077" s="72"/>
      <c r="AN2077" s="51"/>
      <c r="AO2077" s="51"/>
      <c r="AP2077" s="51"/>
      <c r="AQ2077" s="51"/>
      <c r="AR2077" s="51"/>
      <c r="AS2077" s="51"/>
      <c r="AT2077" s="51"/>
      <c r="AU2077" s="51"/>
    </row>
    <row r="2078" spans="3:47" x14ac:dyDescent="0.2">
      <c r="C2078" s="10"/>
      <c r="D2078" s="10"/>
      <c r="AA2078" s="51"/>
      <c r="AB2078" s="51"/>
      <c r="AC2078" s="51"/>
      <c r="AD2078" s="51"/>
      <c r="AE2078" s="51"/>
      <c r="AF2078" s="50"/>
      <c r="AG2078" s="72"/>
      <c r="AN2078" s="51"/>
      <c r="AO2078" s="51"/>
      <c r="AP2078" s="51"/>
      <c r="AQ2078" s="51"/>
      <c r="AR2078" s="51"/>
      <c r="AS2078" s="51"/>
      <c r="AT2078" s="51"/>
      <c r="AU2078" s="51"/>
    </row>
    <row r="2079" spans="3:47" x14ac:dyDescent="0.2">
      <c r="C2079" s="10"/>
      <c r="D2079" s="10"/>
      <c r="AA2079" s="51"/>
      <c r="AB2079" s="51"/>
      <c r="AC2079" s="51"/>
      <c r="AD2079" s="51"/>
      <c r="AE2079" s="51"/>
      <c r="AF2079" s="50"/>
      <c r="AG2079" s="72"/>
      <c r="AN2079" s="51"/>
      <c r="AO2079" s="51"/>
      <c r="AP2079" s="51"/>
      <c r="AQ2079" s="51"/>
      <c r="AR2079" s="51"/>
      <c r="AS2079" s="51"/>
      <c r="AT2079" s="51"/>
      <c r="AU2079" s="51"/>
    </row>
    <row r="2080" spans="3:47" x14ac:dyDescent="0.2">
      <c r="C2080" s="10"/>
      <c r="D2080" s="10"/>
      <c r="AA2080" s="51"/>
      <c r="AB2080" s="51"/>
      <c r="AC2080" s="51"/>
      <c r="AD2080" s="51"/>
      <c r="AE2080" s="51"/>
      <c r="AF2080" s="50"/>
      <c r="AG2080" s="72"/>
      <c r="AN2080" s="51"/>
      <c r="AO2080" s="51"/>
      <c r="AP2080" s="51"/>
      <c r="AQ2080" s="51"/>
      <c r="AR2080" s="51"/>
      <c r="AS2080" s="51"/>
      <c r="AT2080" s="51"/>
      <c r="AU2080" s="51"/>
    </row>
    <row r="2081" spans="3:47" x14ac:dyDescent="0.2">
      <c r="C2081" s="10"/>
      <c r="D2081" s="10"/>
      <c r="AA2081" s="51"/>
      <c r="AB2081" s="51"/>
      <c r="AC2081" s="51"/>
      <c r="AD2081" s="51"/>
      <c r="AE2081" s="51"/>
      <c r="AF2081" s="50"/>
      <c r="AG2081" s="72"/>
      <c r="AN2081" s="51"/>
      <c r="AO2081" s="51"/>
      <c r="AP2081" s="51"/>
      <c r="AQ2081" s="51"/>
      <c r="AR2081" s="51"/>
      <c r="AS2081" s="51"/>
      <c r="AT2081" s="51"/>
      <c r="AU2081" s="51"/>
    </row>
    <row r="2082" spans="3:47" x14ac:dyDescent="0.2">
      <c r="C2082" s="10"/>
      <c r="D2082" s="10"/>
      <c r="AA2082" s="51"/>
      <c r="AB2082" s="51"/>
      <c r="AC2082" s="51"/>
      <c r="AD2082" s="51"/>
      <c r="AE2082" s="51"/>
      <c r="AF2082" s="50"/>
      <c r="AG2082" s="72"/>
      <c r="AN2082" s="51"/>
      <c r="AO2082" s="51"/>
      <c r="AP2082" s="51"/>
      <c r="AQ2082" s="51"/>
      <c r="AR2082" s="51"/>
      <c r="AS2082" s="51"/>
      <c r="AT2082" s="51"/>
      <c r="AU2082" s="51"/>
    </row>
    <row r="2083" spans="3:47" x14ac:dyDescent="0.2">
      <c r="C2083" s="10"/>
      <c r="D2083" s="10"/>
      <c r="AA2083" s="51"/>
      <c r="AB2083" s="51"/>
      <c r="AC2083" s="51"/>
      <c r="AD2083" s="51"/>
      <c r="AE2083" s="51"/>
      <c r="AF2083" s="50"/>
      <c r="AG2083" s="72"/>
      <c r="AN2083" s="51"/>
      <c r="AO2083" s="51"/>
      <c r="AP2083" s="51"/>
      <c r="AQ2083" s="51"/>
      <c r="AR2083" s="51"/>
      <c r="AS2083" s="51"/>
      <c r="AT2083" s="51"/>
      <c r="AU2083" s="51"/>
    </row>
    <row r="2084" spans="3:47" x14ac:dyDescent="0.2">
      <c r="C2084" s="10"/>
      <c r="D2084" s="10"/>
      <c r="AA2084" s="51"/>
      <c r="AB2084" s="51"/>
      <c r="AC2084" s="51"/>
      <c r="AD2084" s="51"/>
      <c r="AE2084" s="51"/>
      <c r="AF2084" s="50"/>
      <c r="AG2084" s="72"/>
      <c r="AN2084" s="51"/>
      <c r="AO2084" s="51"/>
      <c r="AP2084" s="51"/>
      <c r="AQ2084" s="51"/>
      <c r="AR2084" s="51"/>
      <c r="AS2084" s="51"/>
      <c r="AT2084" s="51"/>
      <c r="AU2084" s="51"/>
    </row>
    <row r="2085" spans="3:47" x14ac:dyDescent="0.2">
      <c r="C2085" s="10"/>
      <c r="D2085" s="10"/>
      <c r="AA2085" s="51"/>
      <c r="AB2085" s="51"/>
      <c r="AC2085" s="51"/>
      <c r="AD2085" s="51"/>
      <c r="AE2085" s="51"/>
      <c r="AF2085" s="50"/>
      <c r="AG2085" s="72"/>
      <c r="AN2085" s="51"/>
      <c r="AO2085" s="51"/>
      <c r="AP2085" s="51"/>
      <c r="AQ2085" s="51"/>
      <c r="AR2085" s="51"/>
      <c r="AS2085" s="51"/>
      <c r="AT2085" s="51"/>
      <c r="AU2085" s="51"/>
    </row>
    <row r="2086" spans="3:47" x14ac:dyDescent="0.2">
      <c r="C2086" s="10"/>
      <c r="D2086" s="10"/>
      <c r="AA2086" s="51"/>
      <c r="AB2086" s="51"/>
      <c r="AC2086" s="51"/>
      <c r="AD2086" s="51"/>
      <c r="AE2086" s="51"/>
      <c r="AF2086" s="50"/>
      <c r="AG2086" s="72"/>
      <c r="AN2086" s="51"/>
      <c r="AO2086" s="51"/>
      <c r="AP2086" s="51"/>
      <c r="AQ2086" s="51"/>
      <c r="AR2086" s="51"/>
      <c r="AS2086" s="51"/>
      <c r="AT2086" s="51"/>
      <c r="AU2086" s="51"/>
    </row>
    <row r="2087" spans="3:47" x14ac:dyDescent="0.2">
      <c r="C2087" s="10"/>
      <c r="D2087" s="10"/>
      <c r="AA2087" s="51"/>
      <c r="AB2087" s="51"/>
      <c r="AC2087" s="51"/>
      <c r="AD2087" s="51"/>
      <c r="AE2087" s="51"/>
      <c r="AF2087" s="50"/>
      <c r="AG2087" s="72"/>
      <c r="AN2087" s="51"/>
      <c r="AO2087" s="51"/>
      <c r="AP2087" s="51"/>
      <c r="AQ2087" s="51"/>
      <c r="AR2087" s="51"/>
      <c r="AS2087" s="51"/>
      <c r="AT2087" s="51"/>
      <c r="AU2087" s="51"/>
    </row>
    <row r="2088" spans="3:47" x14ac:dyDescent="0.2">
      <c r="C2088" s="10"/>
      <c r="D2088" s="10"/>
      <c r="AA2088" s="51"/>
      <c r="AB2088" s="51"/>
      <c r="AC2088" s="51"/>
      <c r="AD2088" s="51"/>
      <c r="AE2088" s="51"/>
      <c r="AF2088" s="50"/>
      <c r="AG2088" s="72"/>
      <c r="AN2088" s="51"/>
      <c r="AO2088" s="51"/>
      <c r="AP2088" s="51"/>
      <c r="AQ2088" s="51"/>
      <c r="AR2088" s="51"/>
      <c r="AS2088" s="51"/>
      <c r="AT2088" s="51"/>
      <c r="AU2088" s="51"/>
    </row>
    <row r="2089" spans="3:47" x14ac:dyDescent="0.2">
      <c r="C2089" s="10"/>
      <c r="D2089" s="10"/>
      <c r="AA2089" s="51"/>
      <c r="AB2089" s="51"/>
      <c r="AC2089" s="51"/>
      <c r="AD2089" s="51"/>
      <c r="AE2089" s="51"/>
      <c r="AF2089" s="50"/>
      <c r="AG2089" s="72"/>
      <c r="AN2089" s="51"/>
      <c r="AO2089" s="51"/>
      <c r="AP2089" s="51"/>
      <c r="AQ2089" s="51"/>
      <c r="AR2089" s="51"/>
      <c r="AS2089" s="51"/>
      <c r="AT2089" s="51"/>
      <c r="AU2089" s="51"/>
    </row>
    <row r="2090" spans="3:47" x14ac:dyDescent="0.2">
      <c r="C2090" s="10"/>
      <c r="D2090" s="10"/>
      <c r="AA2090" s="51"/>
      <c r="AB2090" s="51"/>
      <c r="AC2090" s="51"/>
      <c r="AD2090" s="51"/>
      <c r="AE2090" s="51"/>
      <c r="AF2090" s="50"/>
      <c r="AG2090" s="72"/>
      <c r="AN2090" s="51"/>
      <c r="AO2090" s="51"/>
      <c r="AP2090" s="51"/>
      <c r="AQ2090" s="51"/>
      <c r="AR2090" s="51"/>
      <c r="AS2090" s="51"/>
      <c r="AT2090" s="51"/>
      <c r="AU2090" s="51"/>
    </row>
    <row r="2091" spans="3:47" x14ac:dyDescent="0.2">
      <c r="C2091" s="10"/>
      <c r="D2091" s="10"/>
      <c r="AA2091" s="51"/>
      <c r="AB2091" s="51"/>
      <c r="AC2091" s="51"/>
      <c r="AD2091" s="51"/>
      <c r="AE2091" s="51"/>
      <c r="AF2091" s="50"/>
      <c r="AG2091" s="72"/>
      <c r="AN2091" s="51"/>
      <c r="AO2091" s="51"/>
      <c r="AP2091" s="51"/>
      <c r="AQ2091" s="51"/>
      <c r="AR2091" s="51"/>
      <c r="AS2091" s="51"/>
      <c r="AT2091" s="51"/>
      <c r="AU2091" s="51"/>
    </row>
    <row r="2092" spans="3:47" x14ac:dyDescent="0.2">
      <c r="C2092" s="10"/>
      <c r="D2092" s="10"/>
      <c r="AA2092" s="51"/>
      <c r="AB2092" s="51"/>
      <c r="AC2092" s="51"/>
      <c r="AD2092" s="51"/>
      <c r="AE2092" s="51"/>
      <c r="AF2092" s="50"/>
      <c r="AG2092" s="72"/>
      <c r="AN2092" s="51"/>
      <c r="AO2092" s="51"/>
      <c r="AP2092" s="51"/>
      <c r="AQ2092" s="51"/>
      <c r="AR2092" s="51"/>
      <c r="AS2092" s="51"/>
      <c r="AT2092" s="51"/>
      <c r="AU2092" s="51"/>
    </row>
    <row r="2093" spans="3:47" x14ac:dyDescent="0.2">
      <c r="C2093" s="10"/>
      <c r="D2093" s="10"/>
      <c r="AA2093" s="51"/>
      <c r="AB2093" s="51"/>
      <c r="AC2093" s="51"/>
      <c r="AD2093" s="51"/>
      <c r="AE2093" s="51"/>
      <c r="AF2093" s="50"/>
      <c r="AG2093" s="72"/>
      <c r="AN2093" s="51"/>
      <c r="AO2093" s="51"/>
      <c r="AP2093" s="51"/>
      <c r="AQ2093" s="51"/>
      <c r="AR2093" s="51"/>
      <c r="AS2093" s="51"/>
      <c r="AT2093" s="51"/>
      <c r="AU2093" s="51"/>
    </row>
    <row r="2094" spans="3:47" x14ac:dyDescent="0.2">
      <c r="C2094" s="10"/>
      <c r="D2094" s="10"/>
      <c r="AA2094" s="51"/>
      <c r="AB2094" s="51"/>
      <c r="AC2094" s="51"/>
      <c r="AD2094" s="51"/>
      <c r="AE2094" s="51"/>
      <c r="AF2094" s="50"/>
      <c r="AG2094" s="72"/>
      <c r="AN2094" s="51"/>
      <c r="AO2094" s="51"/>
      <c r="AP2094" s="51"/>
      <c r="AQ2094" s="51"/>
      <c r="AR2094" s="51"/>
      <c r="AS2094" s="51"/>
      <c r="AT2094" s="51"/>
      <c r="AU2094" s="51"/>
    </row>
    <row r="2095" spans="3:47" x14ac:dyDescent="0.2">
      <c r="C2095" s="10"/>
      <c r="D2095" s="10"/>
      <c r="AA2095" s="51"/>
      <c r="AB2095" s="51"/>
      <c r="AC2095" s="51"/>
      <c r="AD2095" s="51"/>
      <c r="AE2095" s="51"/>
      <c r="AF2095" s="50"/>
      <c r="AG2095" s="72"/>
      <c r="AN2095" s="51"/>
      <c r="AO2095" s="51"/>
      <c r="AP2095" s="51"/>
      <c r="AQ2095" s="51"/>
      <c r="AR2095" s="51"/>
      <c r="AS2095" s="51"/>
      <c r="AT2095" s="51"/>
      <c r="AU2095" s="51"/>
    </row>
    <row r="2096" spans="3:47" x14ac:dyDescent="0.2">
      <c r="C2096" s="10"/>
      <c r="D2096" s="10"/>
      <c r="AA2096" s="51"/>
      <c r="AB2096" s="51"/>
      <c r="AC2096" s="51"/>
      <c r="AD2096" s="51"/>
      <c r="AE2096" s="51"/>
      <c r="AF2096" s="50"/>
      <c r="AG2096" s="72"/>
      <c r="AN2096" s="51"/>
      <c r="AO2096" s="51"/>
      <c r="AP2096" s="51"/>
      <c r="AQ2096" s="51"/>
      <c r="AR2096" s="51"/>
      <c r="AS2096" s="51"/>
      <c r="AT2096" s="51"/>
      <c r="AU2096" s="51"/>
    </row>
    <row r="2097" spans="3:47" x14ac:dyDescent="0.2">
      <c r="C2097" s="10"/>
      <c r="D2097" s="10"/>
      <c r="AA2097" s="51"/>
      <c r="AB2097" s="51"/>
      <c r="AC2097" s="51"/>
      <c r="AD2097" s="51"/>
      <c r="AE2097" s="51"/>
      <c r="AF2097" s="50"/>
      <c r="AG2097" s="72"/>
      <c r="AN2097" s="51"/>
      <c r="AO2097" s="51"/>
      <c r="AP2097" s="51"/>
      <c r="AQ2097" s="51"/>
      <c r="AR2097" s="51"/>
      <c r="AS2097" s="51"/>
      <c r="AT2097" s="51"/>
      <c r="AU2097" s="51"/>
    </row>
    <row r="2098" spans="3:47" x14ac:dyDescent="0.2">
      <c r="C2098" s="10"/>
      <c r="D2098" s="10"/>
      <c r="AA2098" s="51"/>
      <c r="AB2098" s="51"/>
      <c r="AC2098" s="51"/>
      <c r="AD2098" s="51"/>
      <c r="AE2098" s="51"/>
      <c r="AF2098" s="50"/>
      <c r="AG2098" s="72"/>
      <c r="AN2098" s="51"/>
      <c r="AO2098" s="51"/>
      <c r="AP2098" s="51"/>
      <c r="AQ2098" s="51"/>
      <c r="AR2098" s="51"/>
      <c r="AS2098" s="51"/>
      <c r="AT2098" s="51"/>
      <c r="AU2098" s="51"/>
    </row>
    <row r="2099" spans="3:47" x14ac:dyDescent="0.2">
      <c r="C2099" s="10"/>
      <c r="D2099" s="10"/>
      <c r="AA2099" s="51"/>
      <c r="AB2099" s="51"/>
      <c r="AC2099" s="51"/>
      <c r="AD2099" s="51"/>
      <c r="AE2099" s="51"/>
      <c r="AF2099" s="50"/>
      <c r="AG2099" s="72"/>
      <c r="AN2099" s="51"/>
      <c r="AO2099" s="51"/>
      <c r="AP2099" s="51"/>
      <c r="AQ2099" s="51"/>
      <c r="AR2099" s="51"/>
      <c r="AS2099" s="51"/>
      <c r="AT2099" s="51"/>
      <c r="AU2099" s="51"/>
    </row>
    <row r="2100" spans="3:47" x14ac:dyDescent="0.2">
      <c r="C2100" s="10"/>
      <c r="D2100" s="10"/>
      <c r="AA2100" s="51"/>
      <c r="AB2100" s="51"/>
      <c r="AC2100" s="51"/>
      <c r="AD2100" s="51"/>
      <c r="AE2100" s="51"/>
      <c r="AF2100" s="50"/>
      <c r="AG2100" s="72"/>
      <c r="AN2100" s="51"/>
      <c r="AO2100" s="51"/>
      <c r="AP2100" s="51"/>
      <c r="AQ2100" s="51"/>
      <c r="AR2100" s="51"/>
      <c r="AS2100" s="51"/>
      <c r="AT2100" s="51"/>
      <c r="AU2100" s="51"/>
    </row>
    <row r="2101" spans="3:47" x14ac:dyDescent="0.2">
      <c r="C2101" s="10"/>
      <c r="D2101" s="10"/>
      <c r="AA2101" s="51"/>
      <c r="AB2101" s="51"/>
      <c r="AC2101" s="51"/>
      <c r="AD2101" s="51"/>
      <c r="AE2101" s="51"/>
      <c r="AF2101" s="50"/>
      <c r="AG2101" s="72"/>
      <c r="AN2101" s="51"/>
      <c r="AO2101" s="51"/>
      <c r="AP2101" s="51"/>
      <c r="AQ2101" s="51"/>
      <c r="AR2101" s="51"/>
      <c r="AS2101" s="51"/>
      <c r="AT2101" s="51"/>
      <c r="AU2101" s="51"/>
    </row>
    <row r="2102" spans="3:47" x14ac:dyDescent="0.2">
      <c r="C2102" s="10"/>
      <c r="D2102" s="10"/>
      <c r="AA2102" s="51"/>
      <c r="AB2102" s="51"/>
      <c r="AC2102" s="51"/>
      <c r="AD2102" s="51"/>
      <c r="AE2102" s="51"/>
      <c r="AF2102" s="50"/>
      <c r="AG2102" s="72"/>
      <c r="AN2102" s="51"/>
      <c r="AO2102" s="51"/>
      <c r="AP2102" s="51"/>
      <c r="AQ2102" s="51"/>
      <c r="AR2102" s="51"/>
      <c r="AS2102" s="51"/>
      <c r="AT2102" s="51"/>
      <c r="AU2102" s="51"/>
    </row>
    <row r="2103" spans="3:47" x14ac:dyDescent="0.2">
      <c r="C2103" s="10"/>
      <c r="D2103" s="10"/>
      <c r="AA2103" s="51"/>
      <c r="AB2103" s="51"/>
      <c r="AC2103" s="51"/>
      <c r="AD2103" s="51"/>
      <c r="AE2103" s="51"/>
      <c r="AF2103" s="50"/>
      <c r="AG2103" s="72"/>
      <c r="AN2103" s="51"/>
      <c r="AO2103" s="51"/>
      <c r="AP2103" s="51"/>
      <c r="AQ2103" s="51"/>
      <c r="AR2103" s="51"/>
      <c r="AS2103" s="51"/>
      <c r="AT2103" s="51"/>
      <c r="AU2103" s="51"/>
    </row>
    <row r="2104" spans="3:47" x14ac:dyDescent="0.2">
      <c r="C2104" s="10"/>
      <c r="D2104" s="10"/>
      <c r="AA2104" s="51"/>
      <c r="AB2104" s="51"/>
      <c r="AC2104" s="51"/>
      <c r="AD2104" s="51"/>
      <c r="AE2104" s="51"/>
      <c r="AF2104" s="50"/>
      <c r="AG2104" s="72"/>
      <c r="AN2104" s="51"/>
      <c r="AO2104" s="51"/>
      <c r="AP2104" s="51"/>
      <c r="AQ2104" s="51"/>
      <c r="AR2104" s="51"/>
      <c r="AS2104" s="51"/>
      <c r="AT2104" s="51"/>
      <c r="AU2104" s="51"/>
    </row>
    <row r="2105" spans="3:47" x14ac:dyDescent="0.2">
      <c r="C2105" s="10"/>
      <c r="D2105" s="10"/>
      <c r="AA2105" s="51"/>
      <c r="AB2105" s="51"/>
      <c r="AC2105" s="51"/>
      <c r="AD2105" s="51"/>
      <c r="AE2105" s="51"/>
      <c r="AF2105" s="50"/>
      <c r="AG2105" s="72"/>
      <c r="AN2105" s="51"/>
      <c r="AO2105" s="51"/>
      <c r="AP2105" s="51"/>
      <c r="AQ2105" s="51"/>
      <c r="AR2105" s="51"/>
      <c r="AS2105" s="51"/>
      <c r="AT2105" s="51"/>
      <c r="AU2105" s="51"/>
    </row>
    <row r="2106" spans="3:47" x14ac:dyDescent="0.2">
      <c r="C2106" s="10"/>
      <c r="D2106" s="10"/>
      <c r="AA2106" s="51"/>
      <c r="AB2106" s="51"/>
      <c r="AC2106" s="51"/>
      <c r="AD2106" s="51"/>
      <c r="AE2106" s="51"/>
      <c r="AF2106" s="50"/>
      <c r="AG2106" s="72"/>
      <c r="AN2106" s="51"/>
      <c r="AO2106" s="51"/>
      <c r="AP2106" s="51"/>
      <c r="AQ2106" s="51"/>
      <c r="AR2106" s="51"/>
      <c r="AS2106" s="51"/>
      <c r="AT2106" s="51"/>
      <c r="AU2106" s="51"/>
    </row>
    <row r="2107" spans="3:47" x14ac:dyDescent="0.2">
      <c r="C2107" s="10"/>
      <c r="D2107" s="10"/>
      <c r="AA2107" s="51"/>
      <c r="AB2107" s="51"/>
      <c r="AC2107" s="51"/>
      <c r="AD2107" s="51"/>
      <c r="AE2107" s="51"/>
      <c r="AF2107" s="50"/>
      <c r="AG2107" s="72"/>
      <c r="AN2107" s="51"/>
      <c r="AO2107" s="51"/>
      <c r="AP2107" s="51"/>
      <c r="AQ2107" s="51"/>
      <c r="AR2107" s="51"/>
      <c r="AS2107" s="51"/>
      <c r="AT2107" s="51"/>
      <c r="AU2107" s="51"/>
    </row>
    <row r="2108" spans="3:47" x14ac:dyDescent="0.2">
      <c r="C2108" s="10"/>
      <c r="D2108" s="10"/>
      <c r="AA2108" s="51"/>
      <c r="AB2108" s="51"/>
      <c r="AC2108" s="51"/>
      <c r="AD2108" s="51"/>
      <c r="AE2108" s="51"/>
      <c r="AF2108" s="50"/>
      <c r="AG2108" s="72"/>
      <c r="AN2108" s="51"/>
      <c r="AO2108" s="51"/>
      <c r="AP2108" s="51"/>
      <c r="AQ2108" s="51"/>
      <c r="AR2108" s="51"/>
      <c r="AS2108" s="51"/>
      <c r="AT2108" s="51"/>
      <c r="AU2108" s="51"/>
    </row>
    <row r="2109" spans="3:47" x14ac:dyDescent="0.2">
      <c r="C2109" s="10"/>
      <c r="D2109" s="10"/>
      <c r="AA2109" s="51"/>
      <c r="AB2109" s="51"/>
      <c r="AC2109" s="51"/>
      <c r="AD2109" s="51"/>
      <c r="AE2109" s="51"/>
      <c r="AF2109" s="50"/>
      <c r="AG2109" s="72"/>
      <c r="AN2109" s="51"/>
      <c r="AO2109" s="51"/>
      <c r="AP2109" s="51"/>
      <c r="AQ2109" s="51"/>
      <c r="AR2109" s="51"/>
      <c r="AS2109" s="51"/>
      <c r="AT2109" s="51"/>
      <c r="AU2109" s="51"/>
    </row>
    <row r="2110" spans="3:47" x14ac:dyDescent="0.2">
      <c r="C2110" s="10"/>
      <c r="D2110" s="10"/>
      <c r="AA2110" s="51"/>
      <c r="AB2110" s="51"/>
      <c r="AC2110" s="51"/>
      <c r="AD2110" s="51"/>
      <c r="AE2110" s="51"/>
      <c r="AF2110" s="50"/>
      <c r="AG2110" s="72"/>
      <c r="AN2110" s="51"/>
      <c r="AO2110" s="51"/>
      <c r="AP2110" s="51"/>
      <c r="AQ2110" s="51"/>
      <c r="AR2110" s="51"/>
      <c r="AS2110" s="51"/>
      <c r="AT2110" s="51"/>
      <c r="AU2110" s="51"/>
    </row>
    <row r="2111" spans="3:47" x14ac:dyDescent="0.2">
      <c r="C2111" s="10"/>
      <c r="D2111" s="10"/>
      <c r="AA2111" s="51"/>
      <c r="AB2111" s="51"/>
      <c r="AC2111" s="51"/>
      <c r="AD2111" s="51"/>
      <c r="AE2111" s="51"/>
      <c r="AF2111" s="50"/>
      <c r="AG2111" s="72"/>
      <c r="AN2111" s="51"/>
      <c r="AO2111" s="51"/>
      <c r="AP2111" s="51"/>
      <c r="AQ2111" s="51"/>
      <c r="AR2111" s="51"/>
      <c r="AS2111" s="51"/>
      <c r="AT2111" s="51"/>
      <c r="AU2111" s="51"/>
    </row>
    <row r="2112" spans="3:47" x14ac:dyDescent="0.2">
      <c r="C2112" s="10"/>
      <c r="D2112" s="10"/>
      <c r="AA2112" s="51"/>
      <c r="AB2112" s="51"/>
      <c r="AC2112" s="51"/>
      <c r="AD2112" s="51"/>
      <c r="AE2112" s="51"/>
      <c r="AF2112" s="50"/>
      <c r="AG2112" s="72"/>
      <c r="AN2112" s="51"/>
      <c r="AO2112" s="51"/>
      <c r="AP2112" s="51"/>
      <c r="AQ2112" s="51"/>
      <c r="AR2112" s="51"/>
      <c r="AS2112" s="51"/>
      <c r="AT2112" s="51"/>
      <c r="AU2112" s="51"/>
    </row>
    <row r="2113" spans="3:47" x14ac:dyDescent="0.2">
      <c r="C2113" s="10"/>
      <c r="D2113" s="10"/>
      <c r="AA2113" s="51"/>
      <c r="AB2113" s="51"/>
      <c r="AC2113" s="51"/>
      <c r="AD2113" s="51"/>
      <c r="AE2113" s="51"/>
      <c r="AF2113" s="50"/>
      <c r="AG2113" s="72"/>
      <c r="AN2113" s="51"/>
      <c r="AO2113" s="51"/>
      <c r="AP2113" s="51"/>
      <c r="AQ2113" s="51"/>
      <c r="AR2113" s="51"/>
      <c r="AS2113" s="51"/>
      <c r="AT2113" s="51"/>
      <c r="AU2113" s="51"/>
    </row>
    <row r="2114" spans="3:47" x14ac:dyDescent="0.2">
      <c r="C2114" s="10"/>
      <c r="D2114" s="10"/>
      <c r="AA2114" s="51"/>
      <c r="AB2114" s="51"/>
      <c r="AC2114" s="51"/>
      <c r="AD2114" s="51"/>
      <c r="AE2114" s="51"/>
      <c r="AF2114" s="50"/>
      <c r="AG2114" s="72"/>
      <c r="AN2114" s="51"/>
      <c r="AO2114" s="51"/>
      <c r="AP2114" s="51"/>
      <c r="AQ2114" s="51"/>
      <c r="AR2114" s="51"/>
      <c r="AS2114" s="51"/>
      <c r="AT2114" s="51"/>
      <c r="AU2114" s="51"/>
    </row>
    <row r="2115" spans="3:47" x14ac:dyDescent="0.2">
      <c r="C2115" s="10"/>
      <c r="D2115" s="10"/>
      <c r="AA2115" s="51"/>
      <c r="AB2115" s="51"/>
      <c r="AC2115" s="51"/>
      <c r="AD2115" s="51"/>
      <c r="AE2115" s="51"/>
      <c r="AF2115" s="50"/>
      <c r="AG2115" s="72"/>
      <c r="AN2115" s="51"/>
      <c r="AO2115" s="51"/>
      <c r="AP2115" s="51"/>
      <c r="AQ2115" s="51"/>
      <c r="AR2115" s="51"/>
      <c r="AS2115" s="51"/>
      <c r="AT2115" s="51"/>
      <c r="AU2115" s="51"/>
    </row>
    <row r="2116" spans="3:47" x14ac:dyDescent="0.2">
      <c r="C2116" s="10"/>
      <c r="D2116" s="10"/>
      <c r="AA2116" s="51"/>
      <c r="AB2116" s="51"/>
      <c r="AC2116" s="51"/>
      <c r="AD2116" s="51"/>
      <c r="AE2116" s="51"/>
      <c r="AF2116" s="50"/>
      <c r="AG2116" s="72"/>
      <c r="AN2116" s="51"/>
      <c r="AO2116" s="51"/>
      <c r="AP2116" s="51"/>
      <c r="AQ2116" s="51"/>
      <c r="AR2116" s="51"/>
      <c r="AS2116" s="51"/>
      <c r="AT2116" s="51"/>
      <c r="AU2116" s="51"/>
    </row>
    <row r="2117" spans="3:47" x14ac:dyDescent="0.2">
      <c r="C2117" s="10"/>
      <c r="D2117" s="10"/>
      <c r="AA2117" s="51"/>
      <c r="AB2117" s="51"/>
      <c r="AC2117" s="51"/>
      <c r="AD2117" s="51"/>
      <c r="AE2117" s="51"/>
      <c r="AF2117" s="50"/>
      <c r="AG2117" s="72"/>
      <c r="AN2117" s="51"/>
      <c r="AO2117" s="51"/>
      <c r="AP2117" s="51"/>
      <c r="AQ2117" s="51"/>
      <c r="AR2117" s="51"/>
      <c r="AS2117" s="51"/>
      <c r="AT2117" s="51"/>
      <c r="AU2117" s="51"/>
    </row>
    <row r="2118" spans="3:47" x14ac:dyDescent="0.2">
      <c r="C2118" s="10"/>
      <c r="D2118" s="10"/>
      <c r="AA2118" s="51"/>
      <c r="AB2118" s="51"/>
      <c r="AC2118" s="51"/>
      <c r="AD2118" s="51"/>
      <c r="AE2118" s="51"/>
      <c r="AF2118" s="50"/>
      <c r="AG2118" s="72"/>
      <c r="AN2118" s="51"/>
      <c r="AO2118" s="51"/>
      <c r="AP2118" s="51"/>
      <c r="AQ2118" s="51"/>
      <c r="AR2118" s="51"/>
      <c r="AS2118" s="51"/>
      <c r="AT2118" s="51"/>
      <c r="AU2118" s="51"/>
    </row>
    <row r="2119" spans="3:47" x14ac:dyDescent="0.2">
      <c r="C2119" s="10"/>
      <c r="D2119" s="10"/>
      <c r="AA2119" s="51"/>
      <c r="AB2119" s="51"/>
      <c r="AC2119" s="51"/>
      <c r="AD2119" s="51"/>
      <c r="AE2119" s="51"/>
      <c r="AF2119" s="50"/>
      <c r="AG2119" s="72"/>
      <c r="AN2119" s="51"/>
      <c r="AO2119" s="51"/>
      <c r="AP2119" s="51"/>
      <c r="AQ2119" s="51"/>
      <c r="AR2119" s="51"/>
      <c r="AS2119" s="51"/>
      <c r="AT2119" s="51"/>
      <c r="AU2119" s="51"/>
    </row>
    <row r="2120" spans="3:47" x14ac:dyDescent="0.2">
      <c r="C2120" s="10"/>
      <c r="D2120" s="10"/>
      <c r="AA2120" s="51"/>
      <c r="AB2120" s="51"/>
      <c r="AC2120" s="51"/>
      <c r="AD2120" s="51"/>
      <c r="AE2120" s="51"/>
      <c r="AF2120" s="50"/>
      <c r="AG2120" s="72"/>
      <c r="AN2120" s="51"/>
      <c r="AO2120" s="51"/>
      <c r="AP2120" s="51"/>
      <c r="AQ2120" s="51"/>
      <c r="AR2120" s="51"/>
      <c r="AS2120" s="51"/>
      <c r="AT2120" s="51"/>
      <c r="AU2120" s="51"/>
    </row>
    <row r="2121" spans="3:47" x14ac:dyDescent="0.2">
      <c r="C2121" s="10"/>
      <c r="D2121" s="10"/>
      <c r="AA2121" s="51"/>
      <c r="AB2121" s="51"/>
      <c r="AC2121" s="51"/>
      <c r="AD2121" s="51"/>
      <c r="AE2121" s="51"/>
      <c r="AF2121" s="50"/>
      <c r="AG2121" s="72"/>
      <c r="AN2121" s="51"/>
      <c r="AO2121" s="51"/>
      <c r="AP2121" s="51"/>
      <c r="AQ2121" s="51"/>
      <c r="AR2121" s="51"/>
      <c r="AS2121" s="51"/>
      <c r="AT2121" s="51"/>
      <c r="AU2121" s="51"/>
    </row>
    <row r="2122" spans="3:47" x14ac:dyDescent="0.2">
      <c r="C2122" s="10"/>
      <c r="D2122" s="10"/>
      <c r="AA2122" s="51"/>
      <c r="AB2122" s="51"/>
      <c r="AC2122" s="51"/>
      <c r="AD2122" s="51"/>
      <c r="AE2122" s="51"/>
      <c r="AF2122" s="50"/>
      <c r="AG2122" s="72"/>
      <c r="AN2122" s="51"/>
      <c r="AO2122" s="51"/>
      <c r="AP2122" s="51"/>
      <c r="AQ2122" s="51"/>
      <c r="AR2122" s="51"/>
      <c r="AS2122" s="51"/>
      <c r="AT2122" s="51"/>
      <c r="AU2122" s="51"/>
    </row>
    <row r="2123" spans="3:47" x14ac:dyDescent="0.2">
      <c r="C2123" s="10"/>
      <c r="D2123" s="10"/>
      <c r="AA2123" s="51"/>
      <c r="AB2123" s="51"/>
      <c r="AC2123" s="51"/>
      <c r="AD2123" s="51"/>
      <c r="AE2123" s="51"/>
      <c r="AF2123" s="50"/>
      <c r="AG2123" s="72"/>
      <c r="AN2123" s="51"/>
      <c r="AO2123" s="51"/>
      <c r="AP2123" s="51"/>
      <c r="AQ2123" s="51"/>
      <c r="AR2123" s="51"/>
      <c r="AS2123" s="51"/>
      <c r="AT2123" s="51"/>
      <c r="AU2123" s="51"/>
    </row>
    <row r="2124" spans="3:47" x14ac:dyDescent="0.2">
      <c r="C2124" s="10"/>
      <c r="D2124" s="10"/>
      <c r="AA2124" s="51"/>
      <c r="AB2124" s="51"/>
      <c r="AC2124" s="51"/>
      <c r="AD2124" s="51"/>
      <c r="AE2124" s="51"/>
      <c r="AF2124" s="50"/>
      <c r="AG2124" s="72"/>
      <c r="AN2124" s="51"/>
      <c r="AO2124" s="51"/>
      <c r="AP2124" s="51"/>
      <c r="AQ2124" s="51"/>
      <c r="AR2124" s="51"/>
      <c r="AS2124" s="51"/>
      <c r="AT2124" s="51"/>
      <c r="AU2124" s="51"/>
    </row>
    <row r="2125" spans="3:47" x14ac:dyDescent="0.2">
      <c r="C2125" s="10"/>
      <c r="D2125" s="10"/>
      <c r="AA2125" s="51"/>
      <c r="AB2125" s="51"/>
      <c r="AC2125" s="51"/>
      <c r="AD2125" s="51"/>
      <c r="AE2125" s="51"/>
      <c r="AF2125" s="50"/>
      <c r="AG2125" s="72"/>
      <c r="AN2125" s="51"/>
      <c r="AO2125" s="51"/>
      <c r="AP2125" s="51"/>
      <c r="AQ2125" s="51"/>
      <c r="AR2125" s="51"/>
      <c r="AS2125" s="51"/>
      <c r="AT2125" s="51"/>
      <c r="AU2125" s="51"/>
    </row>
    <row r="2126" spans="3:47" x14ac:dyDescent="0.2">
      <c r="C2126" s="10"/>
      <c r="D2126" s="10"/>
      <c r="AA2126" s="51"/>
      <c r="AB2126" s="51"/>
      <c r="AC2126" s="51"/>
      <c r="AD2126" s="51"/>
      <c r="AE2126" s="51"/>
      <c r="AF2126" s="50"/>
      <c r="AG2126" s="72"/>
      <c r="AN2126" s="51"/>
      <c r="AO2126" s="51"/>
      <c r="AP2126" s="51"/>
      <c r="AQ2126" s="51"/>
      <c r="AR2126" s="51"/>
      <c r="AS2126" s="51"/>
      <c r="AT2126" s="51"/>
      <c r="AU2126" s="51"/>
    </row>
    <row r="2127" spans="3:47" x14ac:dyDescent="0.2">
      <c r="C2127" s="10"/>
      <c r="D2127" s="10"/>
      <c r="AA2127" s="51"/>
      <c r="AB2127" s="51"/>
      <c r="AC2127" s="51"/>
      <c r="AD2127" s="51"/>
      <c r="AE2127" s="51"/>
      <c r="AF2127" s="50"/>
      <c r="AG2127" s="72"/>
      <c r="AN2127" s="51"/>
      <c r="AO2127" s="51"/>
      <c r="AP2127" s="51"/>
      <c r="AQ2127" s="51"/>
      <c r="AR2127" s="51"/>
      <c r="AS2127" s="51"/>
      <c r="AT2127" s="51"/>
      <c r="AU2127" s="51"/>
    </row>
    <row r="2128" spans="3:47" x14ac:dyDescent="0.2">
      <c r="C2128" s="10"/>
      <c r="D2128" s="10"/>
      <c r="AA2128" s="51"/>
      <c r="AB2128" s="51"/>
      <c r="AC2128" s="51"/>
      <c r="AD2128" s="51"/>
      <c r="AE2128" s="51"/>
      <c r="AF2128" s="50"/>
      <c r="AG2128" s="72"/>
      <c r="AN2128" s="51"/>
      <c r="AO2128" s="51"/>
      <c r="AP2128" s="51"/>
      <c r="AQ2128" s="51"/>
      <c r="AR2128" s="51"/>
      <c r="AS2128" s="51"/>
      <c r="AT2128" s="51"/>
      <c r="AU2128" s="51"/>
    </row>
    <row r="2129" spans="3:47" x14ac:dyDescent="0.2">
      <c r="C2129" s="10"/>
      <c r="D2129" s="10"/>
      <c r="AA2129" s="51"/>
      <c r="AB2129" s="51"/>
      <c r="AC2129" s="51"/>
      <c r="AD2129" s="51"/>
      <c r="AE2129" s="51"/>
      <c r="AF2129" s="50"/>
      <c r="AG2129" s="72"/>
      <c r="AN2129" s="51"/>
      <c r="AO2129" s="51"/>
      <c r="AP2129" s="51"/>
      <c r="AQ2129" s="51"/>
      <c r="AR2129" s="51"/>
      <c r="AS2129" s="51"/>
      <c r="AT2129" s="51"/>
      <c r="AU2129" s="51"/>
    </row>
    <row r="2130" spans="3:47" x14ac:dyDescent="0.2">
      <c r="C2130" s="10"/>
      <c r="D2130" s="10"/>
      <c r="AA2130" s="51"/>
      <c r="AB2130" s="51"/>
      <c r="AC2130" s="51"/>
      <c r="AD2130" s="51"/>
      <c r="AE2130" s="51"/>
      <c r="AF2130" s="50"/>
      <c r="AG2130" s="72"/>
      <c r="AN2130" s="51"/>
      <c r="AO2130" s="51"/>
      <c r="AP2130" s="51"/>
      <c r="AQ2130" s="51"/>
      <c r="AR2130" s="51"/>
      <c r="AS2130" s="51"/>
      <c r="AT2130" s="51"/>
      <c r="AU2130" s="51"/>
    </row>
    <row r="2131" spans="3:47" x14ac:dyDescent="0.2">
      <c r="C2131" s="10"/>
      <c r="D2131" s="10"/>
      <c r="AA2131" s="51"/>
      <c r="AB2131" s="51"/>
      <c r="AC2131" s="51"/>
      <c r="AD2131" s="51"/>
      <c r="AE2131" s="51"/>
      <c r="AF2131" s="50"/>
      <c r="AG2131" s="72"/>
      <c r="AN2131" s="51"/>
      <c r="AO2131" s="51"/>
      <c r="AP2131" s="51"/>
      <c r="AQ2131" s="51"/>
      <c r="AR2131" s="51"/>
      <c r="AS2131" s="51"/>
      <c r="AT2131" s="51"/>
      <c r="AU2131" s="51"/>
    </row>
    <row r="2132" spans="3:47" x14ac:dyDescent="0.2">
      <c r="C2132" s="10"/>
      <c r="D2132" s="10"/>
      <c r="AA2132" s="51"/>
      <c r="AB2132" s="51"/>
      <c r="AC2132" s="51"/>
      <c r="AD2132" s="51"/>
      <c r="AE2132" s="51"/>
      <c r="AF2132" s="50"/>
      <c r="AG2132" s="72"/>
      <c r="AN2132" s="51"/>
      <c r="AO2132" s="51"/>
      <c r="AP2132" s="51"/>
      <c r="AQ2132" s="51"/>
      <c r="AR2132" s="51"/>
      <c r="AS2132" s="51"/>
      <c r="AT2132" s="51"/>
      <c r="AU2132" s="51"/>
    </row>
    <row r="2133" spans="3:47" x14ac:dyDescent="0.2">
      <c r="C2133" s="10"/>
      <c r="D2133" s="10"/>
      <c r="AA2133" s="51"/>
      <c r="AB2133" s="51"/>
      <c r="AC2133" s="51"/>
      <c r="AD2133" s="51"/>
      <c r="AE2133" s="51"/>
      <c r="AF2133" s="50"/>
      <c r="AG2133" s="72"/>
      <c r="AN2133" s="51"/>
      <c r="AO2133" s="51"/>
      <c r="AP2133" s="51"/>
      <c r="AQ2133" s="51"/>
      <c r="AR2133" s="51"/>
      <c r="AS2133" s="51"/>
      <c r="AT2133" s="51"/>
      <c r="AU2133" s="51"/>
    </row>
    <row r="2134" spans="3:47" x14ac:dyDescent="0.2">
      <c r="C2134" s="10"/>
      <c r="D2134" s="10"/>
      <c r="AA2134" s="51"/>
      <c r="AB2134" s="51"/>
      <c r="AC2134" s="51"/>
      <c r="AD2134" s="51"/>
      <c r="AE2134" s="51"/>
      <c r="AF2134" s="50"/>
      <c r="AG2134" s="72"/>
      <c r="AN2134" s="51"/>
      <c r="AO2134" s="51"/>
      <c r="AP2134" s="51"/>
      <c r="AQ2134" s="51"/>
      <c r="AR2134" s="51"/>
      <c r="AS2134" s="51"/>
      <c r="AT2134" s="51"/>
      <c r="AU2134" s="51"/>
    </row>
    <row r="2135" spans="3:47" x14ac:dyDescent="0.2">
      <c r="C2135" s="10"/>
      <c r="D2135" s="10"/>
      <c r="AA2135" s="51"/>
      <c r="AB2135" s="51"/>
      <c r="AC2135" s="51"/>
      <c r="AD2135" s="51"/>
      <c r="AE2135" s="51"/>
      <c r="AF2135" s="50"/>
      <c r="AG2135" s="72"/>
      <c r="AN2135" s="51"/>
      <c r="AO2135" s="51"/>
      <c r="AP2135" s="51"/>
      <c r="AQ2135" s="51"/>
      <c r="AR2135" s="51"/>
      <c r="AS2135" s="51"/>
      <c r="AT2135" s="51"/>
      <c r="AU2135" s="51"/>
    </row>
    <row r="2136" spans="3:47" x14ac:dyDescent="0.2">
      <c r="C2136" s="10"/>
      <c r="D2136" s="10"/>
      <c r="AA2136" s="51"/>
      <c r="AB2136" s="51"/>
      <c r="AC2136" s="51"/>
      <c r="AD2136" s="51"/>
      <c r="AE2136" s="51"/>
      <c r="AF2136" s="50"/>
      <c r="AG2136" s="72"/>
      <c r="AN2136" s="51"/>
      <c r="AO2136" s="51"/>
      <c r="AP2136" s="51"/>
      <c r="AQ2136" s="51"/>
      <c r="AR2136" s="51"/>
      <c r="AS2136" s="51"/>
      <c r="AT2136" s="51"/>
      <c r="AU2136" s="51"/>
    </row>
    <row r="2137" spans="3:47" x14ac:dyDescent="0.2">
      <c r="C2137" s="10"/>
      <c r="D2137" s="10"/>
      <c r="AA2137" s="51"/>
      <c r="AB2137" s="51"/>
      <c r="AC2137" s="51"/>
      <c r="AD2137" s="51"/>
      <c r="AE2137" s="51"/>
      <c r="AF2137" s="50"/>
      <c r="AG2137" s="72"/>
      <c r="AN2137" s="51"/>
      <c r="AO2137" s="51"/>
      <c r="AP2137" s="51"/>
      <c r="AQ2137" s="51"/>
      <c r="AR2137" s="51"/>
      <c r="AS2137" s="51"/>
      <c r="AT2137" s="51"/>
      <c r="AU2137" s="51"/>
    </row>
    <row r="2138" spans="3:47" x14ac:dyDescent="0.2">
      <c r="C2138" s="10"/>
      <c r="D2138" s="10"/>
      <c r="AA2138" s="51"/>
      <c r="AB2138" s="51"/>
      <c r="AC2138" s="51"/>
      <c r="AD2138" s="51"/>
      <c r="AE2138" s="51"/>
      <c r="AF2138" s="50"/>
      <c r="AG2138" s="72"/>
      <c r="AN2138" s="51"/>
      <c r="AO2138" s="51"/>
      <c r="AP2138" s="51"/>
      <c r="AQ2138" s="51"/>
      <c r="AR2138" s="51"/>
      <c r="AS2138" s="51"/>
      <c r="AT2138" s="51"/>
      <c r="AU2138" s="51"/>
    </row>
    <row r="2139" spans="3:47" x14ac:dyDescent="0.2">
      <c r="C2139" s="10"/>
      <c r="D2139" s="10"/>
      <c r="AA2139" s="51"/>
      <c r="AB2139" s="51"/>
      <c r="AC2139" s="51"/>
      <c r="AD2139" s="51"/>
      <c r="AE2139" s="51"/>
      <c r="AF2139" s="50"/>
      <c r="AG2139" s="72"/>
      <c r="AN2139" s="51"/>
      <c r="AO2139" s="51"/>
      <c r="AP2139" s="51"/>
      <c r="AQ2139" s="51"/>
      <c r="AR2139" s="51"/>
      <c r="AS2139" s="51"/>
      <c r="AT2139" s="51"/>
      <c r="AU2139" s="51"/>
    </row>
    <row r="2140" spans="3:47" x14ac:dyDescent="0.2">
      <c r="C2140" s="10"/>
      <c r="D2140" s="10"/>
      <c r="AA2140" s="51"/>
      <c r="AB2140" s="51"/>
      <c r="AC2140" s="51"/>
      <c r="AD2140" s="51"/>
      <c r="AE2140" s="51"/>
      <c r="AF2140" s="50"/>
      <c r="AG2140" s="72"/>
      <c r="AN2140" s="51"/>
      <c r="AO2140" s="51"/>
      <c r="AP2140" s="51"/>
      <c r="AQ2140" s="51"/>
      <c r="AR2140" s="51"/>
      <c r="AS2140" s="51"/>
      <c r="AT2140" s="51"/>
      <c r="AU2140" s="51"/>
    </row>
    <row r="2141" spans="3:47" x14ac:dyDescent="0.2">
      <c r="C2141" s="10"/>
      <c r="D2141" s="10"/>
      <c r="AA2141" s="51"/>
      <c r="AB2141" s="51"/>
      <c r="AC2141" s="51"/>
      <c r="AD2141" s="51"/>
      <c r="AE2141" s="51"/>
      <c r="AF2141" s="50"/>
      <c r="AG2141" s="72"/>
      <c r="AN2141" s="51"/>
      <c r="AO2141" s="51"/>
      <c r="AP2141" s="51"/>
      <c r="AQ2141" s="51"/>
      <c r="AR2141" s="51"/>
      <c r="AS2141" s="51"/>
      <c r="AT2141" s="51"/>
      <c r="AU2141" s="51"/>
    </row>
    <row r="2142" spans="3:47" x14ac:dyDescent="0.2">
      <c r="C2142" s="10"/>
      <c r="D2142" s="10"/>
      <c r="AA2142" s="51"/>
      <c r="AB2142" s="51"/>
      <c r="AC2142" s="51"/>
      <c r="AD2142" s="51"/>
      <c r="AE2142" s="51"/>
      <c r="AF2142" s="50"/>
      <c r="AG2142" s="72"/>
      <c r="AN2142" s="51"/>
      <c r="AO2142" s="51"/>
      <c r="AP2142" s="51"/>
      <c r="AQ2142" s="51"/>
      <c r="AR2142" s="51"/>
      <c r="AS2142" s="51"/>
      <c r="AT2142" s="51"/>
      <c r="AU2142" s="51"/>
    </row>
    <row r="2143" spans="3:47" x14ac:dyDescent="0.2">
      <c r="C2143" s="10"/>
      <c r="D2143" s="10"/>
      <c r="AA2143" s="51"/>
      <c r="AB2143" s="51"/>
      <c r="AC2143" s="51"/>
      <c r="AD2143" s="51"/>
      <c r="AE2143" s="51"/>
      <c r="AF2143" s="50"/>
      <c r="AG2143" s="72"/>
      <c r="AN2143" s="51"/>
      <c r="AO2143" s="51"/>
      <c r="AP2143" s="51"/>
      <c r="AQ2143" s="51"/>
      <c r="AR2143" s="51"/>
      <c r="AS2143" s="51"/>
      <c r="AT2143" s="51"/>
      <c r="AU2143" s="51"/>
    </row>
    <row r="2144" spans="3:47" x14ac:dyDescent="0.2">
      <c r="C2144" s="10"/>
      <c r="D2144" s="10"/>
      <c r="AA2144" s="51"/>
      <c r="AB2144" s="51"/>
      <c r="AC2144" s="51"/>
      <c r="AD2144" s="51"/>
      <c r="AE2144" s="51"/>
      <c r="AF2144" s="50"/>
      <c r="AG2144" s="72"/>
      <c r="AN2144" s="51"/>
      <c r="AO2144" s="51"/>
      <c r="AP2144" s="51"/>
      <c r="AQ2144" s="51"/>
      <c r="AR2144" s="51"/>
      <c r="AS2144" s="51"/>
      <c r="AT2144" s="51"/>
      <c r="AU2144" s="51"/>
    </row>
    <row r="2145" spans="3:47" x14ac:dyDescent="0.2">
      <c r="C2145" s="10"/>
      <c r="D2145" s="10"/>
      <c r="AA2145" s="51"/>
      <c r="AB2145" s="51"/>
      <c r="AC2145" s="51"/>
      <c r="AD2145" s="51"/>
      <c r="AE2145" s="51"/>
      <c r="AF2145" s="50"/>
      <c r="AG2145" s="72"/>
      <c r="AN2145" s="51"/>
      <c r="AO2145" s="51"/>
      <c r="AP2145" s="51"/>
      <c r="AQ2145" s="51"/>
      <c r="AR2145" s="51"/>
      <c r="AS2145" s="51"/>
      <c r="AT2145" s="51"/>
      <c r="AU2145" s="51"/>
    </row>
    <row r="2146" spans="3:47" x14ac:dyDescent="0.2">
      <c r="C2146" s="10"/>
      <c r="D2146" s="10"/>
      <c r="AA2146" s="51"/>
      <c r="AB2146" s="51"/>
      <c r="AC2146" s="51"/>
      <c r="AD2146" s="51"/>
      <c r="AE2146" s="51"/>
      <c r="AF2146" s="50"/>
      <c r="AG2146" s="72"/>
      <c r="AN2146" s="51"/>
      <c r="AO2146" s="51"/>
      <c r="AP2146" s="51"/>
      <c r="AQ2146" s="51"/>
      <c r="AR2146" s="51"/>
      <c r="AS2146" s="51"/>
      <c r="AT2146" s="51"/>
      <c r="AU2146" s="51"/>
    </row>
    <row r="2147" spans="3:47" x14ac:dyDescent="0.2">
      <c r="C2147" s="10"/>
      <c r="D2147" s="10"/>
      <c r="AA2147" s="51"/>
      <c r="AB2147" s="51"/>
      <c r="AC2147" s="51"/>
      <c r="AD2147" s="51"/>
      <c r="AE2147" s="51"/>
      <c r="AF2147" s="50"/>
      <c r="AG2147" s="72"/>
      <c r="AN2147" s="51"/>
      <c r="AO2147" s="51"/>
      <c r="AP2147" s="51"/>
      <c r="AQ2147" s="51"/>
      <c r="AR2147" s="51"/>
      <c r="AS2147" s="51"/>
      <c r="AT2147" s="51"/>
      <c r="AU2147" s="51"/>
    </row>
    <row r="2148" spans="3:47" x14ac:dyDescent="0.2">
      <c r="C2148" s="10"/>
      <c r="D2148" s="10"/>
      <c r="AA2148" s="51"/>
      <c r="AB2148" s="51"/>
      <c r="AC2148" s="51"/>
      <c r="AD2148" s="51"/>
      <c r="AE2148" s="51"/>
      <c r="AF2148" s="50"/>
      <c r="AG2148" s="72"/>
      <c r="AN2148" s="51"/>
      <c r="AO2148" s="51"/>
      <c r="AP2148" s="51"/>
      <c r="AQ2148" s="51"/>
      <c r="AR2148" s="51"/>
      <c r="AS2148" s="51"/>
      <c r="AT2148" s="51"/>
      <c r="AU2148" s="51"/>
    </row>
    <row r="2149" spans="3:47" x14ac:dyDescent="0.2">
      <c r="C2149" s="10"/>
      <c r="D2149" s="10"/>
      <c r="AA2149" s="51"/>
      <c r="AB2149" s="51"/>
      <c r="AC2149" s="51"/>
      <c r="AD2149" s="51"/>
      <c r="AE2149" s="51"/>
      <c r="AF2149" s="50"/>
      <c r="AG2149" s="72"/>
      <c r="AN2149" s="51"/>
      <c r="AO2149" s="51"/>
      <c r="AP2149" s="51"/>
      <c r="AQ2149" s="51"/>
      <c r="AR2149" s="51"/>
      <c r="AS2149" s="51"/>
      <c r="AT2149" s="51"/>
      <c r="AU2149" s="51"/>
    </row>
    <row r="2150" spans="3:47" x14ac:dyDescent="0.2">
      <c r="C2150" s="10"/>
      <c r="D2150" s="10"/>
      <c r="AA2150" s="51"/>
      <c r="AB2150" s="51"/>
      <c r="AC2150" s="51"/>
      <c r="AD2150" s="51"/>
      <c r="AE2150" s="51"/>
      <c r="AF2150" s="50"/>
      <c r="AG2150" s="72"/>
      <c r="AN2150" s="51"/>
      <c r="AO2150" s="51"/>
      <c r="AP2150" s="51"/>
      <c r="AQ2150" s="51"/>
      <c r="AR2150" s="51"/>
      <c r="AS2150" s="51"/>
      <c r="AT2150" s="51"/>
      <c r="AU2150" s="51"/>
    </row>
    <row r="2151" spans="3:47" x14ac:dyDescent="0.2">
      <c r="C2151" s="10"/>
      <c r="D2151" s="10"/>
      <c r="AA2151" s="51"/>
      <c r="AB2151" s="51"/>
      <c r="AC2151" s="51"/>
      <c r="AD2151" s="51"/>
      <c r="AE2151" s="51"/>
      <c r="AF2151" s="50"/>
      <c r="AG2151" s="72"/>
      <c r="AN2151" s="51"/>
      <c r="AO2151" s="51"/>
      <c r="AP2151" s="51"/>
      <c r="AQ2151" s="51"/>
      <c r="AR2151" s="51"/>
      <c r="AS2151" s="51"/>
      <c r="AT2151" s="51"/>
      <c r="AU2151" s="51"/>
    </row>
    <row r="2152" spans="3:47" x14ac:dyDescent="0.2">
      <c r="C2152" s="10"/>
      <c r="D2152" s="10"/>
      <c r="AA2152" s="51"/>
      <c r="AB2152" s="51"/>
      <c r="AC2152" s="51"/>
      <c r="AD2152" s="51"/>
      <c r="AE2152" s="51"/>
      <c r="AF2152" s="50"/>
      <c r="AG2152" s="72"/>
      <c r="AN2152" s="51"/>
      <c r="AO2152" s="51"/>
      <c r="AP2152" s="51"/>
      <c r="AQ2152" s="51"/>
      <c r="AR2152" s="51"/>
      <c r="AS2152" s="51"/>
      <c r="AT2152" s="51"/>
      <c r="AU2152" s="51"/>
    </row>
    <row r="2153" spans="3:47" x14ac:dyDescent="0.2">
      <c r="C2153" s="10"/>
      <c r="D2153" s="10"/>
      <c r="AA2153" s="51"/>
      <c r="AB2153" s="51"/>
      <c r="AC2153" s="51"/>
      <c r="AD2153" s="51"/>
      <c r="AE2153" s="51"/>
      <c r="AF2153" s="50"/>
      <c r="AG2153" s="72"/>
      <c r="AN2153" s="51"/>
      <c r="AO2153" s="51"/>
      <c r="AP2153" s="51"/>
      <c r="AQ2153" s="51"/>
      <c r="AR2153" s="51"/>
      <c r="AS2153" s="51"/>
      <c r="AT2153" s="51"/>
      <c r="AU2153" s="51"/>
    </row>
    <row r="2154" spans="3:47" x14ac:dyDescent="0.2">
      <c r="C2154" s="10"/>
      <c r="D2154" s="10"/>
      <c r="AA2154" s="51"/>
      <c r="AB2154" s="51"/>
      <c r="AC2154" s="51"/>
      <c r="AD2154" s="51"/>
      <c r="AE2154" s="51"/>
      <c r="AF2154" s="50"/>
      <c r="AG2154" s="72"/>
      <c r="AN2154" s="51"/>
      <c r="AO2154" s="51"/>
      <c r="AP2154" s="51"/>
      <c r="AQ2154" s="51"/>
      <c r="AR2154" s="51"/>
      <c r="AS2154" s="51"/>
      <c r="AT2154" s="51"/>
      <c r="AU2154" s="51"/>
    </row>
    <row r="2155" spans="3:47" x14ac:dyDescent="0.2">
      <c r="C2155" s="10"/>
      <c r="D2155" s="10"/>
      <c r="AA2155" s="51"/>
      <c r="AB2155" s="51"/>
      <c r="AC2155" s="51"/>
      <c r="AD2155" s="51"/>
      <c r="AE2155" s="51"/>
      <c r="AF2155" s="50"/>
      <c r="AG2155" s="72"/>
      <c r="AN2155" s="51"/>
      <c r="AO2155" s="51"/>
      <c r="AP2155" s="51"/>
      <c r="AQ2155" s="51"/>
      <c r="AR2155" s="51"/>
      <c r="AS2155" s="51"/>
      <c r="AT2155" s="51"/>
      <c r="AU2155" s="51"/>
    </row>
    <row r="2156" spans="3:47" x14ac:dyDescent="0.2">
      <c r="C2156" s="10"/>
      <c r="D2156" s="10"/>
      <c r="AA2156" s="51"/>
      <c r="AB2156" s="51"/>
      <c r="AC2156" s="51"/>
      <c r="AD2156" s="51"/>
      <c r="AE2156" s="51"/>
      <c r="AF2156" s="50"/>
      <c r="AG2156" s="72"/>
      <c r="AN2156" s="51"/>
      <c r="AO2156" s="51"/>
      <c r="AP2156" s="51"/>
      <c r="AQ2156" s="51"/>
      <c r="AR2156" s="51"/>
      <c r="AS2156" s="51"/>
      <c r="AT2156" s="51"/>
      <c r="AU2156" s="51"/>
    </row>
    <row r="2157" spans="3:47" x14ac:dyDescent="0.2">
      <c r="C2157" s="10"/>
      <c r="D2157" s="10"/>
      <c r="AA2157" s="51"/>
      <c r="AB2157" s="51"/>
      <c r="AC2157" s="51"/>
      <c r="AD2157" s="51"/>
      <c r="AE2157" s="51"/>
      <c r="AF2157" s="50"/>
      <c r="AG2157" s="72"/>
      <c r="AN2157" s="51"/>
      <c r="AO2157" s="51"/>
      <c r="AP2157" s="51"/>
      <c r="AQ2157" s="51"/>
      <c r="AR2157" s="51"/>
      <c r="AS2157" s="51"/>
      <c r="AT2157" s="51"/>
      <c r="AU2157" s="51"/>
    </row>
    <row r="2158" spans="3:47" x14ac:dyDescent="0.2">
      <c r="C2158" s="10"/>
      <c r="D2158" s="10"/>
      <c r="AA2158" s="51"/>
      <c r="AB2158" s="51"/>
      <c r="AC2158" s="51"/>
      <c r="AD2158" s="51"/>
      <c r="AE2158" s="51"/>
      <c r="AF2158" s="50"/>
      <c r="AG2158" s="72"/>
      <c r="AN2158" s="51"/>
      <c r="AO2158" s="51"/>
      <c r="AP2158" s="51"/>
      <c r="AQ2158" s="51"/>
      <c r="AR2158" s="51"/>
      <c r="AS2158" s="51"/>
      <c r="AT2158" s="51"/>
      <c r="AU2158" s="51"/>
    </row>
    <row r="2159" spans="3:47" x14ac:dyDescent="0.2">
      <c r="C2159" s="10"/>
      <c r="D2159" s="10"/>
      <c r="AA2159" s="51"/>
      <c r="AB2159" s="51"/>
      <c r="AC2159" s="51"/>
      <c r="AD2159" s="51"/>
      <c r="AE2159" s="51"/>
      <c r="AF2159" s="50"/>
      <c r="AG2159" s="72"/>
      <c r="AN2159" s="51"/>
      <c r="AO2159" s="51"/>
      <c r="AP2159" s="51"/>
      <c r="AQ2159" s="51"/>
      <c r="AR2159" s="51"/>
      <c r="AS2159" s="51"/>
      <c r="AT2159" s="51"/>
      <c r="AU2159" s="51"/>
    </row>
    <row r="2160" spans="3:47" x14ac:dyDescent="0.2">
      <c r="C2160" s="10"/>
      <c r="D2160" s="10"/>
      <c r="AA2160" s="51"/>
      <c r="AB2160" s="51"/>
      <c r="AC2160" s="51"/>
      <c r="AD2160" s="51"/>
      <c r="AE2160" s="51"/>
      <c r="AF2160" s="50"/>
      <c r="AG2160" s="72"/>
      <c r="AN2160" s="51"/>
      <c r="AO2160" s="51"/>
      <c r="AP2160" s="51"/>
      <c r="AQ2160" s="51"/>
      <c r="AR2160" s="51"/>
      <c r="AS2160" s="51"/>
      <c r="AT2160" s="51"/>
      <c r="AU2160" s="51"/>
    </row>
    <row r="2161" spans="3:47" x14ac:dyDescent="0.2">
      <c r="C2161" s="10"/>
      <c r="D2161" s="10"/>
      <c r="AA2161" s="51"/>
      <c r="AB2161" s="51"/>
      <c r="AC2161" s="51"/>
      <c r="AD2161" s="51"/>
      <c r="AE2161" s="51"/>
      <c r="AF2161" s="50"/>
      <c r="AG2161" s="72"/>
      <c r="AN2161" s="51"/>
      <c r="AO2161" s="51"/>
      <c r="AP2161" s="51"/>
      <c r="AQ2161" s="51"/>
      <c r="AR2161" s="51"/>
      <c r="AS2161" s="51"/>
      <c r="AT2161" s="51"/>
      <c r="AU2161" s="51"/>
    </row>
    <row r="2162" spans="3:47" x14ac:dyDescent="0.2">
      <c r="C2162" s="10"/>
      <c r="D2162" s="10"/>
      <c r="AA2162" s="51"/>
      <c r="AB2162" s="51"/>
      <c r="AC2162" s="51"/>
      <c r="AD2162" s="51"/>
      <c r="AE2162" s="51"/>
      <c r="AF2162" s="50"/>
      <c r="AG2162" s="72"/>
      <c r="AN2162" s="51"/>
      <c r="AO2162" s="51"/>
      <c r="AP2162" s="51"/>
      <c r="AQ2162" s="51"/>
      <c r="AR2162" s="51"/>
      <c r="AS2162" s="51"/>
      <c r="AT2162" s="51"/>
      <c r="AU2162" s="51"/>
    </row>
    <row r="2163" spans="3:47" x14ac:dyDescent="0.2">
      <c r="C2163" s="10"/>
      <c r="D2163" s="10"/>
      <c r="AA2163" s="51"/>
      <c r="AB2163" s="51"/>
      <c r="AC2163" s="51"/>
      <c r="AD2163" s="51"/>
      <c r="AE2163" s="51"/>
      <c r="AF2163" s="50"/>
      <c r="AG2163" s="72"/>
      <c r="AN2163" s="51"/>
      <c r="AO2163" s="51"/>
      <c r="AP2163" s="51"/>
      <c r="AQ2163" s="51"/>
      <c r="AR2163" s="51"/>
      <c r="AS2163" s="51"/>
      <c r="AT2163" s="51"/>
      <c r="AU2163" s="51"/>
    </row>
    <row r="2164" spans="3:47" x14ac:dyDescent="0.2">
      <c r="C2164" s="10"/>
      <c r="D2164" s="10"/>
      <c r="AA2164" s="51"/>
      <c r="AB2164" s="51"/>
      <c r="AC2164" s="51"/>
      <c r="AD2164" s="51"/>
      <c r="AE2164" s="51"/>
      <c r="AF2164" s="50"/>
      <c r="AG2164" s="72"/>
      <c r="AN2164" s="51"/>
      <c r="AO2164" s="51"/>
      <c r="AP2164" s="51"/>
      <c r="AQ2164" s="51"/>
      <c r="AR2164" s="51"/>
      <c r="AS2164" s="51"/>
      <c r="AT2164" s="51"/>
      <c r="AU2164" s="51"/>
    </row>
    <row r="2165" spans="3:47" x14ac:dyDescent="0.2">
      <c r="C2165" s="10"/>
      <c r="D2165" s="10"/>
      <c r="AA2165" s="51"/>
      <c r="AB2165" s="51"/>
      <c r="AC2165" s="51"/>
      <c r="AD2165" s="51"/>
      <c r="AE2165" s="51"/>
      <c r="AF2165" s="50"/>
      <c r="AG2165" s="72"/>
      <c r="AN2165" s="51"/>
      <c r="AO2165" s="51"/>
      <c r="AP2165" s="51"/>
      <c r="AQ2165" s="51"/>
      <c r="AR2165" s="51"/>
      <c r="AS2165" s="51"/>
      <c r="AT2165" s="51"/>
      <c r="AU2165" s="51"/>
    </row>
    <row r="2166" spans="3:47" x14ac:dyDescent="0.2">
      <c r="C2166" s="10"/>
      <c r="D2166" s="10"/>
      <c r="AA2166" s="51"/>
      <c r="AB2166" s="51"/>
      <c r="AC2166" s="51"/>
      <c r="AD2166" s="51"/>
      <c r="AE2166" s="51"/>
      <c r="AF2166" s="50"/>
      <c r="AG2166" s="72"/>
      <c r="AN2166" s="51"/>
      <c r="AO2166" s="51"/>
      <c r="AP2166" s="51"/>
      <c r="AQ2166" s="51"/>
      <c r="AR2166" s="51"/>
      <c r="AS2166" s="51"/>
      <c r="AT2166" s="51"/>
      <c r="AU2166" s="51"/>
    </row>
    <row r="2167" spans="3:47" x14ac:dyDescent="0.2">
      <c r="C2167" s="10"/>
      <c r="D2167" s="10"/>
      <c r="AA2167" s="51"/>
      <c r="AB2167" s="51"/>
      <c r="AC2167" s="51"/>
      <c r="AD2167" s="51"/>
      <c r="AE2167" s="51"/>
      <c r="AF2167" s="50"/>
      <c r="AG2167" s="72"/>
      <c r="AN2167" s="51"/>
      <c r="AO2167" s="51"/>
      <c r="AP2167" s="51"/>
      <c r="AQ2167" s="51"/>
      <c r="AR2167" s="51"/>
      <c r="AS2167" s="51"/>
      <c r="AT2167" s="51"/>
      <c r="AU2167" s="51"/>
    </row>
    <row r="2168" spans="3:47" x14ac:dyDescent="0.2">
      <c r="C2168" s="10"/>
      <c r="D2168" s="10"/>
      <c r="AA2168" s="51"/>
      <c r="AB2168" s="51"/>
      <c r="AC2168" s="51"/>
      <c r="AD2168" s="51"/>
      <c r="AE2168" s="51"/>
      <c r="AF2168" s="50"/>
      <c r="AG2168" s="72"/>
      <c r="AN2168" s="51"/>
      <c r="AO2168" s="51"/>
      <c r="AP2168" s="51"/>
      <c r="AQ2168" s="51"/>
      <c r="AR2168" s="51"/>
      <c r="AS2168" s="51"/>
      <c r="AT2168" s="51"/>
      <c r="AU2168" s="51"/>
    </row>
    <row r="2169" spans="3:47" x14ac:dyDescent="0.2">
      <c r="C2169" s="10"/>
      <c r="D2169" s="10"/>
      <c r="AA2169" s="51"/>
      <c r="AB2169" s="51"/>
      <c r="AC2169" s="51"/>
      <c r="AD2169" s="51"/>
      <c r="AE2169" s="51"/>
      <c r="AF2169" s="50"/>
      <c r="AG2169" s="72"/>
      <c r="AN2169" s="51"/>
      <c r="AO2169" s="51"/>
      <c r="AP2169" s="51"/>
      <c r="AQ2169" s="51"/>
      <c r="AR2169" s="51"/>
      <c r="AS2169" s="51"/>
      <c r="AT2169" s="51"/>
      <c r="AU2169" s="51"/>
    </row>
    <row r="2170" spans="3:47" x14ac:dyDescent="0.2">
      <c r="C2170" s="10"/>
      <c r="D2170" s="10"/>
      <c r="AA2170" s="51"/>
      <c r="AB2170" s="51"/>
      <c r="AC2170" s="51"/>
      <c r="AD2170" s="51"/>
      <c r="AE2170" s="51"/>
      <c r="AF2170" s="50"/>
      <c r="AG2170" s="72"/>
      <c r="AN2170" s="51"/>
      <c r="AO2170" s="51"/>
      <c r="AP2170" s="51"/>
      <c r="AQ2170" s="51"/>
      <c r="AR2170" s="51"/>
      <c r="AS2170" s="51"/>
      <c r="AT2170" s="51"/>
      <c r="AU2170" s="51"/>
    </row>
    <row r="2171" spans="3:47" x14ac:dyDescent="0.2">
      <c r="C2171" s="10"/>
      <c r="D2171" s="10"/>
      <c r="AA2171" s="51"/>
      <c r="AB2171" s="51"/>
      <c r="AC2171" s="51"/>
      <c r="AD2171" s="51"/>
      <c r="AE2171" s="51"/>
      <c r="AF2171" s="50"/>
      <c r="AG2171" s="72"/>
      <c r="AN2171" s="51"/>
      <c r="AO2171" s="51"/>
      <c r="AP2171" s="51"/>
      <c r="AQ2171" s="51"/>
      <c r="AR2171" s="51"/>
      <c r="AS2171" s="51"/>
      <c r="AT2171" s="51"/>
      <c r="AU2171" s="51"/>
    </row>
    <row r="2172" spans="3:47" x14ac:dyDescent="0.2">
      <c r="C2172" s="10"/>
      <c r="D2172" s="10"/>
      <c r="AA2172" s="51"/>
      <c r="AB2172" s="51"/>
      <c r="AC2172" s="51"/>
      <c r="AD2172" s="51"/>
      <c r="AE2172" s="51"/>
      <c r="AF2172" s="50"/>
      <c r="AG2172" s="72"/>
      <c r="AN2172" s="51"/>
      <c r="AO2172" s="51"/>
      <c r="AP2172" s="51"/>
      <c r="AQ2172" s="51"/>
      <c r="AR2172" s="51"/>
      <c r="AS2172" s="51"/>
      <c r="AT2172" s="51"/>
      <c r="AU2172" s="51"/>
    </row>
    <row r="2173" spans="3:47" x14ac:dyDescent="0.2">
      <c r="C2173" s="10"/>
      <c r="D2173" s="10"/>
      <c r="AA2173" s="51"/>
      <c r="AB2173" s="51"/>
      <c r="AC2173" s="51"/>
      <c r="AD2173" s="51"/>
      <c r="AE2173" s="51"/>
      <c r="AF2173" s="50"/>
      <c r="AG2173" s="72"/>
      <c r="AN2173" s="51"/>
      <c r="AO2173" s="51"/>
      <c r="AP2173" s="51"/>
      <c r="AQ2173" s="51"/>
      <c r="AR2173" s="51"/>
      <c r="AS2173" s="51"/>
      <c r="AT2173" s="51"/>
      <c r="AU2173" s="51"/>
    </row>
    <row r="2174" spans="3:47" x14ac:dyDescent="0.2">
      <c r="C2174" s="10"/>
      <c r="D2174" s="10"/>
      <c r="AA2174" s="51"/>
      <c r="AB2174" s="51"/>
      <c r="AC2174" s="51"/>
      <c r="AD2174" s="51"/>
      <c r="AE2174" s="51"/>
      <c r="AF2174" s="50"/>
      <c r="AG2174" s="72"/>
      <c r="AN2174" s="51"/>
      <c r="AO2174" s="51"/>
      <c r="AP2174" s="51"/>
      <c r="AQ2174" s="51"/>
      <c r="AR2174" s="51"/>
      <c r="AS2174" s="51"/>
      <c r="AT2174" s="51"/>
      <c r="AU2174" s="51"/>
    </row>
    <row r="2175" spans="3:47" x14ac:dyDescent="0.2">
      <c r="C2175" s="10"/>
      <c r="D2175" s="10"/>
      <c r="AA2175" s="51"/>
      <c r="AB2175" s="51"/>
      <c r="AC2175" s="51"/>
      <c r="AD2175" s="51"/>
      <c r="AE2175" s="51"/>
      <c r="AF2175" s="50"/>
      <c r="AG2175" s="72"/>
      <c r="AN2175" s="51"/>
      <c r="AO2175" s="51"/>
      <c r="AP2175" s="51"/>
      <c r="AQ2175" s="51"/>
      <c r="AR2175" s="51"/>
      <c r="AS2175" s="51"/>
      <c r="AT2175" s="51"/>
      <c r="AU2175" s="51"/>
    </row>
    <row r="2176" spans="3:47" x14ac:dyDescent="0.2">
      <c r="C2176" s="10"/>
      <c r="D2176" s="10"/>
      <c r="AA2176" s="51"/>
      <c r="AB2176" s="51"/>
      <c r="AC2176" s="51"/>
      <c r="AD2176" s="51"/>
      <c r="AE2176" s="51"/>
      <c r="AF2176" s="50"/>
      <c r="AG2176" s="72"/>
      <c r="AN2176" s="51"/>
      <c r="AO2176" s="51"/>
      <c r="AP2176" s="51"/>
      <c r="AQ2176" s="51"/>
      <c r="AR2176" s="51"/>
      <c r="AS2176" s="51"/>
      <c r="AT2176" s="51"/>
      <c r="AU2176" s="51"/>
    </row>
    <row r="2177" spans="3:47" x14ac:dyDescent="0.2">
      <c r="C2177" s="10"/>
      <c r="D2177" s="10"/>
      <c r="AA2177" s="51"/>
      <c r="AB2177" s="51"/>
      <c r="AC2177" s="51"/>
      <c r="AD2177" s="51"/>
      <c r="AE2177" s="51"/>
      <c r="AF2177" s="50"/>
      <c r="AG2177" s="72"/>
      <c r="AN2177" s="51"/>
      <c r="AO2177" s="51"/>
      <c r="AP2177" s="51"/>
      <c r="AQ2177" s="51"/>
      <c r="AR2177" s="51"/>
      <c r="AS2177" s="51"/>
      <c r="AT2177" s="51"/>
      <c r="AU2177" s="51"/>
    </row>
    <row r="2178" spans="3:47" x14ac:dyDescent="0.2">
      <c r="C2178" s="10"/>
      <c r="D2178" s="10"/>
      <c r="AA2178" s="51"/>
      <c r="AB2178" s="51"/>
      <c r="AC2178" s="51"/>
      <c r="AD2178" s="51"/>
      <c r="AE2178" s="51"/>
      <c r="AF2178" s="50"/>
      <c r="AG2178" s="72"/>
      <c r="AN2178" s="51"/>
      <c r="AO2178" s="51"/>
      <c r="AP2178" s="51"/>
      <c r="AQ2178" s="51"/>
      <c r="AR2178" s="51"/>
      <c r="AS2178" s="51"/>
      <c r="AT2178" s="51"/>
      <c r="AU2178" s="51"/>
    </row>
    <row r="2179" spans="3:47" x14ac:dyDescent="0.2">
      <c r="C2179" s="10"/>
      <c r="D2179" s="10"/>
      <c r="AA2179" s="51"/>
      <c r="AB2179" s="51"/>
      <c r="AC2179" s="51"/>
      <c r="AD2179" s="51"/>
      <c r="AE2179" s="51"/>
      <c r="AF2179" s="50"/>
      <c r="AG2179" s="72"/>
      <c r="AN2179" s="51"/>
      <c r="AO2179" s="51"/>
      <c r="AP2179" s="51"/>
      <c r="AQ2179" s="51"/>
      <c r="AR2179" s="51"/>
      <c r="AS2179" s="51"/>
      <c r="AT2179" s="51"/>
      <c r="AU2179" s="51"/>
    </row>
    <row r="2180" spans="3:47" x14ac:dyDescent="0.2">
      <c r="C2180" s="10"/>
      <c r="D2180" s="10"/>
      <c r="AA2180" s="51"/>
      <c r="AB2180" s="51"/>
      <c r="AC2180" s="51"/>
      <c r="AD2180" s="51"/>
      <c r="AE2180" s="51"/>
      <c r="AF2180" s="50"/>
      <c r="AG2180" s="72"/>
      <c r="AN2180" s="51"/>
      <c r="AO2180" s="51"/>
      <c r="AP2180" s="51"/>
      <c r="AQ2180" s="51"/>
      <c r="AR2180" s="51"/>
      <c r="AS2180" s="51"/>
      <c r="AT2180" s="51"/>
      <c r="AU2180" s="51"/>
    </row>
    <row r="2181" spans="3:47" x14ac:dyDescent="0.2">
      <c r="C2181" s="10"/>
      <c r="D2181" s="10"/>
      <c r="AA2181" s="51"/>
      <c r="AB2181" s="51"/>
      <c r="AC2181" s="51"/>
      <c r="AD2181" s="51"/>
      <c r="AE2181" s="51"/>
      <c r="AF2181" s="50"/>
      <c r="AG2181" s="72"/>
      <c r="AN2181" s="51"/>
      <c r="AO2181" s="51"/>
      <c r="AP2181" s="51"/>
      <c r="AQ2181" s="51"/>
      <c r="AR2181" s="51"/>
      <c r="AS2181" s="51"/>
      <c r="AT2181" s="51"/>
      <c r="AU2181" s="51"/>
    </row>
    <row r="2182" spans="3:47" x14ac:dyDescent="0.2">
      <c r="C2182" s="10"/>
      <c r="D2182" s="10"/>
      <c r="AA2182" s="51"/>
      <c r="AB2182" s="51"/>
      <c r="AC2182" s="51"/>
      <c r="AD2182" s="51"/>
      <c r="AE2182" s="51"/>
      <c r="AF2182" s="50"/>
      <c r="AG2182" s="72"/>
      <c r="AN2182" s="51"/>
      <c r="AO2182" s="51"/>
      <c r="AP2182" s="51"/>
      <c r="AQ2182" s="51"/>
      <c r="AR2182" s="51"/>
      <c r="AS2182" s="51"/>
      <c r="AT2182" s="51"/>
      <c r="AU2182" s="51"/>
    </row>
    <row r="2183" spans="3:47" x14ac:dyDescent="0.2">
      <c r="C2183" s="10"/>
      <c r="D2183" s="10"/>
      <c r="AA2183" s="51"/>
      <c r="AB2183" s="51"/>
      <c r="AC2183" s="51"/>
      <c r="AD2183" s="51"/>
      <c r="AE2183" s="51"/>
      <c r="AF2183" s="50"/>
      <c r="AG2183" s="72"/>
      <c r="AN2183" s="51"/>
      <c r="AO2183" s="51"/>
      <c r="AP2183" s="51"/>
      <c r="AQ2183" s="51"/>
      <c r="AR2183" s="51"/>
      <c r="AS2183" s="51"/>
      <c r="AT2183" s="51"/>
      <c r="AU2183" s="51"/>
    </row>
    <row r="2184" spans="3:47" x14ac:dyDescent="0.2">
      <c r="C2184" s="10"/>
      <c r="D2184" s="10"/>
      <c r="AA2184" s="51"/>
      <c r="AB2184" s="51"/>
      <c r="AC2184" s="51"/>
      <c r="AD2184" s="51"/>
      <c r="AE2184" s="51"/>
      <c r="AF2184" s="50"/>
      <c r="AG2184" s="72"/>
      <c r="AN2184" s="51"/>
      <c r="AO2184" s="51"/>
      <c r="AP2184" s="51"/>
      <c r="AQ2184" s="51"/>
      <c r="AR2184" s="51"/>
      <c r="AS2184" s="51"/>
      <c r="AT2184" s="51"/>
      <c r="AU2184" s="51"/>
    </row>
    <row r="2185" spans="3:47" x14ac:dyDescent="0.2">
      <c r="C2185" s="10"/>
      <c r="D2185" s="10"/>
      <c r="AA2185" s="51"/>
      <c r="AB2185" s="51"/>
      <c r="AC2185" s="51"/>
      <c r="AD2185" s="51"/>
      <c r="AE2185" s="51"/>
      <c r="AF2185" s="50"/>
      <c r="AG2185" s="72"/>
      <c r="AN2185" s="51"/>
      <c r="AO2185" s="51"/>
      <c r="AP2185" s="51"/>
      <c r="AQ2185" s="51"/>
      <c r="AR2185" s="51"/>
      <c r="AS2185" s="51"/>
      <c r="AT2185" s="51"/>
      <c r="AU2185" s="51"/>
    </row>
    <row r="2186" spans="3:47" x14ac:dyDescent="0.2">
      <c r="C2186" s="10"/>
      <c r="D2186" s="10"/>
      <c r="AA2186" s="51"/>
      <c r="AB2186" s="51"/>
      <c r="AC2186" s="51"/>
      <c r="AD2186" s="51"/>
      <c r="AE2186" s="51"/>
      <c r="AF2186" s="50"/>
      <c r="AG2186" s="72"/>
      <c r="AN2186" s="51"/>
      <c r="AO2186" s="51"/>
      <c r="AP2186" s="51"/>
      <c r="AQ2186" s="51"/>
      <c r="AR2186" s="51"/>
      <c r="AS2186" s="51"/>
      <c r="AT2186" s="51"/>
      <c r="AU2186" s="51"/>
    </row>
    <row r="2187" spans="3:47" x14ac:dyDescent="0.2">
      <c r="C2187" s="10"/>
      <c r="D2187" s="10"/>
      <c r="AA2187" s="51"/>
      <c r="AB2187" s="51"/>
      <c r="AC2187" s="51"/>
      <c r="AD2187" s="51"/>
      <c r="AE2187" s="51"/>
      <c r="AF2187" s="50"/>
      <c r="AG2187" s="72"/>
      <c r="AN2187" s="51"/>
      <c r="AO2187" s="51"/>
      <c r="AP2187" s="51"/>
      <c r="AQ2187" s="51"/>
      <c r="AR2187" s="51"/>
      <c r="AS2187" s="51"/>
      <c r="AT2187" s="51"/>
      <c r="AU2187" s="51"/>
    </row>
    <row r="2188" spans="3:47" x14ac:dyDescent="0.2">
      <c r="C2188" s="10"/>
      <c r="D2188" s="10"/>
      <c r="AA2188" s="51"/>
      <c r="AB2188" s="51"/>
      <c r="AC2188" s="51"/>
      <c r="AD2188" s="51"/>
      <c r="AE2188" s="51"/>
      <c r="AF2188" s="50"/>
      <c r="AG2188" s="72"/>
      <c r="AN2188" s="51"/>
      <c r="AO2188" s="51"/>
      <c r="AP2188" s="51"/>
      <c r="AQ2188" s="51"/>
      <c r="AR2188" s="51"/>
      <c r="AS2188" s="51"/>
      <c r="AT2188" s="51"/>
      <c r="AU2188" s="51"/>
    </row>
    <row r="2189" spans="3:47" x14ac:dyDescent="0.2">
      <c r="C2189" s="10"/>
      <c r="D2189" s="10"/>
      <c r="AA2189" s="51"/>
      <c r="AB2189" s="51"/>
      <c r="AC2189" s="51"/>
      <c r="AD2189" s="51"/>
      <c r="AE2189" s="51"/>
      <c r="AF2189" s="50"/>
      <c r="AG2189" s="72"/>
      <c r="AN2189" s="51"/>
      <c r="AO2189" s="51"/>
      <c r="AP2189" s="51"/>
      <c r="AQ2189" s="51"/>
      <c r="AR2189" s="51"/>
      <c r="AS2189" s="51"/>
      <c r="AT2189" s="51"/>
      <c r="AU2189" s="51"/>
    </row>
    <row r="2190" spans="3:47" x14ac:dyDescent="0.2">
      <c r="C2190" s="10"/>
      <c r="D2190" s="10"/>
      <c r="AA2190" s="51"/>
      <c r="AB2190" s="51"/>
      <c r="AC2190" s="51"/>
      <c r="AD2190" s="51"/>
      <c r="AE2190" s="51"/>
      <c r="AF2190" s="50"/>
      <c r="AG2190" s="72"/>
      <c r="AN2190" s="51"/>
      <c r="AO2190" s="51"/>
      <c r="AP2190" s="51"/>
      <c r="AQ2190" s="51"/>
      <c r="AR2190" s="51"/>
      <c r="AS2190" s="51"/>
      <c r="AT2190" s="51"/>
      <c r="AU2190" s="51"/>
    </row>
    <row r="2191" spans="3:47" x14ac:dyDescent="0.2">
      <c r="C2191" s="10"/>
      <c r="D2191" s="10"/>
      <c r="AA2191" s="51"/>
      <c r="AB2191" s="51"/>
      <c r="AC2191" s="51"/>
      <c r="AD2191" s="51"/>
      <c r="AE2191" s="51"/>
      <c r="AF2191" s="50"/>
      <c r="AG2191" s="72"/>
      <c r="AN2191" s="51"/>
      <c r="AO2191" s="51"/>
      <c r="AP2191" s="51"/>
      <c r="AQ2191" s="51"/>
      <c r="AR2191" s="51"/>
      <c r="AS2191" s="51"/>
      <c r="AT2191" s="51"/>
      <c r="AU2191" s="51"/>
    </row>
    <row r="2192" spans="3:47" x14ac:dyDescent="0.2">
      <c r="C2192" s="10"/>
      <c r="D2192" s="10"/>
      <c r="AA2192" s="51"/>
      <c r="AB2192" s="51"/>
      <c r="AC2192" s="51"/>
      <c r="AD2192" s="51"/>
      <c r="AE2192" s="51"/>
      <c r="AF2192" s="50"/>
      <c r="AG2192" s="72"/>
      <c r="AN2192" s="51"/>
      <c r="AO2192" s="51"/>
      <c r="AP2192" s="51"/>
      <c r="AQ2192" s="51"/>
      <c r="AR2192" s="51"/>
      <c r="AS2192" s="51"/>
      <c r="AT2192" s="51"/>
      <c r="AU2192" s="51"/>
    </row>
    <row r="2193" spans="3:47" x14ac:dyDescent="0.2">
      <c r="C2193" s="10"/>
      <c r="D2193" s="10"/>
      <c r="AA2193" s="51"/>
      <c r="AB2193" s="51"/>
      <c r="AC2193" s="51"/>
      <c r="AD2193" s="51"/>
      <c r="AE2193" s="51"/>
      <c r="AF2193" s="50"/>
      <c r="AG2193" s="72"/>
      <c r="AN2193" s="51"/>
      <c r="AO2193" s="51"/>
      <c r="AP2193" s="51"/>
      <c r="AQ2193" s="51"/>
      <c r="AR2193" s="51"/>
      <c r="AS2193" s="51"/>
      <c r="AT2193" s="51"/>
      <c r="AU2193" s="51"/>
    </row>
    <row r="2194" spans="3:47" x14ac:dyDescent="0.2">
      <c r="C2194" s="10"/>
      <c r="D2194" s="10"/>
      <c r="AA2194" s="51"/>
      <c r="AB2194" s="51"/>
      <c r="AC2194" s="51"/>
      <c r="AD2194" s="51"/>
      <c r="AE2194" s="51"/>
      <c r="AF2194" s="50"/>
      <c r="AG2194" s="72"/>
      <c r="AN2194" s="51"/>
      <c r="AO2194" s="51"/>
      <c r="AP2194" s="51"/>
      <c r="AQ2194" s="51"/>
      <c r="AR2194" s="51"/>
      <c r="AS2194" s="51"/>
      <c r="AT2194" s="51"/>
      <c r="AU2194" s="51"/>
    </row>
    <row r="2195" spans="3:47" x14ac:dyDescent="0.2">
      <c r="C2195" s="10"/>
      <c r="D2195" s="10"/>
      <c r="AA2195" s="51"/>
      <c r="AB2195" s="51"/>
      <c r="AC2195" s="51"/>
      <c r="AD2195" s="51"/>
      <c r="AE2195" s="51"/>
      <c r="AF2195" s="50"/>
      <c r="AG2195" s="72"/>
      <c r="AN2195" s="51"/>
      <c r="AO2195" s="51"/>
      <c r="AP2195" s="51"/>
      <c r="AQ2195" s="51"/>
      <c r="AR2195" s="51"/>
      <c r="AS2195" s="51"/>
      <c r="AT2195" s="51"/>
      <c r="AU2195" s="51"/>
    </row>
    <row r="2196" spans="3:47" x14ac:dyDescent="0.2">
      <c r="C2196" s="10"/>
      <c r="D2196" s="10"/>
      <c r="AA2196" s="51"/>
      <c r="AB2196" s="51"/>
      <c r="AC2196" s="51"/>
      <c r="AD2196" s="51"/>
      <c r="AE2196" s="51"/>
      <c r="AF2196" s="50"/>
      <c r="AG2196" s="72"/>
      <c r="AN2196" s="51"/>
      <c r="AO2196" s="51"/>
      <c r="AP2196" s="51"/>
      <c r="AQ2196" s="51"/>
      <c r="AR2196" s="51"/>
      <c r="AS2196" s="51"/>
      <c r="AT2196" s="51"/>
      <c r="AU2196" s="51"/>
    </row>
    <row r="2197" spans="3:47" x14ac:dyDescent="0.2">
      <c r="C2197" s="10"/>
      <c r="D2197" s="10"/>
      <c r="AA2197" s="51"/>
      <c r="AB2197" s="51"/>
      <c r="AC2197" s="51"/>
      <c r="AD2197" s="51"/>
      <c r="AE2197" s="51"/>
      <c r="AF2197" s="50"/>
      <c r="AG2197" s="72"/>
      <c r="AN2197" s="51"/>
      <c r="AO2197" s="51"/>
      <c r="AP2197" s="51"/>
      <c r="AQ2197" s="51"/>
      <c r="AR2197" s="51"/>
      <c r="AS2197" s="51"/>
      <c r="AT2197" s="51"/>
      <c r="AU2197" s="51"/>
    </row>
    <row r="2198" spans="3:47" x14ac:dyDescent="0.2">
      <c r="C2198" s="10"/>
      <c r="D2198" s="10"/>
      <c r="AA2198" s="51"/>
      <c r="AB2198" s="51"/>
      <c r="AC2198" s="51"/>
      <c r="AD2198" s="51"/>
      <c r="AE2198" s="51"/>
      <c r="AF2198" s="50"/>
      <c r="AG2198" s="72"/>
      <c r="AN2198" s="51"/>
      <c r="AO2198" s="51"/>
      <c r="AP2198" s="51"/>
      <c r="AQ2198" s="51"/>
      <c r="AR2198" s="51"/>
      <c r="AS2198" s="51"/>
      <c r="AT2198" s="51"/>
      <c r="AU2198" s="51"/>
    </row>
    <row r="2199" spans="3:47" x14ac:dyDescent="0.2">
      <c r="C2199" s="10"/>
      <c r="D2199" s="10"/>
      <c r="AA2199" s="51"/>
      <c r="AB2199" s="51"/>
      <c r="AC2199" s="51"/>
      <c r="AD2199" s="51"/>
      <c r="AE2199" s="51"/>
      <c r="AF2199" s="50"/>
      <c r="AG2199" s="72"/>
      <c r="AN2199" s="51"/>
      <c r="AO2199" s="51"/>
      <c r="AP2199" s="51"/>
      <c r="AQ2199" s="51"/>
      <c r="AR2199" s="51"/>
      <c r="AS2199" s="51"/>
      <c r="AT2199" s="51"/>
      <c r="AU2199" s="51"/>
    </row>
    <row r="2200" spans="3:47" x14ac:dyDescent="0.2">
      <c r="C2200" s="10"/>
      <c r="D2200" s="10"/>
      <c r="AA2200" s="51"/>
      <c r="AB2200" s="51"/>
      <c r="AC2200" s="51"/>
      <c r="AD2200" s="51"/>
      <c r="AE2200" s="51"/>
      <c r="AF2200" s="50"/>
      <c r="AG2200" s="72"/>
      <c r="AN2200" s="51"/>
      <c r="AO2200" s="51"/>
      <c r="AP2200" s="51"/>
      <c r="AQ2200" s="51"/>
      <c r="AR2200" s="51"/>
      <c r="AS2200" s="51"/>
      <c r="AT2200" s="51"/>
      <c r="AU2200" s="51"/>
    </row>
    <row r="2201" spans="3:47" x14ac:dyDescent="0.2">
      <c r="C2201" s="10"/>
      <c r="D2201" s="10"/>
      <c r="AA2201" s="51"/>
      <c r="AB2201" s="51"/>
      <c r="AC2201" s="51"/>
      <c r="AD2201" s="51"/>
      <c r="AE2201" s="51"/>
      <c r="AF2201" s="50"/>
      <c r="AG2201" s="72"/>
      <c r="AN2201" s="51"/>
      <c r="AO2201" s="51"/>
      <c r="AP2201" s="51"/>
      <c r="AQ2201" s="51"/>
      <c r="AR2201" s="51"/>
      <c r="AS2201" s="51"/>
      <c r="AT2201" s="51"/>
      <c r="AU2201" s="51"/>
    </row>
    <row r="2202" spans="3:47" x14ac:dyDescent="0.2">
      <c r="C2202" s="10"/>
      <c r="D2202" s="10"/>
      <c r="AA2202" s="51"/>
      <c r="AB2202" s="51"/>
      <c r="AC2202" s="51"/>
      <c r="AD2202" s="51"/>
      <c r="AE2202" s="51"/>
      <c r="AF2202" s="50"/>
      <c r="AG2202" s="72"/>
      <c r="AN2202" s="51"/>
      <c r="AO2202" s="51"/>
      <c r="AP2202" s="51"/>
      <c r="AQ2202" s="51"/>
      <c r="AR2202" s="51"/>
      <c r="AS2202" s="51"/>
      <c r="AT2202" s="51"/>
      <c r="AU2202" s="51"/>
    </row>
    <row r="2203" spans="3:47" x14ac:dyDescent="0.2">
      <c r="C2203" s="10"/>
      <c r="D2203" s="10"/>
      <c r="AA2203" s="51"/>
      <c r="AB2203" s="51"/>
      <c r="AC2203" s="51"/>
      <c r="AD2203" s="51"/>
      <c r="AE2203" s="51"/>
      <c r="AF2203" s="50"/>
      <c r="AG2203" s="72"/>
      <c r="AN2203" s="51"/>
      <c r="AO2203" s="51"/>
      <c r="AP2203" s="51"/>
      <c r="AQ2203" s="51"/>
      <c r="AR2203" s="51"/>
      <c r="AS2203" s="51"/>
      <c r="AT2203" s="51"/>
      <c r="AU2203" s="51"/>
    </row>
    <row r="2204" spans="3:47" x14ac:dyDescent="0.2">
      <c r="C2204" s="10"/>
      <c r="D2204" s="10"/>
      <c r="AA2204" s="51"/>
      <c r="AB2204" s="51"/>
      <c r="AC2204" s="51"/>
      <c r="AD2204" s="51"/>
      <c r="AE2204" s="51"/>
      <c r="AF2204" s="50"/>
      <c r="AG2204" s="72"/>
      <c r="AN2204" s="51"/>
      <c r="AO2204" s="51"/>
      <c r="AP2204" s="51"/>
      <c r="AQ2204" s="51"/>
      <c r="AR2204" s="51"/>
      <c r="AS2204" s="51"/>
      <c r="AT2204" s="51"/>
      <c r="AU2204" s="51"/>
    </row>
    <row r="2205" spans="3:47" x14ac:dyDescent="0.2">
      <c r="C2205" s="10"/>
      <c r="D2205" s="10"/>
      <c r="AA2205" s="51"/>
      <c r="AB2205" s="51"/>
      <c r="AC2205" s="51"/>
      <c r="AD2205" s="51"/>
      <c r="AE2205" s="51"/>
      <c r="AF2205" s="50"/>
      <c r="AG2205" s="72"/>
      <c r="AN2205" s="51"/>
      <c r="AO2205" s="51"/>
      <c r="AP2205" s="51"/>
      <c r="AQ2205" s="51"/>
      <c r="AR2205" s="51"/>
      <c r="AS2205" s="51"/>
      <c r="AT2205" s="51"/>
      <c r="AU2205" s="51"/>
    </row>
    <row r="2206" spans="3:47" x14ac:dyDescent="0.2">
      <c r="C2206" s="10"/>
      <c r="D2206" s="10"/>
      <c r="AA2206" s="51"/>
      <c r="AB2206" s="51"/>
      <c r="AC2206" s="51"/>
      <c r="AD2206" s="51"/>
      <c r="AE2206" s="51"/>
      <c r="AF2206" s="50"/>
      <c r="AG2206" s="72"/>
      <c r="AN2206" s="51"/>
      <c r="AO2206" s="51"/>
      <c r="AP2206" s="51"/>
      <c r="AQ2206" s="51"/>
      <c r="AR2206" s="51"/>
      <c r="AS2206" s="51"/>
      <c r="AT2206" s="51"/>
      <c r="AU2206" s="51"/>
    </row>
    <row r="2207" spans="3:47" x14ac:dyDescent="0.2">
      <c r="C2207" s="10"/>
      <c r="D2207" s="10"/>
      <c r="AA2207" s="51"/>
      <c r="AB2207" s="51"/>
      <c r="AC2207" s="51"/>
      <c r="AD2207" s="51"/>
      <c r="AE2207" s="51"/>
      <c r="AF2207" s="50"/>
      <c r="AG2207" s="72"/>
      <c r="AN2207" s="51"/>
      <c r="AO2207" s="51"/>
      <c r="AP2207" s="51"/>
      <c r="AQ2207" s="51"/>
      <c r="AR2207" s="51"/>
      <c r="AS2207" s="51"/>
      <c r="AT2207" s="51"/>
      <c r="AU2207" s="51"/>
    </row>
    <row r="2208" spans="3:47" x14ac:dyDescent="0.2">
      <c r="C2208" s="10"/>
      <c r="D2208" s="10"/>
      <c r="AA2208" s="51"/>
      <c r="AB2208" s="51"/>
      <c r="AC2208" s="51"/>
      <c r="AD2208" s="51"/>
      <c r="AE2208" s="51"/>
      <c r="AF2208" s="50"/>
      <c r="AG2208" s="72"/>
      <c r="AN2208" s="51"/>
      <c r="AO2208" s="51"/>
      <c r="AP2208" s="51"/>
      <c r="AQ2208" s="51"/>
      <c r="AR2208" s="51"/>
      <c r="AS2208" s="51"/>
      <c r="AT2208" s="51"/>
      <c r="AU2208" s="51"/>
    </row>
    <row r="2209" spans="3:47" x14ac:dyDescent="0.2">
      <c r="C2209" s="10"/>
      <c r="D2209" s="10"/>
      <c r="AA2209" s="51"/>
      <c r="AB2209" s="51"/>
      <c r="AC2209" s="51"/>
      <c r="AD2209" s="51"/>
      <c r="AE2209" s="51"/>
      <c r="AF2209" s="50"/>
      <c r="AG2209" s="72"/>
      <c r="AN2209" s="51"/>
      <c r="AO2209" s="51"/>
      <c r="AP2209" s="51"/>
      <c r="AQ2209" s="51"/>
      <c r="AR2209" s="51"/>
      <c r="AS2209" s="51"/>
      <c r="AT2209" s="51"/>
      <c r="AU2209" s="51"/>
    </row>
    <row r="2210" spans="3:47" x14ac:dyDescent="0.2">
      <c r="C2210" s="10"/>
      <c r="D2210" s="10"/>
      <c r="AA2210" s="51"/>
      <c r="AB2210" s="51"/>
      <c r="AC2210" s="51"/>
      <c r="AD2210" s="51"/>
      <c r="AE2210" s="51"/>
      <c r="AF2210" s="50"/>
      <c r="AG2210" s="72"/>
      <c r="AN2210" s="51"/>
      <c r="AO2210" s="51"/>
      <c r="AP2210" s="51"/>
      <c r="AQ2210" s="51"/>
      <c r="AR2210" s="51"/>
      <c r="AS2210" s="51"/>
      <c r="AT2210" s="51"/>
      <c r="AU2210" s="51"/>
    </row>
    <row r="2211" spans="3:47" x14ac:dyDescent="0.2">
      <c r="C2211" s="10"/>
      <c r="D2211" s="10"/>
      <c r="AA2211" s="51"/>
      <c r="AB2211" s="51"/>
      <c r="AC2211" s="51"/>
      <c r="AD2211" s="51"/>
      <c r="AE2211" s="51"/>
      <c r="AF2211" s="50"/>
      <c r="AG2211" s="72"/>
      <c r="AN2211" s="51"/>
      <c r="AO2211" s="51"/>
      <c r="AP2211" s="51"/>
      <c r="AQ2211" s="51"/>
      <c r="AR2211" s="51"/>
      <c r="AS2211" s="51"/>
      <c r="AT2211" s="51"/>
      <c r="AU2211" s="51"/>
    </row>
    <row r="2212" spans="3:47" x14ac:dyDescent="0.2">
      <c r="C2212" s="10"/>
      <c r="D2212" s="10"/>
      <c r="AA2212" s="51"/>
      <c r="AB2212" s="51"/>
      <c r="AC2212" s="51"/>
      <c r="AD2212" s="51"/>
      <c r="AE2212" s="51"/>
      <c r="AF2212" s="50"/>
      <c r="AG2212" s="72"/>
      <c r="AN2212" s="51"/>
      <c r="AO2212" s="51"/>
      <c r="AP2212" s="51"/>
      <c r="AQ2212" s="51"/>
      <c r="AR2212" s="51"/>
      <c r="AS2212" s="51"/>
      <c r="AT2212" s="51"/>
      <c r="AU2212" s="51"/>
    </row>
    <row r="2213" spans="3:47" x14ac:dyDescent="0.2">
      <c r="C2213" s="10"/>
      <c r="D2213" s="10"/>
      <c r="AA2213" s="51"/>
      <c r="AB2213" s="51"/>
      <c r="AC2213" s="51"/>
      <c r="AD2213" s="51"/>
      <c r="AE2213" s="51"/>
      <c r="AF2213" s="50"/>
      <c r="AG2213" s="72"/>
      <c r="AN2213" s="51"/>
      <c r="AO2213" s="51"/>
      <c r="AP2213" s="51"/>
      <c r="AQ2213" s="51"/>
      <c r="AR2213" s="51"/>
      <c r="AS2213" s="51"/>
      <c r="AT2213" s="51"/>
      <c r="AU2213" s="51"/>
    </row>
    <row r="2214" spans="3:47" x14ac:dyDescent="0.2">
      <c r="C2214" s="10"/>
      <c r="D2214" s="10"/>
      <c r="AA2214" s="51"/>
      <c r="AB2214" s="51"/>
      <c r="AC2214" s="51"/>
      <c r="AD2214" s="51"/>
      <c r="AE2214" s="51"/>
      <c r="AF2214" s="50"/>
      <c r="AG2214" s="72"/>
      <c r="AN2214" s="51"/>
      <c r="AO2214" s="51"/>
      <c r="AP2214" s="51"/>
      <c r="AQ2214" s="51"/>
      <c r="AR2214" s="51"/>
      <c r="AS2214" s="51"/>
      <c r="AT2214" s="51"/>
      <c r="AU2214" s="51"/>
    </row>
    <row r="2215" spans="3:47" x14ac:dyDescent="0.2">
      <c r="C2215" s="10"/>
      <c r="D2215" s="10"/>
      <c r="AA2215" s="51"/>
      <c r="AB2215" s="51"/>
      <c r="AC2215" s="51"/>
      <c r="AD2215" s="51"/>
      <c r="AE2215" s="51"/>
      <c r="AF2215" s="50"/>
      <c r="AG2215" s="72"/>
      <c r="AN2215" s="51"/>
      <c r="AO2215" s="51"/>
      <c r="AP2215" s="51"/>
      <c r="AQ2215" s="51"/>
      <c r="AR2215" s="51"/>
      <c r="AS2215" s="51"/>
      <c r="AT2215" s="51"/>
      <c r="AU2215" s="51"/>
    </row>
    <row r="2216" spans="3:47" x14ac:dyDescent="0.2">
      <c r="C2216" s="10"/>
      <c r="D2216" s="10"/>
      <c r="AA2216" s="51"/>
      <c r="AB2216" s="51"/>
      <c r="AC2216" s="51"/>
      <c r="AD2216" s="51"/>
      <c r="AE2216" s="51"/>
      <c r="AF2216" s="50"/>
      <c r="AG2216" s="72"/>
      <c r="AN2216" s="51"/>
      <c r="AO2216" s="51"/>
      <c r="AP2216" s="51"/>
      <c r="AQ2216" s="51"/>
      <c r="AR2216" s="51"/>
      <c r="AS2216" s="51"/>
      <c r="AT2216" s="51"/>
      <c r="AU2216" s="51"/>
    </row>
    <row r="2217" spans="3:47" x14ac:dyDescent="0.2">
      <c r="C2217" s="10"/>
      <c r="D2217" s="10"/>
      <c r="AA2217" s="51"/>
      <c r="AB2217" s="51"/>
      <c r="AC2217" s="51"/>
      <c r="AD2217" s="51"/>
      <c r="AE2217" s="51"/>
      <c r="AF2217" s="50"/>
      <c r="AG2217" s="72"/>
      <c r="AN2217" s="51"/>
      <c r="AO2217" s="51"/>
      <c r="AP2217" s="51"/>
      <c r="AQ2217" s="51"/>
      <c r="AR2217" s="51"/>
      <c r="AS2217" s="51"/>
      <c r="AT2217" s="51"/>
      <c r="AU2217" s="51"/>
    </row>
    <row r="2218" spans="3:47" x14ac:dyDescent="0.2">
      <c r="C2218" s="10"/>
      <c r="D2218" s="10"/>
      <c r="AA2218" s="51"/>
      <c r="AB2218" s="51"/>
      <c r="AC2218" s="51"/>
      <c r="AD2218" s="51"/>
      <c r="AE2218" s="51"/>
      <c r="AF2218" s="50"/>
      <c r="AG2218" s="72"/>
      <c r="AN2218" s="51"/>
      <c r="AO2218" s="51"/>
      <c r="AP2218" s="51"/>
      <c r="AQ2218" s="51"/>
      <c r="AR2218" s="51"/>
      <c r="AS2218" s="51"/>
      <c r="AT2218" s="51"/>
      <c r="AU2218" s="51"/>
    </row>
    <row r="2219" spans="3:47" x14ac:dyDescent="0.2">
      <c r="C2219" s="10"/>
      <c r="D2219" s="10"/>
      <c r="AA2219" s="51"/>
      <c r="AB2219" s="51"/>
      <c r="AC2219" s="51"/>
      <c r="AD2219" s="51"/>
      <c r="AE2219" s="51"/>
      <c r="AF2219" s="50"/>
      <c r="AG2219" s="72"/>
      <c r="AN2219" s="51"/>
      <c r="AO2219" s="51"/>
      <c r="AP2219" s="51"/>
      <c r="AQ2219" s="51"/>
      <c r="AR2219" s="51"/>
      <c r="AS2219" s="51"/>
      <c r="AT2219" s="51"/>
      <c r="AU2219" s="51"/>
    </row>
    <row r="2220" spans="3:47" x14ac:dyDescent="0.2">
      <c r="C2220" s="10"/>
      <c r="D2220" s="10"/>
      <c r="AA2220" s="51"/>
      <c r="AB2220" s="51"/>
      <c r="AC2220" s="51"/>
      <c r="AD2220" s="51"/>
      <c r="AE2220" s="51"/>
      <c r="AF2220" s="50"/>
      <c r="AG2220" s="72"/>
      <c r="AN2220" s="51"/>
      <c r="AO2220" s="51"/>
      <c r="AP2220" s="51"/>
      <c r="AQ2220" s="51"/>
      <c r="AR2220" s="51"/>
      <c r="AS2220" s="51"/>
      <c r="AT2220" s="51"/>
      <c r="AU2220" s="51"/>
    </row>
    <row r="2221" spans="3:47" x14ac:dyDescent="0.2">
      <c r="C2221" s="10"/>
      <c r="D2221" s="10"/>
      <c r="AA2221" s="51"/>
      <c r="AB2221" s="51"/>
      <c r="AC2221" s="51"/>
      <c r="AD2221" s="51"/>
      <c r="AE2221" s="51"/>
      <c r="AF2221" s="50"/>
      <c r="AG2221" s="72"/>
      <c r="AN2221" s="51"/>
      <c r="AO2221" s="51"/>
      <c r="AP2221" s="51"/>
      <c r="AQ2221" s="51"/>
      <c r="AR2221" s="51"/>
      <c r="AS2221" s="51"/>
      <c r="AT2221" s="51"/>
      <c r="AU2221" s="51"/>
    </row>
    <row r="2222" spans="3:47" x14ac:dyDescent="0.2">
      <c r="C2222" s="10"/>
      <c r="D2222" s="10"/>
      <c r="AA2222" s="51"/>
      <c r="AB2222" s="51"/>
      <c r="AC2222" s="51"/>
      <c r="AD2222" s="51"/>
      <c r="AE2222" s="51"/>
      <c r="AF2222" s="50"/>
      <c r="AG2222" s="72"/>
      <c r="AN2222" s="51"/>
      <c r="AO2222" s="51"/>
      <c r="AP2222" s="51"/>
      <c r="AQ2222" s="51"/>
      <c r="AR2222" s="51"/>
      <c r="AS2222" s="51"/>
      <c r="AT2222" s="51"/>
      <c r="AU2222" s="51"/>
    </row>
    <row r="2223" spans="3:47" x14ac:dyDescent="0.2">
      <c r="C2223" s="10"/>
      <c r="D2223" s="10"/>
      <c r="AA2223" s="51"/>
      <c r="AB2223" s="51"/>
      <c r="AC2223" s="51"/>
      <c r="AD2223" s="51"/>
      <c r="AE2223" s="51"/>
      <c r="AF2223" s="50"/>
      <c r="AG2223" s="72"/>
      <c r="AN2223" s="51"/>
      <c r="AO2223" s="51"/>
      <c r="AP2223" s="51"/>
      <c r="AQ2223" s="51"/>
      <c r="AR2223" s="51"/>
      <c r="AS2223" s="51"/>
      <c r="AT2223" s="51"/>
      <c r="AU2223" s="51"/>
    </row>
    <row r="2224" spans="3:47" x14ac:dyDescent="0.2">
      <c r="C2224" s="10"/>
      <c r="D2224" s="10"/>
      <c r="AA2224" s="51"/>
      <c r="AB2224" s="51"/>
      <c r="AC2224" s="51"/>
      <c r="AD2224" s="51"/>
      <c r="AE2224" s="51"/>
      <c r="AF2224" s="50"/>
      <c r="AG2224" s="72"/>
      <c r="AN2224" s="51"/>
      <c r="AO2224" s="51"/>
      <c r="AP2224" s="51"/>
      <c r="AQ2224" s="51"/>
      <c r="AR2224" s="51"/>
      <c r="AS2224" s="51"/>
      <c r="AT2224" s="51"/>
      <c r="AU2224" s="51"/>
    </row>
    <row r="2225" spans="3:47" x14ac:dyDescent="0.2">
      <c r="C2225" s="10"/>
      <c r="D2225" s="10"/>
      <c r="AA2225" s="51"/>
      <c r="AB2225" s="51"/>
      <c r="AC2225" s="51"/>
      <c r="AD2225" s="51"/>
      <c r="AE2225" s="51"/>
      <c r="AF2225" s="50"/>
      <c r="AG2225" s="72"/>
      <c r="AN2225" s="51"/>
      <c r="AO2225" s="51"/>
      <c r="AP2225" s="51"/>
      <c r="AQ2225" s="51"/>
      <c r="AR2225" s="51"/>
      <c r="AS2225" s="51"/>
      <c r="AT2225" s="51"/>
      <c r="AU2225" s="51"/>
    </row>
    <row r="2226" spans="3:47" x14ac:dyDescent="0.2">
      <c r="C2226" s="10"/>
      <c r="D2226" s="10"/>
      <c r="AA2226" s="51"/>
      <c r="AB2226" s="51"/>
      <c r="AC2226" s="51"/>
      <c r="AD2226" s="51"/>
      <c r="AE2226" s="51"/>
      <c r="AF2226" s="50"/>
      <c r="AG2226" s="72"/>
      <c r="AN2226" s="51"/>
      <c r="AO2226" s="51"/>
      <c r="AP2226" s="51"/>
      <c r="AQ2226" s="51"/>
      <c r="AR2226" s="51"/>
      <c r="AS2226" s="51"/>
      <c r="AT2226" s="51"/>
      <c r="AU2226" s="51"/>
    </row>
    <row r="2227" spans="3:47" x14ac:dyDescent="0.2">
      <c r="C2227" s="10"/>
      <c r="D2227" s="10"/>
      <c r="AA2227" s="51"/>
      <c r="AB2227" s="51"/>
      <c r="AC2227" s="51"/>
      <c r="AD2227" s="51"/>
      <c r="AE2227" s="51"/>
      <c r="AF2227" s="50"/>
      <c r="AG2227" s="72"/>
      <c r="AN2227" s="51"/>
      <c r="AO2227" s="51"/>
      <c r="AP2227" s="51"/>
      <c r="AQ2227" s="51"/>
      <c r="AR2227" s="51"/>
      <c r="AS2227" s="51"/>
      <c r="AT2227" s="51"/>
      <c r="AU2227" s="51"/>
    </row>
    <row r="2228" spans="3:47" x14ac:dyDescent="0.2">
      <c r="C2228" s="10"/>
      <c r="D2228" s="10"/>
      <c r="AA2228" s="51"/>
      <c r="AB2228" s="51"/>
      <c r="AC2228" s="51"/>
      <c r="AD2228" s="51"/>
      <c r="AE2228" s="51"/>
      <c r="AF2228" s="50"/>
      <c r="AG2228" s="72"/>
      <c r="AN2228" s="51"/>
      <c r="AO2228" s="51"/>
      <c r="AP2228" s="51"/>
      <c r="AQ2228" s="51"/>
      <c r="AR2228" s="51"/>
      <c r="AS2228" s="51"/>
      <c r="AT2228" s="51"/>
      <c r="AU2228" s="51"/>
    </row>
    <row r="2229" spans="3:47" x14ac:dyDescent="0.2">
      <c r="C2229" s="10"/>
      <c r="D2229" s="10"/>
      <c r="AA2229" s="51"/>
      <c r="AB2229" s="51"/>
      <c r="AC2229" s="51"/>
      <c r="AD2229" s="51"/>
      <c r="AE2229" s="51"/>
      <c r="AF2229" s="50"/>
      <c r="AG2229" s="72"/>
      <c r="AN2229" s="51"/>
      <c r="AO2229" s="51"/>
      <c r="AP2229" s="51"/>
      <c r="AQ2229" s="51"/>
      <c r="AR2229" s="51"/>
      <c r="AS2229" s="51"/>
      <c r="AT2229" s="51"/>
      <c r="AU2229" s="51"/>
    </row>
    <row r="2230" spans="3:47" x14ac:dyDescent="0.2">
      <c r="C2230" s="10"/>
      <c r="D2230" s="10"/>
      <c r="AA2230" s="51"/>
      <c r="AB2230" s="51"/>
      <c r="AC2230" s="51"/>
      <c r="AD2230" s="51"/>
      <c r="AE2230" s="51"/>
      <c r="AF2230" s="50"/>
      <c r="AG2230" s="72"/>
      <c r="AN2230" s="51"/>
      <c r="AO2230" s="51"/>
      <c r="AP2230" s="51"/>
      <c r="AQ2230" s="51"/>
      <c r="AR2230" s="51"/>
      <c r="AS2230" s="51"/>
      <c r="AT2230" s="51"/>
      <c r="AU2230" s="51"/>
    </row>
    <row r="2231" spans="3:47" x14ac:dyDescent="0.2">
      <c r="C2231" s="10"/>
      <c r="D2231" s="10"/>
      <c r="AA2231" s="51"/>
      <c r="AB2231" s="51"/>
      <c r="AC2231" s="51"/>
      <c r="AD2231" s="51"/>
      <c r="AE2231" s="51"/>
      <c r="AF2231" s="50"/>
      <c r="AG2231" s="72"/>
      <c r="AN2231" s="51"/>
      <c r="AO2231" s="51"/>
      <c r="AP2231" s="51"/>
      <c r="AQ2231" s="51"/>
      <c r="AR2231" s="51"/>
      <c r="AS2231" s="51"/>
      <c r="AT2231" s="51"/>
      <c r="AU2231" s="51"/>
    </row>
    <row r="2232" spans="3:47" x14ac:dyDescent="0.2">
      <c r="C2232" s="10"/>
      <c r="D2232" s="10"/>
      <c r="AA2232" s="51"/>
      <c r="AB2232" s="51"/>
      <c r="AC2232" s="51"/>
      <c r="AD2232" s="51"/>
      <c r="AE2232" s="51"/>
      <c r="AF2232" s="50"/>
      <c r="AG2232" s="72"/>
      <c r="AN2232" s="51"/>
      <c r="AO2232" s="51"/>
      <c r="AP2232" s="51"/>
      <c r="AQ2232" s="51"/>
      <c r="AR2232" s="51"/>
      <c r="AS2232" s="51"/>
      <c r="AT2232" s="51"/>
      <c r="AU2232" s="51"/>
    </row>
    <row r="2233" spans="3:47" x14ac:dyDescent="0.2">
      <c r="C2233" s="10"/>
      <c r="D2233" s="10"/>
      <c r="AA2233" s="51"/>
      <c r="AB2233" s="51"/>
      <c r="AC2233" s="51"/>
      <c r="AD2233" s="51"/>
      <c r="AE2233" s="51"/>
      <c r="AF2233" s="50"/>
      <c r="AG2233" s="72"/>
      <c r="AN2233" s="51"/>
      <c r="AO2233" s="51"/>
      <c r="AP2233" s="51"/>
      <c r="AQ2233" s="51"/>
      <c r="AR2233" s="51"/>
      <c r="AS2233" s="51"/>
      <c r="AT2233" s="51"/>
      <c r="AU2233" s="51"/>
    </row>
    <row r="2234" spans="3:47" x14ac:dyDescent="0.2">
      <c r="C2234" s="10"/>
      <c r="D2234" s="10"/>
      <c r="AA2234" s="51"/>
      <c r="AB2234" s="51"/>
      <c r="AC2234" s="51"/>
      <c r="AD2234" s="51"/>
      <c r="AE2234" s="51"/>
      <c r="AF2234" s="50"/>
      <c r="AG2234" s="72"/>
      <c r="AN2234" s="51"/>
      <c r="AO2234" s="51"/>
      <c r="AP2234" s="51"/>
      <c r="AQ2234" s="51"/>
      <c r="AR2234" s="51"/>
      <c r="AS2234" s="51"/>
      <c r="AT2234" s="51"/>
      <c r="AU2234" s="51"/>
    </row>
    <row r="2235" spans="3:47" x14ac:dyDescent="0.2">
      <c r="C2235" s="10"/>
      <c r="D2235" s="10"/>
      <c r="AA2235" s="51"/>
      <c r="AB2235" s="51"/>
      <c r="AC2235" s="51"/>
      <c r="AD2235" s="51"/>
      <c r="AE2235" s="51"/>
      <c r="AF2235" s="50"/>
      <c r="AG2235" s="72"/>
      <c r="AN2235" s="51"/>
      <c r="AO2235" s="51"/>
      <c r="AP2235" s="51"/>
      <c r="AQ2235" s="51"/>
      <c r="AR2235" s="51"/>
      <c r="AS2235" s="51"/>
      <c r="AT2235" s="51"/>
      <c r="AU2235" s="51"/>
    </row>
    <row r="2236" spans="3:47" x14ac:dyDescent="0.2">
      <c r="C2236" s="10"/>
      <c r="D2236" s="10"/>
      <c r="AA2236" s="51"/>
      <c r="AB2236" s="51"/>
      <c r="AC2236" s="51"/>
      <c r="AD2236" s="51"/>
      <c r="AE2236" s="51"/>
      <c r="AF2236" s="50"/>
      <c r="AG2236" s="72"/>
      <c r="AN2236" s="51"/>
      <c r="AO2236" s="51"/>
      <c r="AP2236" s="51"/>
      <c r="AQ2236" s="51"/>
      <c r="AR2236" s="51"/>
      <c r="AS2236" s="51"/>
      <c r="AT2236" s="51"/>
      <c r="AU2236" s="51"/>
    </row>
    <row r="2237" spans="3:47" x14ac:dyDescent="0.2">
      <c r="C2237" s="10"/>
      <c r="D2237" s="10"/>
      <c r="AA2237" s="51"/>
      <c r="AB2237" s="51"/>
      <c r="AC2237" s="51"/>
      <c r="AD2237" s="51"/>
      <c r="AE2237" s="51"/>
      <c r="AF2237" s="50"/>
      <c r="AG2237" s="72"/>
      <c r="AN2237" s="51"/>
      <c r="AO2237" s="51"/>
      <c r="AP2237" s="51"/>
      <c r="AQ2237" s="51"/>
      <c r="AR2237" s="51"/>
      <c r="AS2237" s="51"/>
      <c r="AT2237" s="51"/>
      <c r="AU2237" s="51"/>
    </row>
    <row r="2238" spans="3:47" x14ac:dyDescent="0.2">
      <c r="C2238" s="10"/>
      <c r="D2238" s="10"/>
      <c r="AA2238" s="51"/>
      <c r="AB2238" s="51"/>
      <c r="AC2238" s="51"/>
      <c r="AD2238" s="51"/>
      <c r="AE2238" s="51"/>
      <c r="AF2238" s="50"/>
      <c r="AG2238" s="72"/>
      <c r="AN2238" s="51"/>
      <c r="AO2238" s="51"/>
      <c r="AP2238" s="51"/>
      <c r="AQ2238" s="51"/>
      <c r="AR2238" s="51"/>
      <c r="AS2238" s="51"/>
      <c r="AT2238" s="51"/>
      <c r="AU2238" s="51"/>
    </row>
    <row r="2239" spans="3:47" x14ac:dyDescent="0.2">
      <c r="C2239" s="10"/>
      <c r="D2239" s="10"/>
      <c r="AA2239" s="51"/>
      <c r="AB2239" s="51"/>
      <c r="AC2239" s="51"/>
      <c r="AD2239" s="51"/>
      <c r="AE2239" s="51"/>
      <c r="AF2239" s="50"/>
      <c r="AG2239" s="72"/>
      <c r="AN2239" s="51"/>
      <c r="AO2239" s="51"/>
      <c r="AP2239" s="51"/>
      <c r="AQ2239" s="51"/>
      <c r="AR2239" s="51"/>
      <c r="AS2239" s="51"/>
      <c r="AT2239" s="51"/>
      <c r="AU2239" s="51"/>
    </row>
    <row r="2240" spans="3:47" x14ac:dyDescent="0.2">
      <c r="C2240" s="10"/>
      <c r="D2240" s="10"/>
      <c r="AA2240" s="51"/>
      <c r="AB2240" s="51"/>
      <c r="AC2240" s="51"/>
      <c r="AD2240" s="51"/>
      <c r="AE2240" s="51"/>
      <c r="AF2240" s="50"/>
      <c r="AG2240" s="72"/>
      <c r="AN2240" s="51"/>
      <c r="AO2240" s="51"/>
      <c r="AP2240" s="51"/>
      <c r="AQ2240" s="51"/>
      <c r="AR2240" s="51"/>
      <c r="AS2240" s="51"/>
      <c r="AT2240" s="51"/>
      <c r="AU2240" s="51"/>
    </row>
    <row r="2241" spans="3:47" x14ac:dyDescent="0.2">
      <c r="C2241" s="10"/>
      <c r="D2241" s="10"/>
      <c r="AA2241" s="51"/>
      <c r="AB2241" s="51"/>
      <c r="AC2241" s="51"/>
      <c r="AD2241" s="51"/>
      <c r="AE2241" s="51"/>
      <c r="AF2241" s="50"/>
      <c r="AG2241" s="72"/>
      <c r="AN2241" s="51"/>
      <c r="AO2241" s="51"/>
      <c r="AP2241" s="51"/>
      <c r="AQ2241" s="51"/>
      <c r="AR2241" s="51"/>
      <c r="AS2241" s="51"/>
      <c r="AT2241" s="51"/>
      <c r="AU2241" s="51"/>
    </row>
    <row r="2242" spans="3:47" x14ac:dyDescent="0.2">
      <c r="C2242" s="10"/>
      <c r="D2242" s="10"/>
      <c r="AA2242" s="51"/>
      <c r="AB2242" s="51"/>
      <c r="AC2242" s="51"/>
      <c r="AD2242" s="51"/>
      <c r="AE2242" s="51"/>
      <c r="AF2242" s="50"/>
      <c r="AG2242" s="72"/>
      <c r="AN2242" s="51"/>
      <c r="AO2242" s="51"/>
      <c r="AP2242" s="51"/>
      <c r="AQ2242" s="51"/>
      <c r="AR2242" s="51"/>
      <c r="AS2242" s="51"/>
      <c r="AT2242" s="51"/>
      <c r="AU2242" s="51"/>
    </row>
    <row r="2243" spans="3:47" x14ac:dyDescent="0.2">
      <c r="C2243" s="10"/>
      <c r="D2243" s="10"/>
      <c r="AA2243" s="51"/>
      <c r="AB2243" s="51"/>
      <c r="AC2243" s="51"/>
      <c r="AD2243" s="51"/>
      <c r="AE2243" s="51"/>
      <c r="AF2243" s="50"/>
      <c r="AG2243" s="72"/>
      <c r="AN2243" s="51"/>
      <c r="AO2243" s="51"/>
      <c r="AP2243" s="51"/>
      <c r="AQ2243" s="51"/>
      <c r="AR2243" s="51"/>
      <c r="AS2243" s="51"/>
      <c r="AT2243" s="51"/>
      <c r="AU2243" s="51"/>
    </row>
    <row r="2244" spans="3:47" x14ac:dyDescent="0.2">
      <c r="C2244" s="10"/>
      <c r="D2244" s="10"/>
      <c r="AA2244" s="51"/>
      <c r="AB2244" s="51"/>
      <c r="AC2244" s="51"/>
      <c r="AD2244" s="51"/>
      <c r="AE2244" s="51"/>
      <c r="AF2244" s="50"/>
      <c r="AG2244" s="72"/>
      <c r="AN2244" s="51"/>
      <c r="AO2244" s="51"/>
      <c r="AP2244" s="51"/>
      <c r="AQ2244" s="51"/>
      <c r="AR2244" s="51"/>
      <c r="AS2244" s="51"/>
      <c r="AT2244" s="51"/>
      <c r="AU2244" s="51"/>
    </row>
    <row r="2245" spans="3:47" x14ac:dyDescent="0.2">
      <c r="C2245" s="10"/>
      <c r="D2245" s="10"/>
      <c r="AA2245" s="51"/>
      <c r="AB2245" s="51"/>
      <c r="AC2245" s="51"/>
      <c r="AD2245" s="51"/>
      <c r="AE2245" s="51"/>
      <c r="AF2245" s="50"/>
      <c r="AG2245" s="72"/>
      <c r="AN2245" s="51"/>
      <c r="AO2245" s="51"/>
      <c r="AP2245" s="51"/>
      <c r="AQ2245" s="51"/>
      <c r="AR2245" s="51"/>
      <c r="AS2245" s="51"/>
      <c r="AT2245" s="51"/>
      <c r="AU2245" s="51"/>
    </row>
    <row r="2246" spans="3:47" x14ac:dyDescent="0.2">
      <c r="C2246" s="10"/>
      <c r="D2246" s="10"/>
      <c r="AA2246" s="51"/>
      <c r="AB2246" s="51"/>
      <c r="AC2246" s="51"/>
      <c r="AD2246" s="51"/>
      <c r="AE2246" s="51"/>
      <c r="AF2246" s="50"/>
      <c r="AG2246" s="72"/>
      <c r="AN2246" s="51"/>
      <c r="AO2246" s="51"/>
      <c r="AP2246" s="51"/>
      <c r="AQ2246" s="51"/>
      <c r="AR2246" s="51"/>
      <c r="AS2246" s="51"/>
      <c r="AT2246" s="51"/>
      <c r="AU2246" s="51"/>
    </row>
    <row r="2247" spans="3:47" x14ac:dyDescent="0.2">
      <c r="C2247" s="10"/>
      <c r="D2247" s="10"/>
      <c r="AA2247" s="51"/>
      <c r="AB2247" s="51"/>
      <c r="AC2247" s="51"/>
      <c r="AD2247" s="51"/>
      <c r="AE2247" s="51"/>
      <c r="AF2247" s="50"/>
      <c r="AG2247" s="72"/>
      <c r="AN2247" s="51"/>
      <c r="AO2247" s="51"/>
      <c r="AP2247" s="51"/>
      <c r="AQ2247" s="51"/>
      <c r="AR2247" s="51"/>
      <c r="AS2247" s="51"/>
      <c r="AT2247" s="51"/>
      <c r="AU2247" s="51"/>
    </row>
    <row r="2248" spans="3:47" x14ac:dyDescent="0.2">
      <c r="C2248" s="10"/>
      <c r="D2248" s="10"/>
      <c r="AA2248" s="51"/>
      <c r="AB2248" s="51"/>
      <c r="AC2248" s="51"/>
      <c r="AD2248" s="51"/>
      <c r="AE2248" s="51"/>
      <c r="AF2248" s="50"/>
      <c r="AG2248" s="72"/>
      <c r="AN2248" s="51"/>
      <c r="AO2248" s="51"/>
      <c r="AP2248" s="51"/>
      <c r="AQ2248" s="51"/>
      <c r="AR2248" s="51"/>
      <c r="AS2248" s="51"/>
      <c r="AT2248" s="51"/>
      <c r="AU2248" s="51"/>
    </row>
    <row r="2249" spans="3:47" x14ac:dyDescent="0.2">
      <c r="C2249" s="10"/>
      <c r="D2249" s="10"/>
      <c r="AA2249" s="51"/>
      <c r="AB2249" s="51"/>
      <c r="AC2249" s="51"/>
      <c r="AD2249" s="51"/>
      <c r="AE2249" s="51"/>
      <c r="AF2249" s="50"/>
      <c r="AG2249" s="72"/>
      <c r="AN2249" s="51"/>
      <c r="AO2249" s="51"/>
      <c r="AP2249" s="51"/>
      <c r="AQ2249" s="51"/>
      <c r="AR2249" s="51"/>
      <c r="AS2249" s="51"/>
      <c r="AT2249" s="51"/>
      <c r="AU2249" s="51"/>
    </row>
    <row r="2250" spans="3:47" x14ac:dyDescent="0.2">
      <c r="C2250" s="10"/>
      <c r="D2250" s="10"/>
      <c r="AA2250" s="51"/>
      <c r="AB2250" s="51"/>
      <c r="AC2250" s="51"/>
      <c r="AD2250" s="51"/>
      <c r="AE2250" s="51"/>
      <c r="AF2250" s="50"/>
      <c r="AG2250" s="72"/>
      <c r="AN2250" s="51"/>
      <c r="AO2250" s="51"/>
      <c r="AP2250" s="51"/>
      <c r="AQ2250" s="51"/>
      <c r="AR2250" s="51"/>
      <c r="AS2250" s="51"/>
      <c r="AT2250" s="51"/>
      <c r="AU2250" s="51"/>
    </row>
    <row r="2251" spans="3:47" x14ac:dyDescent="0.2">
      <c r="C2251" s="10"/>
      <c r="D2251" s="10"/>
      <c r="AA2251" s="51"/>
      <c r="AB2251" s="51"/>
      <c r="AC2251" s="51"/>
      <c r="AD2251" s="51"/>
      <c r="AE2251" s="51"/>
      <c r="AF2251" s="50"/>
      <c r="AG2251" s="72"/>
      <c r="AN2251" s="51"/>
      <c r="AO2251" s="51"/>
      <c r="AP2251" s="51"/>
      <c r="AQ2251" s="51"/>
      <c r="AR2251" s="51"/>
      <c r="AS2251" s="51"/>
      <c r="AT2251" s="51"/>
      <c r="AU2251" s="51"/>
    </row>
    <row r="2252" spans="3:47" x14ac:dyDescent="0.2">
      <c r="C2252" s="10"/>
      <c r="D2252" s="10"/>
      <c r="AA2252" s="51"/>
      <c r="AB2252" s="51"/>
      <c r="AC2252" s="51"/>
      <c r="AD2252" s="51"/>
      <c r="AE2252" s="51"/>
      <c r="AF2252" s="50"/>
      <c r="AG2252" s="72"/>
      <c r="AN2252" s="51"/>
      <c r="AO2252" s="51"/>
      <c r="AP2252" s="51"/>
      <c r="AQ2252" s="51"/>
      <c r="AR2252" s="51"/>
      <c r="AS2252" s="51"/>
      <c r="AT2252" s="51"/>
      <c r="AU2252" s="51"/>
    </row>
    <row r="2253" spans="3:47" x14ac:dyDescent="0.2">
      <c r="C2253" s="10"/>
      <c r="D2253" s="10"/>
      <c r="AA2253" s="51"/>
      <c r="AB2253" s="51"/>
      <c r="AC2253" s="51"/>
      <c r="AD2253" s="51"/>
      <c r="AE2253" s="51"/>
      <c r="AF2253" s="50"/>
      <c r="AG2253" s="72"/>
      <c r="AN2253" s="51"/>
      <c r="AO2253" s="51"/>
      <c r="AP2253" s="51"/>
      <c r="AQ2253" s="51"/>
      <c r="AR2253" s="51"/>
      <c r="AS2253" s="51"/>
      <c r="AT2253" s="51"/>
      <c r="AU2253" s="51"/>
    </row>
    <row r="2254" spans="3:47" x14ac:dyDescent="0.2">
      <c r="C2254" s="10"/>
      <c r="D2254" s="10"/>
      <c r="AA2254" s="51"/>
      <c r="AB2254" s="51"/>
      <c r="AC2254" s="51"/>
      <c r="AD2254" s="51"/>
      <c r="AE2254" s="51"/>
      <c r="AF2254" s="50"/>
      <c r="AG2254" s="72"/>
      <c r="AN2254" s="51"/>
      <c r="AO2254" s="51"/>
      <c r="AP2254" s="51"/>
      <c r="AQ2254" s="51"/>
      <c r="AR2254" s="51"/>
      <c r="AS2254" s="51"/>
      <c r="AT2254" s="51"/>
      <c r="AU2254" s="51"/>
    </row>
    <row r="2255" spans="3:47" x14ac:dyDescent="0.2">
      <c r="C2255" s="10"/>
      <c r="D2255" s="10"/>
      <c r="AA2255" s="51"/>
      <c r="AB2255" s="51"/>
      <c r="AC2255" s="51"/>
      <c r="AD2255" s="51"/>
      <c r="AE2255" s="51"/>
      <c r="AF2255" s="50"/>
      <c r="AG2255" s="72"/>
      <c r="AN2255" s="51"/>
      <c r="AO2255" s="51"/>
      <c r="AP2255" s="51"/>
      <c r="AQ2255" s="51"/>
      <c r="AR2255" s="51"/>
      <c r="AS2255" s="51"/>
      <c r="AT2255" s="51"/>
      <c r="AU2255" s="51"/>
    </row>
    <row r="2256" spans="3:47" x14ac:dyDescent="0.2">
      <c r="C2256" s="10"/>
      <c r="D2256" s="10"/>
      <c r="AA2256" s="51"/>
      <c r="AB2256" s="51"/>
      <c r="AC2256" s="51"/>
      <c r="AD2256" s="51"/>
      <c r="AE2256" s="51"/>
      <c r="AF2256" s="50"/>
      <c r="AG2256" s="72"/>
      <c r="AN2256" s="51"/>
      <c r="AO2256" s="51"/>
      <c r="AP2256" s="51"/>
      <c r="AQ2256" s="51"/>
      <c r="AR2256" s="51"/>
      <c r="AS2256" s="51"/>
      <c r="AT2256" s="51"/>
      <c r="AU2256" s="51"/>
    </row>
    <row r="2257" spans="3:47" x14ac:dyDescent="0.2">
      <c r="C2257" s="10"/>
      <c r="D2257" s="10"/>
      <c r="AA2257" s="51"/>
      <c r="AB2257" s="51"/>
      <c r="AC2257" s="51"/>
      <c r="AD2257" s="51"/>
      <c r="AE2257" s="51"/>
      <c r="AF2257" s="50"/>
      <c r="AG2257" s="72"/>
      <c r="AN2257" s="51"/>
      <c r="AO2257" s="51"/>
      <c r="AP2257" s="51"/>
      <c r="AQ2257" s="51"/>
      <c r="AR2257" s="51"/>
      <c r="AS2257" s="51"/>
      <c r="AT2257" s="51"/>
      <c r="AU2257" s="51"/>
    </row>
    <row r="2258" spans="3:47" x14ac:dyDescent="0.2">
      <c r="C2258" s="10"/>
      <c r="D2258" s="10"/>
      <c r="AA2258" s="51"/>
      <c r="AB2258" s="51"/>
      <c r="AC2258" s="51"/>
      <c r="AD2258" s="51"/>
      <c r="AE2258" s="51"/>
      <c r="AF2258" s="50"/>
      <c r="AG2258" s="72"/>
      <c r="AN2258" s="51"/>
      <c r="AO2258" s="51"/>
      <c r="AP2258" s="51"/>
      <c r="AQ2258" s="51"/>
      <c r="AR2258" s="51"/>
      <c r="AS2258" s="51"/>
      <c r="AT2258" s="51"/>
      <c r="AU2258" s="51"/>
    </row>
    <row r="2259" spans="3:47" x14ac:dyDescent="0.2">
      <c r="C2259" s="10"/>
      <c r="D2259" s="10"/>
      <c r="AA2259" s="51"/>
      <c r="AB2259" s="51"/>
      <c r="AC2259" s="51"/>
      <c r="AD2259" s="51"/>
      <c r="AE2259" s="51"/>
      <c r="AF2259" s="50"/>
      <c r="AG2259" s="72"/>
      <c r="AN2259" s="51"/>
      <c r="AO2259" s="51"/>
      <c r="AP2259" s="51"/>
      <c r="AQ2259" s="51"/>
      <c r="AR2259" s="51"/>
      <c r="AS2259" s="51"/>
      <c r="AT2259" s="51"/>
      <c r="AU2259" s="51"/>
    </row>
    <row r="2260" spans="3:47" x14ac:dyDescent="0.2">
      <c r="C2260" s="10"/>
      <c r="D2260" s="10"/>
      <c r="AA2260" s="51"/>
      <c r="AB2260" s="51"/>
      <c r="AC2260" s="51"/>
      <c r="AD2260" s="51"/>
      <c r="AE2260" s="51"/>
      <c r="AF2260" s="50"/>
      <c r="AG2260" s="72"/>
      <c r="AN2260" s="51"/>
      <c r="AO2260" s="51"/>
      <c r="AP2260" s="51"/>
      <c r="AQ2260" s="51"/>
      <c r="AR2260" s="51"/>
      <c r="AS2260" s="51"/>
      <c r="AT2260" s="51"/>
      <c r="AU2260" s="51"/>
    </row>
    <row r="2261" spans="3:47" x14ac:dyDescent="0.2">
      <c r="C2261" s="10"/>
      <c r="D2261" s="10"/>
      <c r="AA2261" s="51"/>
      <c r="AB2261" s="51"/>
      <c r="AC2261" s="51"/>
      <c r="AD2261" s="51"/>
      <c r="AE2261" s="51"/>
      <c r="AF2261" s="50"/>
      <c r="AG2261" s="72"/>
      <c r="AN2261" s="51"/>
      <c r="AO2261" s="51"/>
      <c r="AP2261" s="51"/>
      <c r="AQ2261" s="51"/>
      <c r="AR2261" s="51"/>
      <c r="AS2261" s="51"/>
      <c r="AT2261" s="51"/>
      <c r="AU2261" s="51"/>
    </row>
    <row r="2262" spans="3:47" x14ac:dyDescent="0.2">
      <c r="C2262" s="10"/>
      <c r="D2262" s="10"/>
      <c r="AA2262" s="51"/>
      <c r="AB2262" s="51"/>
      <c r="AC2262" s="51"/>
      <c r="AD2262" s="51"/>
      <c r="AE2262" s="51"/>
      <c r="AF2262" s="50"/>
      <c r="AG2262" s="72"/>
      <c r="AN2262" s="51"/>
      <c r="AO2262" s="51"/>
      <c r="AP2262" s="51"/>
      <c r="AQ2262" s="51"/>
      <c r="AR2262" s="51"/>
      <c r="AS2262" s="51"/>
      <c r="AT2262" s="51"/>
      <c r="AU2262" s="51"/>
    </row>
    <row r="2263" spans="3:47" x14ac:dyDescent="0.2">
      <c r="C2263" s="10"/>
      <c r="D2263" s="10"/>
      <c r="AA2263" s="51"/>
      <c r="AB2263" s="51"/>
      <c r="AC2263" s="51"/>
      <c r="AD2263" s="51"/>
      <c r="AE2263" s="51"/>
      <c r="AF2263" s="50"/>
      <c r="AG2263" s="72"/>
      <c r="AN2263" s="51"/>
      <c r="AO2263" s="51"/>
      <c r="AP2263" s="51"/>
      <c r="AQ2263" s="51"/>
      <c r="AR2263" s="51"/>
      <c r="AS2263" s="51"/>
      <c r="AT2263" s="51"/>
      <c r="AU2263" s="51"/>
    </row>
    <row r="2264" spans="3:47" x14ac:dyDescent="0.2">
      <c r="C2264" s="10"/>
      <c r="D2264" s="10"/>
      <c r="AA2264" s="51"/>
      <c r="AB2264" s="51"/>
      <c r="AC2264" s="51"/>
      <c r="AD2264" s="51"/>
      <c r="AE2264" s="51"/>
      <c r="AF2264" s="50"/>
      <c r="AG2264" s="72"/>
      <c r="AN2264" s="51"/>
      <c r="AO2264" s="51"/>
      <c r="AP2264" s="51"/>
      <c r="AQ2264" s="51"/>
      <c r="AR2264" s="51"/>
      <c r="AS2264" s="51"/>
      <c r="AT2264" s="51"/>
      <c r="AU2264" s="51"/>
    </row>
    <row r="2265" spans="3:47" x14ac:dyDescent="0.2">
      <c r="C2265" s="10"/>
      <c r="D2265" s="10"/>
      <c r="AA2265" s="51"/>
      <c r="AB2265" s="51"/>
      <c r="AC2265" s="51"/>
      <c r="AD2265" s="51"/>
      <c r="AE2265" s="51"/>
      <c r="AF2265" s="50"/>
      <c r="AG2265" s="72"/>
      <c r="AN2265" s="51"/>
      <c r="AO2265" s="51"/>
      <c r="AP2265" s="51"/>
      <c r="AQ2265" s="51"/>
      <c r="AR2265" s="51"/>
      <c r="AS2265" s="51"/>
      <c r="AT2265" s="51"/>
      <c r="AU2265" s="51"/>
    </row>
    <row r="2266" spans="3:47" x14ac:dyDescent="0.2">
      <c r="C2266" s="10"/>
      <c r="D2266" s="10"/>
      <c r="AA2266" s="51"/>
      <c r="AB2266" s="51"/>
      <c r="AC2266" s="51"/>
      <c r="AD2266" s="51"/>
      <c r="AE2266" s="51"/>
      <c r="AF2266" s="50"/>
      <c r="AG2266" s="72"/>
      <c r="AN2266" s="51"/>
      <c r="AO2266" s="51"/>
      <c r="AP2266" s="51"/>
      <c r="AQ2266" s="51"/>
      <c r="AR2266" s="51"/>
      <c r="AS2266" s="51"/>
      <c r="AT2266" s="51"/>
      <c r="AU2266" s="51"/>
    </row>
    <row r="2267" spans="3:47" x14ac:dyDescent="0.2">
      <c r="C2267" s="10"/>
      <c r="D2267" s="10"/>
      <c r="AA2267" s="51"/>
      <c r="AB2267" s="51"/>
      <c r="AC2267" s="51"/>
      <c r="AD2267" s="51"/>
      <c r="AE2267" s="51"/>
      <c r="AF2267" s="50"/>
      <c r="AG2267" s="72"/>
      <c r="AN2267" s="51"/>
      <c r="AO2267" s="51"/>
      <c r="AP2267" s="51"/>
      <c r="AQ2267" s="51"/>
      <c r="AR2267" s="51"/>
      <c r="AS2267" s="51"/>
      <c r="AT2267" s="51"/>
      <c r="AU2267" s="51"/>
    </row>
    <row r="2268" spans="3:47" x14ac:dyDescent="0.2">
      <c r="C2268" s="10"/>
      <c r="D2268" s="10"/>
      <c r="AA2268" s="51"/>
      <c r="AB2268" s="51"/>
      <c r="AC2268" s="51"/>
      <c r="AD2268" s="51"/>
      <c r="AE2268" s="51"/>
      <c r="AF2268" s="50"/>
      <c r="AG2268" s="72"/>
      <c r="AN2268" s="51"/>
      <c r="AO2268" s="51"/>
      <c r="AP2268" s="51"/>
      <c r="AQ2268" s="51"/>
      <c r="AR2268" s="51"/>
      <c r="AS2268" s="51"/>
      <c r="AT2268" s="51"/>
      <c r="AU2268" s="51"/>
    </row>
    <row r="2269" spans="3:47" x14ac:dyDescent="0.2">
      <c r="C2269" s="10"/>
      <c r="D2269" s="10"/>
      <c r="AA2269" s="51"/>
      <c r="AB2269" s="51"/>
      <c r="AC2269" s="51"/>
      <c r="AD2269" s="51"/>
      <c r="AE2269" s="51"/>
      <c r="AF2269" s="50"/>
      <c r="AG2269" s="72"/>
      <c r="AN2269" s="51"/>
      <c r="AO2269" s="51"/>
      <c r="AP2269" s="51"/>
      <c r="AQ2269" s="51"/>
      <c r="AR2269" s="51"/>
      <c r="AS2269" s="51"/>
      <c r="AT2269" s="51"/>
      <c r="AU2269" s="51"/>
    </row>
    <row r="2270" spans="3:47" x14ac:dyDescent="0.2">
      <c r="C2270" s="10"/>
      <c r="D2270" s="10"/>
      <c r="AA2270" s="51"/>
      <c r="AB2270" s="51"/>
      <c r="AC2270" s="51"/>
      <c r="AD2270" s="51"/>
      <c r="AE2270" s="51"/>
      <c r="AF2270" s="50"/>
      <c r="AG2270" s="72"/>
      <c r="AN2270" s="51"/>
      <c r="AO2270" s="51"/>
      <c r="AP2270" s="51"/>
      <c r="AQ2270" s="51"/>
      <c r="AR2270" s="51"/>
      <c r="AS2270" s="51"/>
      <c r="AT2270" s="51"/>
      <c r="AU2270" s="51"/>
    </row>
    <row r="2271" spans="3:47" x14ac:dyDescent="0.2">
      <c r="C2271" s="10"/>
      <c r="D2271" s="10"/>
      <c r="AA2271" s="51"/>
      <c r="AB2271" s="51"/>
      <c r="AC2271" s="51"/>
      <c r="AD2271" s="51"/>
      <c r="AE2271" s="51"/>
      <c r="AF2271" s="50"/>
      <c r="AG2271" s="72"/>
      <c r="AN2271" s="51"/>
      <c r="AO2271" s="51"/>
      <c r="AP2271" s="51"/>
      <c r="AQ2271" s="51"/>
      <c r="AR2271" s="51"/>
      <c r="AS2271" s="51"/>
      <c r="AT2271" s="51"/>
      <c r="AU2271" s="51"/>
    </row>
    <row r="2272" spans="3:47" x14ac:dyDescent="0.2">
      <c r="C2272" s="10"/>
      <c r="D2272" s="10"/>
      <c r="AA2272" s="51"/>
      <c r="AB2272" s="51"/>
      <c r="AC2272" s="51"/>
      <c r="AD2272" s="51"/>
      <c r="AE2272" s="51"/>
      <c r="AF2272" s="50"/>
      <c r="AG2272" s="72"/>
      <c r="AN2272" s="51"/>
      <c r="AO2272" s="51"/>
      <c r="AP2272" s="51"/>
      <c r="AQ2272" s="51"/>
      <c r="AR2272" s="51"/>
      <c r="AS2272" s="51"/>
      <c r="AT2272" s="51"/>
      <c r="AU2272" s="51"/>
    </row>
    <row r="2273" spans="3:47" x14ac:dyDescent="0.2">
      <c r="C2273" s="10"/>
      <c r="D2273" s="10"/>
      <c r="AA2273" s="51"/>
      <c r="AB2273" s="51"/>
      <c r="AC2273" s="51"/>
      <c r="AD2273" s="51"/>
      <c r="AE2273" s="51"/>
      <c r="AF2273" s="50"/>
      <c r="AG2273" s="72"/>
      <c r="AN2273" s="51"/>
      <c r="AO2273" s="51"/>
      <c r="AP2273" s="51"/>
      <c r="AQ2273" s="51"/>
      <c r="AR2273" s="51"/>
      <c r="AS2273" s="51"/>
      <c r="AT2273" s="51"/>
      <c r="AU2273" s="51"/>
    </row>
    <row r="2274" spans="3:47" x14ac:dyDescent="0.2">
      <c r="C2274" s="10"/>
      <c r="D2274" s="10"/>
      <c r="AA2274" s="51"/>
      <c r="AB2274" s="51"/>
      <c r="AC2274" s="51"/>
      <c r="AD2274" s="51"/>
      <c r="AE2274" s="51"/>
      <c r="AF2274" s="50"/>
      <c r="AG2274" s="72"/>
      <c r="AN2274" s="51"/>
      <c r="AO2274" s="51"/>
      <c r="AP2274" s="51"/>
      <c r="AQ2274" s="51"/>
      <c r="AR2274" s="51"/>
      <c r="AS2274" s="51"/>
      <c r="AT2274" s="51"/>
      <c r="AU2274" s="51"/>
    </row>
    <row r="2275" spans="3:47" x14ac:dyDescent="0.2">
      <c r="C2275" s="10"/>
      <c r="D2275" s="10"/>
      <c r="AA2275" s="51"/>
      <c r="AB2275" s="51"/>
      <c r="AC2275" s="51"/>
      <c r="AD2275" s="51"/>
      <c r="AE2275" s="51"/>
      <c r="AF2275" s="50"/>
      <c r="AG2275" s="72"/>
      <c r="AN2275" s="51"/>
      <c r="AO2275" s="51"/>
      <c r="AP2275" s="51"/>
      <c r="AQ2275" s="51"/>
      <c r="AR2275" s="51"/>
      <c r="AS2275" s="51"/>
      <c r="AT2275" s="51"/>
      <c r="AU2275" s="51"/>
    </row>
    <row r="2276" spans="3:47" x14ac:dyDescent="0.2">
      <c r="C2276" s="10"/>
      <c r="D2276" s="10"/>
      <c r="AA2276" s="51"/>
      <c r="AB2276" s="51"/>
      <c r="AC2276" s="51"/>
      <c r="AD2276" s="51"/>
      <c r="AE2276" s="51"/>
      <c r="AF2276" s="50"/>
      <c r="AG2276" s="72"/>
      <c r="AN2276" s="51"/>
      <c r="AO2276" s="51"/>
      <c r="AP2276" s="51"/>
      <c r="AQ2276" s="51"/>
      <c r="AR2276" s="51"/>
      <c r="AS2276" s="51"/>
      <c r="AT2276" s="51"/>
      <c r="AU2276" s="51"/>
    </row>
    <row r="2277" spans="3:47" x14ac:dyDescent="0.2">
      <c r="C2277" s="10"/>
      <c r="D2277" s="10"/>
      <c r="AA2277" s="51"/>
      <c r="AB2277" s="51"/>
      <c r="AC2277" s="51"/>
      <c r="AD2277" s="51"/>
      <c r="AE2277" s="51"/>
      <c r="AF2277" s="50"/>
      <c r="AG2277" s="72"/>
      <c r="AN2277" s="51"/>
      <c r="AO2277" s="51"/>
      <c r="AP2277" s="51"/>
      <c r="AQ2277" s="51"/>
      <c r="AR2277" s="51"/>
      <c r="AS2277" s="51"/>
      <c r="AT2277" s="51"/>
      <c r="AU2277" s="51"/>
    </row>
    <row r="2278" spans="3:47" x14ac:dyDescent="0.2">
      <c r="C2278" s="10"/>
      <c r="D2278" s="10"/>
      <c r="AA2278" s="51"/>
      <c r="AB2278" s="51"/>
      <c r="AC2278" s="51"/>
      <c r="AD2278" s="51"/>
      <c r="AE2278" s="51"/>
      <c r="AF2278" s="50"/>
      <c r="AG2278" s="72"/>
      <c r="AN2278" s="51"/>
      <c r="AO2278" s="51"/>
      <c r="AP2278" s="51"/>
      <c r="AQ2278" s="51"/>
      <c r="AR2278" s="51"/>
      <c r="AS2278" s="51"/>
      <c r="AT2278" s="51"/>
      <c r="AU2278" s="51"/>
    </row>
    <row r="2279" spans="3:47" x14ac:dyDescent="0.2">
      <c r="C2279" s="10"/>
      <c r="D2279" s="10"/>
      <c r="AA2279" s="51"/>
      <c r="AB2279" s="51"/>
      <c r="AC2279" s="51"/>
      <c r="AD2279" s="51"/>
      <c r="AE2279" s="51"/>
      <c r="AF2279" s="50"/>
      <c r="AG2279" s="72"/>
      <c r="AN2279" s="51"/>
      <c r="AO2279" s="51"/>
      <c r="AP2279" s="51"/>
      <c r="AQ2279" s="51"/>
      <c r="AR2279" s="51"/>
      <c r="AS2279" s="51"/>
      <c r="AT2279" s="51"/>
      <c r="AU2279" s="51"/>
    </row>
    <row r="2280" spans="3:47" x14ac:dyDescent="0.2">
      <c r="C2280" s="10"/>
      <c r="D2280" s="10"/>
      <c r="AA2280" s="51"/>
      <c r="AB2280" s="51"/>
      <c r="AC2280" s="51"/>
      <c r="AD2280" s="51"/>
      <c r="AE2280" s="51"/>
      <c r="AF2280" s="50"/>
      <c r="AG2280" s="72"/>
      <c r="AN2280" s="51"/>
      <c r="AO2280" s="51"/>
      <c r="AP2280" s="51"/>
      <c r="AQ2280" s="51"/>
      <c r="AR2280" s="51"/>
      <c r="AS2280" s="51"/>
      <c r="AT2280" s="51"/>
      <c r="AU2280" s="51"/>
    </row>
    <row r="2281" spans="3:47" x14ac:dyDescent="0.2">
      <c r="C2281" s="10"/>
      <c r="D2281" s="10"/>
      <c r="AA2281" s="51"/>
      <c r="AB2281" s="51"/>
      <c r="AC2281" s="51"/>
      <c r="AD2281" s="51"/>
      <c r="AE2281" s="51"/>
      <c r="AF2281" s="50"/>
      <c r="AG2281" s="72"/>
      <c r="AN2281" s="51"/>
      <c r="AO2281" s="51"/>
      <c r="AP2281" s="51"/>
      <c r="AQ2281" s="51"/>
      <c r="AR2281" s="51"/>
      <c r="AS2281" s="51"/>
      <c r="AT2281" s="51"/>
      <c r="AU2281" s="51"/>
    </row>
    <row r="2282" spans="3:47" x14ac:dyDescent="0.2">
      <c r="C2282" s="10"/>
      <c r="D2282" s="10"/>
      <c r="AA2282" s="51"/>
      <c r="AB2282" s="51"/>
      <c r="AC2282" s="51"/>
      <c r="AD2282" s="51"/>
      <c r="AE2282" s="51"/>
      <c r="AF2282" s="50"/>
      <c r="AG2282" s="72"/>
      <c r="AN2282" s="51"/>
      <c r="AO2282" s="51"/>
      <c r="AP2282" s="51"/>
      <c r="AQ2282" s="51"/>
      <c r="AR2282" s="51"/>
      <c r="AS2282" s="51"/>
      <c r="AT2282" s="51"/>
      <c r="AU2282" s="51"/>
    </row>
    <row r="2283" spans="3:47" x14ac:dyDescent="0.2">
      <c r="C2283" s="10"/>
      <c r="D2283" s="10"/>
      <c r="AA2283" s="51"/>
      <c r="AB2283" s="51"/>
      <c r="AC2283" s="51"/>
      <c r="AD2283" s="51"/>
      <c r="AE2283" s="51"/>
      <c r="AF2283" s="50"/>
      <c r="AG2283" s="72"/>
      <c r="AN2283" s="51"/>
      <c r="AO2283" s="51"/>
      <c r="AP2283" s="51"/>
      <c r="AQ2283" s="51"/>
      <c r="AR2283" s="51"/>
      <c r="AS2283" s="51"/>
      <c r="AT2283" s="51"/>
      <c r="AU2283" s="51"/>
    </row>
    <row r="2284" spans="3:47" x14ac:dyDescent="0.2">
      <c r="C2284" s="10"/>
      <c r="D2284" s="10"/>
      <c r="AA2284" s="51"/>
      <c r="AB2284" s="51"/>
      <c r="AC2284" s="51"/>
      <c r="AD2284" s="51"/>
      <c r="AE2284" s="51"/>
      <c r="AF2284" s="50"/>
      <c r="AG2284" s="72"/>
      <c r="AN2284" s="51"/>
      <c r="AO2284" s="51"/>
      <c r="AP2284" s="51"/>
      <c r="AQ2284" s="51"/>
      <c r="AR2284" s="51"/>
      <c r="AS2284" s="51"/>
      <c r="AT2284" s="51"/>
      <c r="AU2284" s="51"/>
    </row>
    <row r="2285" spans="3:47" x14ac:dyDescent="0.2">
      <c r="C2285" s="10"/>
      <c r="D2285" s="10"/>
      <c r="AA2285" s="51"/>
      <c r="AB2285" s="51"/>
      <c r="AC2285" s="51"/>
      <c r="AD2285" s="51"/>
      <c r="AE2285" s="51"/>
      <c r="AF2285" s="50"/>
      <c r="AG2285" s="72"/>
      <c r="AN2285" s="51"/>
      <c r="AO2285" s="51"/>
      <c r="AP2285" s="51"/>
      <c r="AQ2285" s="51"/>
      <c r="AR2285" s="51"/>
      <c r="AS2285" s="51"/>
      <c r="AT2285" s="51"/>
      <c r="AU2285" s="51"/>
    </row>
    <row r="2286" spans="3:47" x14ac:dyDescent="0.2">
      <c r="C2286" s="10"/>
      <c r="D2286" s="10"/>
      <c r="AA2286" s="51"/>
      <c r="AB2286" s="51"/>
      <c r="AC2286" s="51"/>
      <c r="AD2286" s="51"/>
      <c r="AE2286" s="51"/>
      <c r="AF2286" s="50"/>
      <c r="AG2286" s="72"/>
      <c r="AN2286" s="51"/>
      <c r="AO2286" s="51"/>
      <c r="AP2286" s="51"/>
      <c r="AQ2286" s="51"/>
      <c r="AR2286" s="51"/>
      <c r="AS2286" s="51"/>
      <c r="AT2286" s="51"/>
      <c r="AU2286" s="51"/>
    </row>
    <row r="2287" spans="3:47" x14ac:dyDescent="0.2">
      <c r="C2287" s="10"/>
      <c r="D2287" s="10"/>
      <c r="AA2287" s="51"/>
      <c r="AB2287" s="51"/>
      <c r="AC2287" s="51"/>
      <c r="AD2287" s="51"/>
      <c r="AE2287" s="51"/>
      <c r="AF2287" s="50"/>
      <c r="AG2287" s="72"/>
      <c r="AN2287" s="51"/>
      <c r="AO2287" s="51"/>
      <c r="AP2287" s="51"/>
      <c r="AQ2287" s="51"/>
      <c r="AR2287" s="51"/>
      <c r="AS2287" s="51"/>
      <c r="AT2287" s="51"/>
      <c r="AU2287" s="51"/>
    </row>
    <row r="2288" spans="3:47" x14ac:dyDescent="0.2">
      <c r="C2288" s="10"/>
      <c r="D2288" s="10"/>
      <c r="AA2288" s="51"/>
      <c r="AB2288" s="51"/>
      <c r="AC2288" s="51"/>
      <c r="AD2288" s="51"/>
      <c r="AE2288" s="51"/>
      <c r="AF2288" s="50"/>
      <c r="AG2288" s="72"/>
      <c r="AN2288" s="51"/>
      <c r="AO2288" s="51"/>
      <c r="AP2288" s="51"/>
      <c r="AQ2288" s="51"/>
      <c r="AR2288" s="51"/>
      <c r="AS2288" s="51"/>
      <c r="AT2288" s="51"/>
      <c r="AU2288" s="51"/>
    </row>
    <row r="2289" spans="3:47" x14ac:dyDescent="0.2">
      <c r="C2289" s="10"/>
      <c r="D2289" s="10"/>
      <c r="AA2289" s="51"/>
      <c r="AB2289" s="51"/>
      <c r="AC2289" s="51"/>
      <c r="AD2289" s="51"/>
      <c r="AE2289" s="51"/>
      <c r="AF2289" s="50"/>
      <c r="AG2289" s="72"/>
      <c r="AN2289" s="51"/>
      <c r="AO2289" s="51"/>
      <c r="AP2289" s="51"/>
      <c r="AQ2289" s="51"/>
      <c r="AR2289" s="51"/>
      <c r="AS2289" s="51"/>
      <c r="AT2289" s="51"/>
      <c r="AU2289" s="51"/>
    </row>
    <row r="2290" spans="3:47" x14ac:dyDescent="0.2">
      <c r="C2290" s="10"/>
      <c r="D2290" s="10"/>
      <c r="AA2290" s="51"/>
      <c r="AB2290" s="51"/>
      <c r="AC2290" s="51"/>
      <c r="AD2290" s="51"/>
      <c r="AE2290" s="51"/>
      <c r="AF2290" s="50"/>
      <c r="AG2290" s="72"/>
      <c r="AN2290" s="51"/>
      <c r="AO2290" s="51"/>
      <c r="AP2290" s="51"/>
      <c r="AQ2290" s="51"/>
      <c r="AR2290" s="51"/>
      <c r="AS2290" s="51"/>
      <c r="AT2290" s="51"/>
      <c r="AU2290" s="51"/>
    </row>
    <row r="2291" spans="3:47" x14ac:dyDescent="0.2">
      <c r="C2291" s="10"/>
      <c r="D2291" s="10"/>
      <c r="AA2291" s="51"/>
      <c r="AB2291" s="51"/>
      <c r="AC2291" s="51"/>
      <c r="AD2291" s="51"/>
      <c r="AE2291" s="51"/>
      <c r="AF2291" s="50"/>
      <c r="AG2291" s="72"/>
      <c r="AN2291" s="51"/>
      <c r="AO2291" s="51"/>
      <c r="AP2291" s="51"/>
      <c r="AQ2291" s="51"/>
      <c r="AR2291" s="51"/>
      <c r="AS2291" s="51"/>
      <c r="AT2291" s="51"/>
      <c r="AU2291" s="51"/>
    </row>
    <row r="2292" spans="3:47" x14ac:dyDescent="0.2">
      <c r="C2292" s="10"/>
      <c r="D2292" s="10"/>
      <c r="AA2292" s="51"/>
      <c r="AB2292" s="51"/>
      <c r="AC2292" s="51"/>
      <c r="AD2292" s="51"/>
      <c r="AE2292" s="51"/>
      <c r="AF2292" s="50"/>
      <c r="AG2292" s="72"/>
      <c r="AN2292" s="51"/>
      <c r="AO2292" s="51"/>
      <c r="AP2292" s="51"/>
      <c r="AQ2292" s="51"/>
      <c r="AR2292" s="51"/>
      <c r="AS2292" s="51"/>
      <c r="AT2292" s="51"/>
      <c r="AU2292" s="51"/>
    </row>
    <row r="2293" spans="3:47" x14ac:dyDescent="0.2">
      <c r="C2293" s="10"/>
      <c r="D2293" s="10"/>
      <c r="AA2293" s="51"/>
      <c r="AB2293" s="51"/>
      <c r="AC2293" s="51"/>
      <c r="AD2293" s="51"/>
      <c r="AE2293" s="51"/>
      <c r="AF2293" s="50"/>
      <c r="AG2293" s="72"/>
      <c r="AN2293" s="51"/>
      <c r="AO2293" s="51"/>
      <c r="AP2293" s="51"/>
      <c r="AQ2293" s="51"/>
      <c r="AR2293" s="51"/>
      <c r="AS2293" s="51"/>
      <c r="AT2293" s="51"/>
      <c r="AU2293" s="51"/>
    </row>
    <row r="2294" spans="3:47" x14ac:dyDescent="0.2">
      <c r="C2294" s="10"/>
      <c r="D2294" s="10"/>
      <c r="AA2294" s="51"/>
      <c r="AB2294" s="51"/>
      <c r="AC2294" s="51"/>
      <c r="AD2294" s="51"/>
      <c r="AE2294" s="51"/>
      <c r="AF2294" s="50"/>
      <c r="AG2294" s="72"/>
      <c r="AN2294" s="51"/>
      <c r="AO2294" s="51"/>
      <c r="AP2294" s="51"/>
      <c r="AQ2294" s="51"/>
      <c r="AR2294" s="51"/>
      <c r="AS2294" s="51"/>
      <c r="AT2294" s="51"/>
      <c r="AU2294" s="51"/>
    </row>
    <row r="2295" spans="3:47" x14ac:dyDescent="0.2">
      <c r="C2295" s="10"/>
      <c r="D2295" s="10"/>
      <c r="AA2295" s="51"/>
      <c r="AB2295" s="51"/>
      <c r="AC2295" s="51"/>
      <c r="AD2295" s="51"/>
      <c r="AE2295" s="51"/>
      <c r="AF2295" s="50"/>
      <c r="AG2295" s="72"/>
      <c r="AN2295" s="51"/>
      <c r="AO2295" s="51"/>
      <c r="AP2295" s="51"/>
      <c r="AQ2295" s="51"/>
      <c r="AR2295" s="51"/>
      <c r="AS2295" s="51"/>
      <c r="AT2295" s="51"/>
      <c r="AU2295" s="51"/>
    </row>
    <row r="2296" spans="3:47" x14ac:dyDescent="0.2">
      <c r="C2296" s="10"/>
      <c r="D2296" s="10"/>
      <c r="AA2296" s="51"/>
      <c r="AB2296" s="51"/>
      <c r="AC2296" s="51"/>
      <c r="AD2296" s="51"/>
      <c r="AE2296" s="51"/>
      <c r="AF2296" s="50"/>
      <c r="AG2296" s="72"/>
      <c r="AN2296" s="51"/>
      <c r="AO2296" s="51"/>
      <c r="AP2296" s="51"/>
      <c r="AQ2296" s="51"/>
      <c r="AR2296" s="51"/>
      <c r="AS2296" s="51"/>
      <c r="AT2296" s="51"/>
      <c r="AU2296" s="51"/>
    </row>
    <row r="2297" spans="3:47" x14ac:dyDescent="0.2">
      <c r="C2297" s="10"/>
      <c r="D2297" s="10"/>
      <c r="AA2297" s="51"/>
      <c r="AB2297" s="51"/>
      <c r="AC2297" s="51"/>
      <c r="AD2297" s="51"/>
      <c r="AE2297" s="51"/>
      <c r="AF2297" s="50"/>
      <c r="AG2297" s="72"/>
      <c r="AN2297" s="51"/>
      <c r="AO2297" s="51"/>
      <c r="AP2297" s="51"/>
      <c r="AQ2297" s="51"/>
      <c r="AR2297" s="51"/>
      <c r="AS2297" s="51"/>
      <c r="AT2297" s="51"/>
      <c r="AU2297" s="51"/>
    </row>
    <row r="2298" spans="3:47" x14ac:dyDescent="0.2">
      <c r="C2298" s="10"/>
      <c r="D2298" s="10"/>
      <c r="AA2298" s="51"/>
      <c r="AB2298" s="51"/>
      <c r="AC2298" s="51"/>
      <c r="AD2298" s="51"/>
      <c r="AE2298" s="51"/>
      <c r="AF2298" s="50"/>
      <c r="AG2298" s="72"/>
      <c r="AN2298" s="51"/>
      <c r="AO2298" s="51"/>
      <c r="AP2298" s="51"/>
      <c r="AQ2298" s="51"/>
      <c r="AR2298" s="51"/>
      <c r="AS2298" s="51"/>
      <c r="AT2298" s="51"/>
      <c r="AU2298" s="51"/>
    </row>
    <row r="2299" spans="3:47" x14ac:dyDescent="0.2">
      <c r="C2299" s="10"/>
      <c r="D2299" s="10"/>
      <c r="AA2299" s="51"/>
      <c r="AB2299" s="51"/>
      <c r="AC2299" s="51"/>
      <c r="AD2299" s="51"/>
      <c r="AE2299" s="51"/>
      <c r="AF2299" s="50"/>
      <c r="AG2299" s="72"/>
      <c r="AN2299" s="51"/>
      <c r="AO2299" s="51"/>
      <c r="AP2299" s="51"/>
      <c r="AQ2299" s="51"/>
      <c r="AR2299" s="51"/>
      <c r="AS2299" s="51"/>
      <c r="AT2299" s="51"/>
      <c r="AU2299" s="51"/>
    </row>
    <row r="2300" spans="3:47" x14ac:dyDescent="0.2">
      <c r="C2300" s="10"/>
      <c r="D2300" s="10"/>
      <c r="AA2300" s="51"/>
      <c r="AB2300" s="51"/>
      <c r="AC2300" s="51"/>
      <c r="AD2300" s="51"/>
      <c r="AE2300" s="51"/>
      <c r="AF2300" s="50"/>
      <c r="AG2300" s="72"/>
      <c r="AN2300" s="51"/>
      <c r="AO2300" s="51"/>
      <c r="AP2300" s="51"/>
      <c r="AQ2300" s="51"/>
      <c r="AR2300" s="51"/>
      <c r="AS2300" s="51"/>
      <c r="AT2300" s="51"/>
      <c r="AU2300" s="51"/>
    </row>
    <row r="2301" spans="3:47" x14ac:dyDescent="0.2">
      <c r="C2301" s="10"/>
      <c r="D2301" s="10"/>
      <c r="AA2301" s="51"/>
      <c r="AB2301" s="51"/>
      <c r="AC2301" s="51"/>
      <c r="AD2301" s="51"/>
      <c r="AE2301" s="51"/>
      <c r="AF2301" s="50"/>
      <c r="AG2301" s="72"/>
      <c r="AN2301" s="51"/>
      <c r="AO2301" s="51"/>
      <c r="AP2301" s="51"/>
      <c r="AQ2301" s="51"/>
      <c r="AR2301" s="51"/>
      <c r="AS2301" s="51"/>
      <c r="AT2301" s="51"/>
      <c r="AU2301" s="51"/>
    </row>
    <row r="2302" spans="3:47" x14ac:dyDescent="0.2">
      <c r="C2302" s="10"/>
      <c r="D2302" s="10"/>
      <c r="AA2302" s="51"/>
      <c r="AB2302" s="51"/>
      <c r="AC2302" s="51"/>
      <c r="AD2302" s="51"/>
      <c r="AE2302" s="51"/>
      <c r="AF2302" s="50"/>
      <c r="AG2302" s="72"/>
      <c r="AN2302" s="51"/>
      <c r="AO2302" s="51"/>
      <c r="AP2302" s="51"/>
      <c r="AQ2302" s="51"/>
      <c r="AR2302" s="51"/>
      <c r="AS2302" s="51"/>
      <c r="AT2302" s="51"/>
      <c r="AU2302" s="51"/>
    </row>
    <row r="2303" spans="3:47" x14ac:dyDescent="0.2">
      <c r="C2303" s="10"/>
      <c r="D2303" s="10"/>
      <c r="AA2303" s="51"/>
      <c r="AB2303" s="51"/>
      <c r="AC2303" s="51"/>
      <c r="AD2303" s="51"/>
      <c r="AE2303" s="51"/>
      <c r="AF2303" s="50"/>
      <c r="AG2303" s="72"/>
      <c r="AN2303" s="51"/>
      <c r="AO2303" s="51"/>
      <c r="AP2303" s="51"/>
      <c r="AQ2303" s="51"/>
      <c r="AR2303" s="51"/>
      <c r="AS2303" s="51"/>
      <c r="AT2303" s="51"/>
      <c r="AU2303" s="51"/>
    </row>
    <row r="2304" spans="3:47" x14ac:dyDescent="0.2">
      <c r="C2304" s="10"/>
      <c r="D2304" s="10"/>
      <c r="AA2304" s="51"/>
      <c r="AB2304" s="51"/>
      <c r="AC2304" s="51"/>
      <c r="AD2304" s="51"/>
      <c r="AE2304" s="51"/>
      <c r="AF2304" s="50"/>
      <c r="AG2304" s="72"/>
      <c r="AN2304" s="51"/>
      <c r="AO2304" s="51"/>
      <c r="AP2304" s="51"/>
      <c r="AQ2304" s="51"/>
      <c r="AR2304" s="51"/>
      <c r="AS2304" s="51"/>
      <c r="AT2304" s="51"/>
      <c r="AU2304" s="51"/>
    </row>
    <row r="2305" spans="3:47" x14ac:dyDescent="0.2">
      <c r="C2305" s="10"/>
      <c r="D2305" s="10"/>
      <c r="AA2305" s="51"/>
      <c r="AB2305" s="51"/>
      <c r="AC2305" s="51"/>
      <c r="AD2305" s="51"/>
      <c r="AE2305" s="51"/>
      <c r="AF2305" s="50"/>
      <c r="AG2305" s="72"/>
      <c r="AN2305" s="51"/>
      <c r="AO2305" s="51"/>
      <c r="AP2305" s="51"/>
      <c r="AQ2305" s="51"/>
      <c r="AR2305" s="51"/>
      <c r="AS2305" s="51"/>
      <c r="AT2305" s="51"/>
      <c r="AU2305" s="51"/>
    </row>
    <row r="2306" spans="3:47" x14ac:dyDescent="0.2">
      <c r="C2306" s="10"/>
      <c r="D2306" s="10"/>
      <c r="AA2306" s="51"/>
      <c r="AB2306" s="51"/>
      <c r="AC2306" s="51"/>
      <c r="AD2306" s="51"/>
      <c r="AE2306" s="51"/>
      <c r="AF2306" s="50"/>
      <c r="AG2306" s="72"/>
      <c r="AN2306" s="51"/>
      <c r="AO2306" s="51"/>
      <c r="AP2306" s="51"/>
      <c r="AQ2306" s="51"/>
      <c r="AR2306" s="51"/>
      <c r="AS2306" s="51"/>
      <c r="AT2306" s="51"/>
      <c r="AU2306" s="51"/>
    </row>
    <row r="2307" spans="3:47" x14ac:dyDescent="0.2">
      <c r="C2307" s="10"/>
      <c r="D2307" s="10"/>
      <c r="AA2307" s="51"/>
      <c r="AB2307" s="51"/>
      <c r="AC2307" s="51"/>
      <c r="AD2307" s="51"/>
      <c r="AE2307" s="51"/>
      <c r="AF2307" s="50"/>
      <c r="AG2307" s="72"/>
      <c r="AN2307" s="51"/>
      <c r="AO2307" s="51"/>
      <c r="AP2307" s="51"/>
      <c r="AQ2307" s="51"/>
      <c r="AR2307" s="51"/>
      <c r="AS2307" s="51"/>
      <c r="AT2307" s="51"/>
      <c r="AU2307" s="51"/>
    </row>
    <row r="2308" spans="3:47" x14ac:dyDescent="0.2">
      <c r="C2308" s="10"/>
      <c r="D2308" s="10"/>
      <c r="AA2308" s="51"/>
      <c r="AB2308" s="51"/>
      <c r="AC2308" s="51"/>
      <c r="AD2308" s="51"/>
      <c r="AE2308" s="51"/>
      <c r="AF2308" s="50"/>
      <c r="AG2308" s="72"/>
      <c r="AN2308" s="51"/>
      <c r="AO2308" s="51"/>
      <c r="AP2308" s="51"/>
      <c r="AQ2308" s="51"/>
      <c r="AR2308" s="51"/>
      <c r="AS2308" s="51"/>
      <c r="AT2308" s="51"/>
      <c r="AU2308" s="51"/>
    </row>
    <row r="2309" spans="3:47" x14ac:dyDescent="0.2">
      <c r="C2309" s="10"/>
      <c r="D2309" s="10"/>
      <c r="AA2309" s="51"/>
      <c r="AB2309" s="51"/>
      <c r="AC2309" s="51"/>
      <c r="AD2309" s="51"/>
      <c r="AE2309" s="51"/>
      <c r="AF2309" s="50"/>
      <c r="AG2309" s="72"/>
      <c r="AN2309" s="51"/>
      <c r="AO2309" s="51"/>
      <c r="AP2309" s="51"/>
      <c r="AQ2309" s="51"/>
      <c r="AR2309" s="51"/>
      <c r="AS2309" s="51"/>
      <c r="AT2309" s="51"/>
      <c r="AU2309" s="51"/>
    </row>
    <row r="2310" spans="3:47" x14ac:dyDescent="0.2">
      <c r="C2310" s="10"/>
      <c r="D2310" s="10"/>
      <c r="AA2310" s="51"/>
      <c r="AB2310" s="51"/>
      <c r="AC2310" s="51"/>
      <c r="AD2310" s="51"/>
      <c r="AE2310" s="51"/>
      <c r="AF2310" s="50"/>
      <c r="AG2310" s="72"/>
      <c r="AN2310" s="51"/>
      <c r="AO2310" s="51"/>
      <c r="AP2310" s="51"/>
      <c r="AQ2310" s="51"/>
      <c r="AR2310" s="51"/>
      <c r="AS2310" s="51"/>
      <c r="AT2310" s="51"/>
      <c r="AU2310" s="51"/>
    </row>
    <row r="2311" spans="3:47" x14ac:dyDescent="0.2">
      <c r="C2311" s="10"/>
      <c r="D2311" s="10"/>
      <c r="AA2311" s="51"/>
      <c r="AB2311" s="51"/>
      <c r="AC2311" s="51"/>
      <c r="AD2311" s="51"/>
      <c r="AE2311" s="51"/>
      <c r="AF2311" s="50"/>
      <c r="AG2311" s="72"/>
      <c r="AN2311" s="51"/>
      <c r="AO2311" s="51"/>
      <c r="AP2311" s="51"/>
      <c r="AQ2311" s="51"/>
      <c r="AR2311" s="51"/>
      <c r="AS2311" s="51"/>
      <c r="AT2311" s="51"/>
      <c r="AU2311" s="51"/>
    </row>
    <row r="2312" spans="3:47" x14ac:dyDescent="0.2">
      <c r="C2312" s="10"/>
      <c r="D2312" s="10"/>
      <c r="AA2312" s="51"/>
      <c r="AB2312" s="51"/>
      <c r="AC2312" s="51"/>
      <c r="AD2312" s="51"/>
      <c r="AE2312" s="51"/>
      <c r="AF2312" s="50"/>
      <c r="AG2312" s="72"/>
      <c r="AN2312" s="51"/>
      <c r="AO2312" s="51"/>
      <c r="AP2312" s="51"/>
      <c r="AQ2312" s="51"/>
      <c r="AR2312" s="51"/>
      <c r="AS2312" s="51"/>
      <c r="AT2312" s="51"/>
      <c r="AU2312" s="51"/>
    </row>
    <row r="2313" spans="3:47" x14ac:dyDescent="0.2">
      <c r="C2313" s="10"/>
      <c r="D2313" s="10"/>
      <c r="AA2313" s="51"/>
      <c r="AB2313" s="51"/>
      <c r="AC2313" s="51"/>
      <c r="AD2313" s="51"/>
      <c r="AE2313" s="51"/>
      <c r="AF2313" s="50"/>
      <c r="AG2313" s="72"/>
      <c r="AN2313" s="51"/>
      <c r="AO2313" s="51"/>
      <c r="AP2313" s="51"/>
      <c r="AQ2313" s="51"/>
      <c r="AR2313" s="51"/>
      <c r="AS2313" s="51"/>
      <c r="AT2313" s="51"/>
      <c r="AU2313" s="51"/>
    </row>
    <row r="2314" spans="3:47" x14ac:dyDescent="0.2">
      <c r="C2314" s="10"/>
      <c r="D2314" s="10"/>
      <c r="AA2314" s="51"/>
      <c r="AB2314" s="51"/>
      <c r="AC2314" s="51"/>
      <c r="AD2314" s="51"/>
      <c r="AE2314" s="51"/>
      <c r="AF2314" s="50"/>
      <c r="AG2314" s="72"/>
      <c r="AN2314" s="51"/>
      <c r="AO2314" s="51"/>
      <c r="AP2314" s="51"/>
      <c r="AQ2314" s="51"/>
      <c r="AR2314" s="51"/>
      <c r="AS2314" s="51"/>
      <c r="AT2314" s="51"/>
      <c r="AU2314" s="51"/>
    </row>
    <row r="2315" spans="3:47" x14ac:dyDescent="0.2">
      <c r="C2315" s="10"/>
      <c r="D2315" s="10"/>
      <c r="AA2315" s="51"/>
      <c r="AB2315" s="51"/>
      <c r="AC2315" s="51"/>
      <c r="AD2315" s="51"/>
      <c r="AE2315" s="51"/>
      <c r="AF2315" s="50"/>
      <c r="AG2315" s="72"/>
      <c r="AN2315" s="51"/>
      <c r="AO2315" s="51"/>
      <c r="AP2315" s="51"/>
      <c r="AQ2315" s="51"/>
      <c r="AR2315" s="51"/>
      <c r="AS2315" s="51"/>
      <c r="AT2315" s="51"/>
      <c r="AU2315" s="51"/>
    </row>
    <row r="2316" spans="3:47" x14ac:dyDescent="0.2">
      <c r="C2316" s="10"/>
      <c r="D2316" s="10"/>
      <c r="AA2316" s="51"/>
      <c r="AB2316" s="51"/>
      <c r="AC2316" s="51"/>
      <c r="AD2316" s="51"/>
      <c r="AE2316" s="51"/>
      <c r="AF2316" s="50"/>
      <c r="AG2316" s="72"/>
      <c r="AN2316" s="51"/>
      <c r="AO2316" s="51"/>
      <c r="AP2316" s="51"/>
      <c r="AQ2316" s="51"/>
      <c r="AR2316" s="51"/>
      <c r="AS2316" s="51"/>
      <c r="AT2316" s="51"/>
      <c r="AU2316" s="51"/>
    </row>
    <row r="2317" spans="3:47" x14ac:dyDescent="0.2">
      <c r="C2317" s="10"/>
      <c r="D2317" s="10"/>
      <c r="AA2317" s="51"/>
      <c r="AB2317" s="51"/>
      <c r="AC2317" s="51"/>
      <c r="AD2317" s="51"/>
      <c r="AE2317" s="51"/>
      <c r="AF2317" s="50"/>
      <c r="AG2317" s="72"/>
      <c r="AN2317" s="51"/>
      <c r="AO2317" s="51"/>
      <c r="AP2317" s="51"/>
      <c r="AQ2317" s="51"/>
      <c r="AR2317" s="51"/>
      <c r="AS2317" s="51"/>
      <c r="AT2317" s="51"/>
      <c r="AU2317" s="51"/>
    </row>
    <row r="2318" spans="3:47" x14ac:dyDescent="0.2">
      <c r="C2318" s="10"/>
      <c r="D2318" s="10"/>
      <c r="AA2318" s="51"/>
      <c r="AB2318" s="51"/>
      <c r="AC2318" s="51"/>
      <c r="AD2318" s="51"/>
      <c r="AE2318" s="51"/>
      <c r="AF2318" s="50"/>
      <c r="AG2318" s="72"/>
      <c r="AN2318" s="51"/>
      <c r="AO2318" s="51"/>
      <c r="AP2318" s="51"/>
      <c r="AQ2318" s="51"/>
      <c r="AR2318" s="51"/>
      <c r="AS2318" s="51"/>
      <c r="AT2318" s="51"/>
      <c r="AU2318" s="51"/>
    </row>
    <row r="2319" spans="3:47" x14ac:dyDescent="0.2">
      <c r="C2319" s="10"/>
      <c r="D2319" s="10"/>
      <c r="AA2319" s="51"/>
      <c r="AB2319" s="51"/>
      <c r="AC2319" s="51"/>
      <c r="AD2319" s="51"/>
      <c r="AE2319" s="51"/>
      <c r="AF2319" s="50"/>
      <c r="AG2319" s="72"/>
      <c r="AN2319" s="51"/>
      <c r="AO2319" s="51"/>
      <c r="AP2319" s="51"/>
      <c r="AQ2319" s="51"/>
      <c r="AR2319" s="51"/>
      <c r="AS2319" s="51"/>
      <c r="AT2319" s="51"/>
      <c r="AU2319" s="51"/>
    </row>
    <row r="2320" spans="3:47" x14ac:dyDescent="0.2">
      <c r="C2320" s="10"/>
      <c r="D2320" s="10"/>
      <c r="AA2320" s="51"/>
      <c r="AB2320" s="51"/>
      <c r="AC2320" s="51"/>
      <c r="AD2320" s="51"/>
      <c r="AE2320" s="51"/>
      <c r="AF2320" s="50"/>
      <c r="AG2320" s="72"/>
      <c r="AN2320" s="51"/>
      <c r="AO2320" s="51"/>
      <c r="AP2320" s="51"/>
      <c r="AQ2320" s="51"/>
      <c r="AR2320" s="51"/>
      <c r="AS2320" s="51"/>
      <c r="AT2320" s="51"/>
      <c r="AU2320" s="51"/>
    </row>
    <row r="2321" spans="3:47" x14ac:dyDescent="0.2">
      <c r="C2321" s="10"/>
      <c r="D2321" s="10"/>
      <c r="AA2321" s="51"/>
      <c r="AB2321" s="51"/>
      <c r="AC2321" s="51"/>
      <c r="AD2321" s="51"/>
      <c r="AE2321" s="51"/>
      <c r="AF2321" s="50"/>
      <c r="AG2321" s="72"/>
      <c r="AN2321" s="51"/>
      <c r="AO2321" s="51"/>
      <c r="AP2321" s="51"/>
      <c r="AQ2321" s="51"/>
      <c r="AR2321" s="51"/>
      <c r="AS2321" s="51"/>
      <c r="AT2321" s="51"/>
      <c r="AU2321" s="51"/>
    </row>
    <row r="2322" spans="3:47" x14ac:dyDescent="0.2">
      <c r="C2322" s="10"/>
      <c r="D2322" s="10"/>
      <c r="AA2322" s="51"/>
      <c r="AB2322" s="51"/>
      <c r="AC2322" s="51"/>
      <c r="AD2322" s="51"/>
      <c r="AE2322" s="51"/>
      <c r="AF2322" s="50"/>
      <c r="AG2322" s="72"/>
      <c r="AN2322" s="51"/>
      <c r="AO2322" s="51"/>
      <c r="AP2322" s="51"/>
      <c r="AQ2322" s="51"/>
      <c r="AR2322" s="51"/>
      <c r="AS2322" s="51"/>
      <c r="AT2322" s="51"/>
      <c r="AU2322" s="51"/>
    </row>
    <row r="2323" spans="3:47" x14ac:dyDescent="0.2">
      <c r="C2323" s="10"/>
      <c r="D2323" s="10"/>
      <c r="AA2323" s="51"/>
      <c r="AB2323" s="51"/>
      <c r="AC2323" s="51"/>
      <c r="AD2323" s="51"/>
      <c r="AE2323" s="51"/>
      <c r="AF2323" s="50"/>
      <c r="AG2323" s="72"/>
      <c r="AN2323" s="51"/>
      <c r="AO2323" s="51"/>
      <c r="AP2323" s="51"/>
      <c r="AQ2323" s="51"/>
      <c r="AR2323" s="51"/>
      <c r="AS2323" s="51"/>
      <c r="AT2323" s="51"/>
      <c r="AU2323" s="51"/>
    </row>
    <row r="2324" spans="3:47" x14ac:dyDescent="0.2">
      <c r="C2324" s="10"/>
      <c r="D2324" s="10"/>
      <c r="AA2324" s="51"/>
      <c r="AB2324" s="51"/>
      <c r="AC2324" s="51"/>
      <c r="AD2324" s="51"/>
      <c r="AE2324" s="51"/>
      <c r="AF2324" s="50"/>
      <c r="AG2324" s="72"/>
      <c r="AN2324" s="51"/>
      <c r="AO2324" s="51"/>
      <c r="AP2324" s="51"/>
      <c r="AQ2324" s="51"/>
      <c r="AR2324" s="51"/>
      <c r="AS2324" s="51"/>
      <c r="AT2324" s="51"/>
      <c r="AU2324" s="51"/>
    </row>
    <row r="2325" spans="3:47" x14ac:dyDescent="0.2">
      <c r="C2325" s="10"/>
      <c r="D2325" s="10"/>
      <c r="AA2325" s="51"/>
      <c r="AB2325" s="51"/>
      <c r="AC2325" s="51"/>
      <c r="AD2325" s="51"/>
      <c r="AE2325" s="51"/>
      <c r="AF2325" s="50"/>
      <c r="AG2325" s="72"/>
      <c r="AN2325" s="51"/>
      <c r="AO2325" s="51"/>
      <c r="AP2325" s="51"/>
      <c r="AQ2325" s="51"/>
      <c r="AR2325" s="51"/>
      <c r="AS2325" s="51"/>
      <c r="AT2325" s="51"/>
      <c r="AU2325" s="51"/>
    </row>
    <row r="2326" spans="3:47" x14ac:dyDescent="0.2">
      <c r="C2326" s="10"/>
      <c r="D2326" s="10"/>
      <c r="AA2326" s="51"/>
      <c r="AB2326" s="51"/>
      <c r="AC2326" s="51"/>
      <c r="AD2326" s="51"/>
      <c r="AE2326" s="51"/>
      <c r="AF2326" s="50"/>
      <c r="AG2326" s="72"/>
      <c r="AN2326" s="51"/>
      <c r="AO2326" s="51"/>
      <c r="AP2326" s="51"/>
      <c r="AQ2326" s="51"/>
      <c r="AR2326" s="51"/>
      <c r="AS2326" s="51"/>
      <c r="AT2326" s="51"/>
      <c r="AU2326" s="51"/>
    </row>
    <row r="2327" spans="3:47" x14ac:dyDescent="0.2">
      <c r="C2327" s="10"/>
      <c r="D2327" s="10"/>
      <c r="AA2327" s="51"/>
      <c r="AB2327" s="51"/>
      <c r="AC2327" s="51"/>
      <c r="AD2327" s="51"/>
      <c r="AE2327" s="51"/>
      <c r="AF2327" s="50"/>
      <c r="AG2327" s="72"/>
      <c r="AN2327" s="51"/>
      <c r="AO2327" s="51"/>
      <c r="AP2327" s="51"/>
      <c r="AQ2327" s="51"/>
      <c r="AR2327" s="51"/>
      <c r="AS2327" s="51"/>
      <c r="AT2327" s="51"/>
      <c r="AU2327" s="51"/>
    </row>
    <row r="2328" spans="3:47" x14ac:dyDescent="0.2">
      <c r="C2328" s="10"/>
      <c r="D2328" s="10"/>
      <c r="AA2328" s="51"/>
      <c r="AB2328" s="51"/>
      <c r="AC2328" s="51"/>
      <c r="AD2328" s="51"/>
      <c r="AE2328" s="51"/>
      <c r="AF2328" s="50"/>
      <c r="AG2328" s="72"/>
      <c r="AN2328" s="51"/>
      <c r="AO2328" s="51"/>
      <c r="AP2328" s="51"/>
      <c r="AQ2328" s="51"/>
      <c r="AR2328" s="51"/>
      <c r="AS2328" s="51"/>
      <c r="AT2328" s="51"/>
      <c r="AU2328" s="51"/>
    </row>
    <row r="2329" spans="3:47" x14ac:dyDescent="0.2">
      <c r="C2329" s="10"/>
      <c r="D2329" s="10"/>
      <c r="AA2329" s="51"/>
      <c r="AB2329" s="51"/>
      <c r="AC2329" s="51"/>
      <c r="AD2329" s="51"/>
      <c r="AE2329" s="51"/>
      <c r="AF2329" s="50"/>
      <c r="AG2329" s="72"/>
      <c r="AN2329" s="51"/>
      <c r="AO2329" s="51"/>
      <c r="AP2329" s="51"/>
      <c r="AQ2329" s="51"/>
      <c r="AR2329" s="51"/>
      <c r="AS2329" s="51"/>
      <c r="AT2329" s="51"/>
      <c r="AU2329" s="51"/>
    </row>
    <row r="2330" spans="3:47" x14ac:dyDescent="0.2">
      <c r="C2330" s="10"/>
      <c r="D2330" s="10"/>
      <c r="AA2330" s="51"/>
      <c r="AB2330" s="51"/>
      <c r="AC2330" s="51"/>
      <c r="AD2330" s="51"/>
      <c r="AE2330" s="51"/>
      <c r="AF2330" s="50"/>
      <c r="AG2330" s="72"/>
      <c r="AN2330" s="51"/>
      <c r="AO2330" s="51"/>
      <c r="AP2330" s="51"/>
      <c r="AQ2330" s="51"/>
      <c r="AR2330" s="51"/>
      <c r="AS2330" s="51"/>
      <c r="AT2330" s="51"/>
      <c r="AU2330" s="51"/>
    </row>
    <row r="2331" spans="3:47" x14ac:dyDescent="0.2">
      <c r="C2331" s="10"/>
      <c r="D2331" s="10"/>
      <c r="AA2331" s="51"/>
      <c r="AB2331" s="51"/>
      <c r="AC2331" s="51"/>
      <c r="AD2331" s="51"/>
      <c r="AE2331" s="51"/>
      <c r="AF2331" s="50"/>
      <c r="AG2331" s="72"/>
      <c r="AN2331" s="51"/>
      <c r="AO2331" s="51"/>
      <c r="AP2331" s="51"/>
      <c r="AQ2331" s="51"/>
      <c r="AR2331" s="51"/>
      <c r="AS2331" s="51"/>
      <c r="AT2331" s="51"/>
      <c r="AU2331" s="51"/>
    </row>
    <row r="2332" spans="3:47" x14ac:dyDescent="0.2">
      <c r="C2332" s="10"/>
      <c r="D2332" s="10"/>
      <c r="AA2332" s="51"/>
      <c r="AB2332" s="51"/>
      <c r="AC2332" s="51"/>
      <c r="AD2332" s="51"/>
      <c r="AE2332" s="51"/>
      <c r="AF2332" s="50"/>
      <c r="AG2332" s="72"/>
      <c r="AN2332" s="51"/>
      <c r="AO2332" s="51"/>
      <c r="AP2332" s="51"/>
      <c r="AQ2332" s="51"/>
      <c r="AR2332" s="51"/>
      <c r="AS2332" s="51"/>
      <c r="AT2332" s="51"/>
      <c r="AU2332" s="51"/>
    </row>
    <row r="2333" spans="3:47" x14ac:dyDescent="0.2">
      <c r="C2333" s="10"/>
      <c r="D2333" s="10"/>
      <c r="AA2333" s="51"/>
      <c r="AB2333" s="51"/>
      <c r="AC2333" s="51"/>
      <c r="AD2333" s="51"/>
      <c r="AE2333" s="51"/>
      <c r="AF2333" s="50"/>
      <c r="AG2333" s="72"/>
      <c r="AN2333" s="51"/>
      <c r="AO2333" s="51"/>
      <c r="AP2333" s="51"/>
      <c r="AQ2333" s="51"/>
      <c r="AR2333" s="51"/>
      <c r="AS2333" s="51"/>
      <c r="AT2333" s="51"/>
      <c r="AU2333" s="51"/>
    </row>
    <row r="2334" spans="3:47" x14ac:dyDescent="0.2">
      <c r="C2334" s="10"/>
      <c r="D2334" s="10"/>
      <c r="AA2334" s="51"/>
      <c r="AB2334" s="51"/>
      <c r="AC2334" s="51"/>
      <c r="AD2334" s="51"/>
      <c r="AE2334" s="51"/>
      <c r="AF2334" s="50"/>
      <c r="AG2334" s="72"/>
      <c r="AN2334" s="51"/>
      <c r="AO2334" s="51"/>
      <c r="AP2334" s="51"/>
      <c r="AQ2334" s="51"/>
      <c r="AR2334" s="51"/>
      <c r="AS2334" s="51"/>
      <c r="AT2334" s="51"/>
      <c r="AU2334" s="51"/>
    </row>
    <row r="2335" spans="3:47" x14ac:dyDescent="0.2">
      <c r="C2335" s="10"/>
      <c r="D2335" s="10"/>
      <c r="AA2335" s="51"/>
      <c r="AB2335" s="51"/>
      <c r="AC2335" s="51"/>
      <c r="AD2335" s="51"/>
      <c r="AE2335" s="51"/>
      <c r="AF2335" s="50"/>
      <c r="AG2335" s="72"/>
      <c r="AN2335" s="51"/>
      <c r="AO2335" s="51"/>
      <c r="AP2335" s="51"/>
      <c r="AQ2335" s="51"/>
      <c r="AR2335" s="51"/>
      <c r="AS2335" s="51"/>
      <c r="AT2335" s="51"/>
      <c r="AU2335" s="51"/>
    </row>
    <row r="2336" spans="3:47" x14ac:dyDescent="0.2">
      <c r="C2336" s="10"/>
      <c r="D2336" s="10"/>
      <c r="AA2336" s="51"/>
      <c r="AB2336" s="51"/>
      <c r="AC2336" s="51"/>
      <c r="AD2336" s="51"/>
      <c r="AE2336" s="51"/>
      <c r="AF2336" s="50"/>
      <c r="AG2336" s="72"/>
      <c r="AN2336" s="51"/>
      <c r="AO2336" s="51"/>
      <c r="AP2336" s="51"/>
      <c r="AQ2336" s="51"/>
      <c r="AR2336" s="51"/>
      <c r="AS2336" s="51"/>
      <c r="AT2336" s="51"/>
      <c r="AU2336" s="51"/>
    </row>
    <row r="2337" spans="3:47" x14ac:dyDescent="0.2">
      <c r="C2337" s="10"/>
      <c r="D2337" s="10"/>
      <c r="AA2337" s="51"/>
      <c r="AB2337" s="51"/>
      <c r="AC2337" s="51"/>
      <c r="AD2337" s="51"/>
      <c r="AE2337" s="51"/>
      <c r="AF2337" s="50"/>
      <c r="AG2337" s="72"/>
      <c r="AN2337" s="51"/>
      <c r="AO2337" s="51"/>
      <c r="AP2337" s="51"/>
      <c r="AQ2337" s="51"/>
      <c r="AR2337" s="51"/>
      <c r="AS2337" s="51"/>
      <c r="AT2337" s="51"/>
      <c r="AU2337" s="51"/>
    </row>
    <row r="2338" spans="3:47" x14ac:dyDescent="0.2">
      <c r="C2338" s="10"/>
      <c r="D2338" s="10"/>
      <c r="AA2338" s="51"/>
      <c r="AB2338" s="51"/>
      <c r="AC2338" s="51"/>
      <c r="AD2338" s="51"/>
      <c r="AE2338" s="51"/>
      <c r="AF2338" s="50"/>
      <c r="AG2338" s="72"/>
      <c r="AN2338" s="51"/>
      <c r="AO2338" s="51"/>
      <c r="AP2338" s="51"/>
      <c r="AQ2338" s="51"/>
      <c r="AR2338" s="51"/>
      <c r="AS2338" s="51"/>
      <c r="AT2338" s="51"/>
      <c r="AU2338" s="51"/>
    </row>
    <row r="2339" spans="3:47" x14ac:dyDescent="0.2">
      <c r="C2339" s="10"/>
      <c r="D2339" s="10"/>
      <c r="AA2339" s="51"/>
      <c r="AB2339" s="51"/>
      <c r="AC2339" s="51"/>
      <c r="AD2339" s="51"/>
      <c r="AE2339" s="51"/>
      <c r="AF2339" s="50"/>
      <c r="AG2339" s="72"/>
      <c r="AN2339" s="51"/>
      <c r="AO2339" s="51"/>
      <c r="AP2339" s="51"/>
      <c r="AQ2339" s="51"/>
      <c r="AR2339" s="51"/>
      <c r="AS2339" s="51"/>
      <c r="AT2339" s="51"/>
      <c r="AU2339" s="51"/>
    </row>
    <row r="2340" spans="3:47" x14ac:dyDescent="0.2">
      <c r="C2340" s="10"/>
      <c r="D2340" s="10"/>
      <c r="AA2340" s="51"/>
      <c r="AB2340" s="51"/>
      <c r="AC2340" s="51"/>
      <c r="AD2340" s="51"/>
      <c r="AE2340" s="51"/>
      <c r="AF2340" s="50"/>
      <c r="AG2340" s="72"/>
      <c r="AN2340" s="51"/>
      <c r="AO2340" s="51"/>
      <c r="AP2340" s="51"/>
      <c r="AQ2340" s="51"/>
      <c r="AR2340" s="51"/>
      <c r="AS2340" s="51"/>
      <c r="AT2340" s="51"/>
      <c r="AU2340" s="51"/>
    </row>
    <row r="2341" spans="3:47" x14ac:dyDescent="0.2">
      <c r="C2341" s="10"/>
      <c r="D2341" s="10"/>
      <c r="AA2341" s="51"/>
      <c r="AB2341" s="51"/>
      <c r="AC2341" s="51"/>
      <c r="AD2341" s="51"/>
      <c r="AE2341" s="51"/>
      <c r="AF2341" s="50"/>
      <c r="AG2341" s="72"/>
      <c r="AN2341" s="51"/>
      <c r="AO2341" s="51"/>
      <c r="AP2341" s="51"/>
      <c r="AQ2341" s="51"/>
      <c r="AR2341" s="51"/>
      <c r="AS2341" s="51"/>
      <c r="AT2341" s="51"/>
      <c r="AU2341" s="51"/>
    </row>
    <row r="2342" spans="3:47" x14ac:dyDescent="0.2">
      <c r="C2342" s="10"/>
      <c r="D2342" s="10"/>
      <c r="AA2342" s="51"/>
      <c r="AB2342" s="51"/>
      <c r="AC2342" s="51"/>
      <c r="AD2342" s="51"/>
      <c r="AE2342" s="51"/>
      <c r="AF2342" s="50"/>
      <c r="AG2342" s="72"/>
      <c r="AN2342" s="51"/>
      <c r="AO2342" s="51"/>
      <c r="AP2342" s="51"/>
      <c r="AQ2342" s="51"/>
      <c r="AR2342" s="51"/>
      <c r="AS2342" s="51"/>
      <c r="AT2342" s="51"/>
      <c r="AU2342" s="51"/>
    </row>
    <row r="2343" spans="3:47" x14ac:dyDescent="0.2">
      <c r="C2343" s="10"/>
      <c r="D2343" s="10"/>
      <c r="AA2343" s="51"/>
      <c r="AB2343" s="51"/>
      <c r="AC2343" s="51"/>
      <c r="AD2343" s="51"/>
      <c r="AE2343" s="51"/>
      <c r="AF2343" s="50"/>
      <c r="AG2343" s="72"/>
      <c r="AN2343" s="51"/>
      <c r="AO2343" s="51"/>
      <c r="AP2343" s="51"/>
      <c r="AQ2343" s="51"/>
      <c r="AR2343" s="51"/>
      <c r="AS2343" s="51"/>
      <c r="AT2343" s="51"/>
      <c r="AU2343" s="51"/>
    </row>
    <row r="2344" spans="3:47" x14ac:dyDescent="0.2">
      <c r="C2344" s="10"/>
      <c r="D2344" s="10"/>
      <c r="AA2344" s="51"/>
      <c r="AB2344" s="51"/>
      <c r="AC2344" s="51"/>
      <c r="AD2344" s="51"/>
      <c r="AE2344" s="51"/>
      <c r="AF2344" s="50"/>
      <c r="AG2344" s="72"/>
      <c r="AN2344" s="51"/>
      <c r="AO2344" s="51"/>
      <c r="AP2344" s="51"/>
      <c r="AQ2344" s="51"/>
      <c r="AR2344" s="51"/>
      <c r="AS2344" s="51"/>
      <c r="AT2344" s="51"/>
      <c r="AU2344" s="51"/>
    </row>
    <row r="2345" spans="3:47" x14ac:dyDescent="0.2">
      <c r="C2345" s="10"/>
      <c r="D2345" s="10"/>
      <c r="AA2345" s="51"/>
      <c r="AB2345" s="51"/>
      <c r="AC2345" s="51"/>
      <c r="AD2345" s="51"/>
      <c r="AE2345" s="51"/>
      <c r="AF2345" s="50"/>
      <c r="AG2345" s="72"/>
      <c r="AN2345" s="51"/>
      <c r="AO2345" s="51"/>
      <c r="AP2345" s="51"/>
      <c r="AQ2345" s="51"/>
      <c r="AR2345" s="51"/>
      <c r="AS2345" s="51"/>
      <c r="AT2345" s="51"/>
      <c r="AU2345" s="51"/>
    </row>
    <row r="2346" spans="3:47" x14ac:dyDescent="0.2">
      <c r="C2346" s="10"/>
      <c r="D2346" s="10"/>
      <c r="AA2346" s="51"/>
      <c r="AB2346" s="51"/>
      <c r="AC2346" s="51"/>
      <c r="AD2346" s="51"/>
      <c r="AE2346" s="51"/>
      <c r="AF2346" s="50"/>
      <c r="AG2346" s="72"/>
      <c r="AN2346" s="51"/>
      <c r="AO2346" s="51"/>
      <c r="AP2346" s="51"/>
      <c r="AQ2346" s="51"/>
      <c r="AR2346" s="51"/>
      <c r="AS2346" s="51"/>
      <c r="AT2346" s="51"/>
      <c r="AU2346" s="51"/>
    </row>
    <row r="2347" spans="3:47" x14ac:dyDescent="0.2">
      <c r="C2347" s="10"/>
      <c r="D2347" s="10"/>
      <c r="AA2347" s="51"/>
      <c r="AB2347" s="51"/>
      <c r="AC2347" s="51"/>
      <c r="AD2347" s="51"/>
      <c r="AE2347" s="51"/>
      <c r="AF2347" s="50"/>
      <c r="AG2347" s="72"/>
      <c r="AN2347" s="51"/>
      <c r="AO2347" s="51"/>
      <c r="AP2347" s="51"/>
      <c r="AQ2347" s="51"/>
      <c r="AR2347" s="51"/>
      <c r="AS2347" s="51"/>
      <c r="AT2347" s="51"/>
      <c r="AU2347" s="51"/>
    </row>
    <row r="2348" spans="3:47" x14ac:dyDescent="0.2">
      <c r="C2348" s="10"/>
      <c r="D2348" s="10"/>
      <c r="AA2348" s="51"/>
      <c r="AB2348" s="51"/>
      <c r="AC2348" s="51"/>
      <c r="AD2348" s="51"/>
      <c r="AE2348" s="51"/>
      <c r="AF2348" s="50"/>
      <c r="AG2348" s="72"/>
      <c r="AN2348" s="51"/>
      <c r="AO2348" s="51"/>
      <c r="AP2348" s="51"/>
      <c r="AQ2348" s="51"/>
      <c r="AR2348" s="51"/>
      <c r="AS2348" s="51"/>
      <c r="AT2348" s="51"/>
      <c r="AU2348" s="51"/>
    </row>
    <row r="2349" spans="3:47" x14ac:dyDescent="0.2">
      <c r="C2349" s="10"/>
      <c r="D2349" s="10"/>
      <c r="AA2349" s="51"/>
      <c r="AB2349" s="51"/>
      <c r="AC2349" s="51"/>
      <c r="AD2349" s="51"/>
      <c r="AE2349" s="51"/>
      <c r="AF2349" s="50"/>
      <c r="AG2349" s="72"/>
      <c r="AN2349" s="51"/>
      <c r="AO2349" s="51"/>
      <c r="AP2349" s="51"/>
      <c r="AQ2349" s="51"/>
      <c r="AR2349" s="51"/>
      <c r="AS2349" s="51"/>
      <c r="AT2349" s="51"/>
      <c r="AU2349" s="51"/>
    </row>
    <row r="2350" spans="3:47" x14ac:dyDescent="0.2">
      <c r="C2350" s="10"/>
      <c r="D2350" s="10"/>
      <c r="AA2350" s="51"/>
      <c r="AB2350" s="51"/>
      <c r="AC2350" s="51"/>
      <c r="AD2350" s="51"/>
      <c r="AE2350" s="51"/>
      <c r="AF2350" s="50"/>
      <c r="AG2350" s="72"/>
      <c r="AN2350" s="51"/>
      <c r="AO2350" s="51"/>
      <c r="AP2350" s="51"/>
      <c r="AQ2350" s="51"/>
      <c r="AR2350" s="51"/>
      <c r="AS2350" s="51"/>
      <c r="AT2350" s="51"/>
      <c r="AU2350" s="51"/>
    </row>
    <row r="2351" spans="3:47" x14ac:dyDescent="0.2">
      <c r="C2351" s="10"/>
      <c r="D2351" s="10"/>
      <c r="AA2351" s="51"/>
      <c r="AB2351" s="51"/>
      <c r="AC2351" s="51"/>
      <c r="AD2351" s="51"/>
      <c r="AE2351" s="51"/>
      <c r="AF2351" s="50"/>
      <c r="AG2351" s="72"/>
      <c r="AN2351" s="51"/>
      <c r="AO2351" s="51"/>
      <c r="AP2351" s="51"/>
      <c r="AQ2351" s="51"/>
      <c r="AR2351" s="51"/>
      <c r="AS2351" s="51"/>
      <c r="AT2351" s="51"/>
      <c r="AU2351" s="51"/>
    </row>
    <row r="2352" spans="3:47" x14ac:dyDescent="0.2">
      <c r="C2352" s="10"/>
      <c r="D2352" s="10"/>
      <c r="AA2352" s="51"/>
      <c r="AB2352" s="51"/>
      <c r="AC2352" s="51"/>
      <c r="AD2352" s="51"/>
      <c r="AE2352" s="51"/>
      <c r="AF2352" s="50"/>
      <c r="AG2352" s="72"/>
      <c r="AN2352" s="51"/>
      <c r="AO2352" s="51"/>
      <c r="AP2352" s="51"/>
      <c r="AQ2352" s="51"/>
      <c r="AR2352" s="51"/>
      <c r="AS2352" s="51"/>
      <c r="AT2352" s="51"/>
      <c r="AU2352" s="51"/>
    </row>
    <row r="2353" spans="3:47" x14ac:dyDescent="0.2">
      <c r="C2353" s="10"/>
      <c r="D2353" s="10"/>
      <c r="AA2353" s="51"/>
      <c r="AB2353" s="51"/>
      <c r="AC2353" s="51"/>
      <c r="AD2353" s="51"/>
      <c r="AE2353" s="51"/>
      <c r="AF2353" s="50"/>
      <c r="AG2353" s="72"/>
      <c r="AN2353" s="51"/>
      <c r="AO2353" s="51"/>
      <c r="AP2353" s="51"/>
      <c r="AQ2353" s="51"/>
      <c r="AR2353" s="51"/>
      <c r="AS2353" s="51"/>
      <c r="AT2353" s="51"/>
      <c r="AU2353" s="51"/>
    </row>
    <row r="2354" spans="3:47" x14ac:dyDescent="0.2">
      <c r="C2354" s="10"/>
      <c r="D2354" s="10"/>
      <c r="AA2354" s="51"/>
      <c r="AB2354" s="51"/>
      <c r="AC2354" s="51"/>
      <c r="AD2354" s="51"/>
      <c r="AE2354" s="51"/>
      <c r="AF2354" s="50"/>
      <c r="AG2354" s="72"/>
      <c r="AN2354" s="51"/>
      <c r="AO2354" s="51"/>
      <c r="AP2354" s="51"/>
      <c r="AQ2354" s="51"/>
      <c r="AR2354" s="51"/>
      <c r="AS2354" s="51"/>
      <c r="AT2354" s="51"/>
      <c r="AU2354" s="51"/>
    </row>
    <row r="2355" spans="3:47" x14ac:dyDescent="0.2">
      <c r="C2355" s="10"/>
      <c r="D2355" s="10"/>
      <c r="AA2355" s="51"/>
      <c r="AB2355" s="51"/>
      <c r="AC2355" s="51"/>
      <c r="AD2355" s="51"/>
      <c r="AE2355" s="51"/>
      <c r="AF2355" s="50"/>
      <c r="AG2355" s="72"/>
      <c r="AN2355" s="51"/>
      <c r="AO2355" s="51"/>
      <c r="AP2355" s="51"/>
      <c r="AQ2355" s="51"/>
      <c r="AR2355" s="51"/>
      <c r="AS2355" s="51"/>
      <c r="AT2355" s="51"/>
      <c r="AU2355" s="51"/>
    </row>
    <row r="2356" spans="3:47" x14ac:dyDescent="0.2">
      <c r="C2356" s="10"/>
      <c r="D2356" s="10"/>
      <c r="AA2356" s="51"/>
      <c r="AB2356" s="51"/>
      <c r="AC2356" s="51"/>
      <c r="AD2356" s="51"/>
      <c r="AE2356" s="51"/>
      <c r="AF2356" s="50"/>
      <c r="AG2356" s="72"/>
      <c r="AN2356" s="51"/>
      <c r="AO2356" s="51"/>
      <c r="AP2356" s="51"/>
      <c r="AQ2356" s="51"/>
      <c r="AR2356" s="51"/>
      <c r="AS2356" s="51"/>
      <c r="AT2356" s="51"/>
      <c r="AU2356" s="51"/>
    </row>
    <row r="2357" spans="3:47" x14ac:dyDescent="0.2">
      <c r="C2357" s="10"/>
      <c r="D2357" s="10"/>
      <c r="AA2357" s="51"/>
      <c r="AB2357" s="51"/>
      <c r="AC2357" s="51"/>
      <c r="AD2357" s="51"/>
      <c r="AE2357" s="51"/>
      <c r="AF2357" s="50"/>
      <c r="AG2357" s="72"/>
      <c r="AN2357" s="51"/>
      <c r="AO2357" s="51"/>
      <c r="AP2357" s="51"/>
      <c r="AQ2357" s="51"/>
      <c r="AR2357" s="51"/>
      <c r="AS2357" s="51"/>
      <c r="AT2357" s="51"/>
      <c r="AU2357" s="51"/>
    </row>
    <row r="2358" spans="3:47" x14ac:dyDescent="0.2">
      <c r="C2358" s="10"/>
      <c r="D2358" s="10"/>
      <c r="AA2358" s="51"/>
      <c r="AB2358" s="51"/>
      <c r="AC2358" s="51"/>
      <c r="AD2358" s="51"/>
      <c r="AE2358" s="51"/>
      <c r="AF2358" s="50"/>
      <c r="AG2358" s="72"/>
      <c r="AN2358" s="51"/>
      <c r="AO2358" s="51"/>
      <c r="AP2358" s="51"/>
      <c r="AQ2358" s="51"/>
      <c r="AR2358" s="51"/>
      <c r="AS2358" s="51"/>
      <c r="AT2358" s="51"/>
      <c r="AU2358" s="51"/>
    </row>
    <row r="2359" spans="3:47" x14ac:dyDescent="0.2">
      <c r="C2359" s="10"/>
      <c r="D2359" s="10"/>
      <c r="AA2359" s="51"/>
      <c r="AB2359" s="51"/>
      <c r="AC2359" s="51"/>
      <c r="AD2359" s="51"/>
      <c r="AE2359" s="51"/>
      <c r="AF2359" s="50"/>
      <c r="AG2359" s="72"/>
      <c r="AN2359" s="51"/>
      <c r="AO2359" s="51"/>
      <c r="AP2359" s="51"/>
      <c r="AQ2359" s="51"/>
      <c r="AR2359" s="51"/>
      <c r="AS2359" s="51"/>
      <c r="AT2359" s="51"/>
      <c r="AU2359" s="51"/>
    </row>
    <row r="2360" spans="3:47" x14ac:dyDescent="0.2">
      <c r="C2360" s="10"/>
      <c r="D2360" s="10"/>
      <c r="AA2360" s="51"/>
      <c r="AB2360" s="51"/>
      <c r="AC2360" s="51"/>
      <c r="AD2360" s="51"/>
      <c r="AE2360" s="51"/>
      <c r="AF2360" s="50"/>
      <c r="AG2360" s="72"/>
      <c r="AN2360" s="51"/>
      <c r="AO2360" s="51"/>
      <c r="AP2360" s="51"/>
      <c r="AQ2360" s="51"/>
      <c r="AR2360" s="51"/>
      <c r="AS2360" s="51"/>
      <c r="AT2360" s="51"/>
      <c r="AU2360" s="51"/>
    </row>
    <row r="2361" spans="3:47" x14ac:dyDescent="0.2">
      <c r="C2361" s="10"/>
      <c r="D2361" s="10"/>
      <c r="AA2361" s="51"/>
      <c r="AB2361" s="51"/>
      <c r="AC2361" s="51"/>
      <c r="AD2361" s="51"/>
      <c r="AE2361" s="51"/>
      <c r="AF2361" s="50"/>
      <c r="AG2361" s="72"/>
      <c r="AN2361" s="51"/>
      <c r="AO2361" s="51"/>
      <c r="AP2361" s="51"/>
      <c r="AQ2361" s="51"/>
      <c r="AR2361" s="51"/>
      <c r="AS2361" s="51"/>
      <c r="AT2361" s="51"/>
      <c r="AU2361" s="51"/>
    </row>
    <row r="2362" spans="3:47" x14ac:dyDescent="0.2">
      <c r="C2362" s="10"/>
      <c r="D2362" s="10"/>
      <c r="AA2362" s="51"/>
      <c r="AB2362" s="51"/>
      <c r="AC2362" s="51"/>
      <c r="AD2362" s="51"/>
      <c r="AE2362" s="51"/>
      <c r="AF2362" s="50"/>
      <c r="AG2362" s="72"/>
      <c r="AN2362" s="51"/>
      <c r="AO2362" s="51"/>
      <c r="AP2362" s="51"/>
      <c r="AQ2362" s="51"/>
      <c r="AR2362" s="51"/>
      <c r="AS2362" s="51"/>
      <c r="AT2362" s="51"/>
      <c r="AU2362" s="51"/>
    </row>
    <row r="2363" spans="3:47" x14ac:dyDescent="0.2">
      <c r="C2363" s="10"/>
      <c r="D2363" s="10"/>
      <c r="AA2363" s="51"/>
      <c r="AB2363" s="51"/>
      <c r="AC2363" s="51"/>
      <c r="AD2363" s="51"/>
      <c r="AE2363" s="51"/>
      <c r="AF2363" s="50"/>
      <c r="AG2363" s="72"/>
      <c r="AN2363" s="51"/>
      <c r="AO2363" s="51"/>
      <c r="AP2363" s="51"/>
      <c r="AQ2363" s="51"/>
      <c r="AR2363" s="51"/>
      <c r="AS2363" s="51"/>
      <c r="AT2363" s="51"/>
      <c r="AU2363" s="51"/>
    </row>
    <row r="2364" spans="3:47" x14ac:dyDescent="0.2">
      <c r="C2364" s="10"/>
      <c r="D2364" s="10"/>
      <c r="AA2364" s="51"/>
      <c r="AB2364" s="51"/>
      <c r="AC2364" s="51"/>
      <c r="AD2364" s="51"/>
      <c r="AE2364" s="51"/>
      <c r="AF2364" s="50"/>
      <c r="AG2364" s="72"/>
      <c r="AN2364" s="51"/>
      <c r="AO2364" s="51"/>
      <c r="AP2364" s="51"/>
      <c r="AQ2364" s="51"/>
      <c r="AR2364" s="51"/>
      <c r="AS2364" s="51"/>
      <c r="AT2364" s="51"/>
      <c r="AU2364" s="51"/>
    </row>
    <row r="2365" spans="3:47" x14ac:dyDescent="0.2">
      <c r="C2365" s="10"/>
      <c r="D2365" s="10"/>
      <c r="AA2365" s="51"/>
      <c r="AB2365" s="51"/>
      <c r="AC2365" s="51"/>
      <c r="AD2365" s="51"/>
      <c r="AE2365" s="51"/>
      <c r="AF2365" s="50"/>
      <c r="AG2365" s="72"/>
      <c r="AN2365" s="51"/>
      <c r="AO2365" s="51"/>
      <c r="AP2365" s="51"/>
      <c r="AQ2365" s="51"/>
      <c r="AR2365" s="51"/>
      <c r="AS2365" s="51"/>
      <c r="AT2365" s="51"/>
      <c r="AU2365" s="51"/>
    </row>
    <row r="2366" spans="3:47" x14ac:dyDescent="0.2">
      <c r="C2366" s="10"/>
      <c r="D2366" s="10"/>
      <c r="AA2366" s="51"/>
      <c r="AB2366" s="51"/>
      <c r="AC2366" s="51"/>
      <c r="AD2366" s="51"/>
      <c r="AE2366" s="51"/>
      <c r="AF2366" s="50"/>
      <c r="AG2366" s="72"/>
      <c r="AN2366" s="51"/>
      <c r="AO2366" s="51"/>
      <c r="AP2366" s="51"/>
      <c r="AQ2366" s="51"/>
      <c r="AR2366" s="51"/>
      <c r="AS2366" s="51"/>
      <c r="AT2366" s="51"/>
      <c r="AU2366" s="51"/>
    </row>
    <row r="2367" spans="3:47" x14ac:dyDescent="0.2">
      <c r="C2367" s="10"/>
      <c r="D2367" s="10"/>
      <c r="AA2367" s="51"/>
      <c r="AB2367" s="51"/>
      <c r="AC2367" s="51"/>
      <c r="AD2367" s="51"/>
      <c r="AE2367" s="51"/>
      <c r="AF2367" s="50"/>
      <c r="AG2367" s="72"/>
      <c r="AN2367" s="51"/>
      <c r="AO2367" s="51"/>
      <c r="AP2367" s="51"/>
      <c r="AQ2367" s="51"/>
      <c r="AR2367" s="51"/>
      <c r="AS2367" s="51"/>
      <c r="AT2367" s="51"/>
      <c r="AU2367" s="51"/>
    </row>
    <row r="2368" spans="3:47" x14ac:dyDescent="0.2">
      <c r="C2368" s="10"/>
      <c r="D2368" s="10"/>
      <c r="AA2368" s="51"/>
      <c r="AB2368" s="51"/>
      <c r="AC2368" s="51"/>
      <c r="AD2368" s="51"/>
      <c r="AE2368" s="51"/>
      <c r="AF2368" s="50"/>
      <c r="AG2368" s="72"/>
      <c r="AN2368" s="51"/>
      <c r="AO2368" s="51"/>
      <c r="AP2368" s="51"/>
      <c r="AQ2368" s="51"/>
      <c r="AR2368" s="51"/>
      <c r="AS2368" s="51"/>
      <c r="AT2368" s="51"/>
      <c r="AU2368" s="51"/>
    </row>
    <row r="2369" spans="3:47" x14ac:dyDescent="0.2">
      <c r="C2369" s="10"/>
      <c r="D2369" s="10"/>
      <c r="AA2369" s="51"/>
      <c r="AB2369" s="51"/>
      <c r="AC2369" s="51"/>
      <c r="AD2369" s="51"/>
      <c r="AE2369" s="51"/>
      <c r="AF2369" s="50"/>
      <c r="AG2369" s="72"/>
      <c r="AN2369" s="51"/>
      <c r="AO2369" s="51"/>
      <c r="AP2369" s="51"/>
      <c r="AQ2369" s="51"/>
      <c r="AR2369" s="51"/>
      <c r="AS2369" s="51"/>
      <c r="AT2369" s="51"/>
      <c r="AU2369" s="51"/>
    </row>
    <row r="2370" spans="3:47" x14ac:dyDescent="0.2">
      <c r="C2370" s="10"/>
      <c r="D2370" s="10"/>
      <c r="AA2370" s="51"/>
      <c r="AB2370" s="51"/>
      <c r="AC2370" s="51"/>
      <c r="AD2370" s="51"/>
      <c r="AE2370" s="51"/>
      <c r="AF2370" s="50"/>
      <c r="AG2370" s="72"/>
      <c r="AN2370" s="51"/>
      <c r="AO2370" s="51"/>
      <c r="AP2370" s="51"/>
      <c r="AQ2370" s="51"/>
      <c r="AR2370" s="51"/>
      <c r="AS2370" s="51"/>
      <c r="AT2370" s="51"/>
      <c r="AU2370" s="51"/>
    </row>
    <row r="2371" spans="3:47" x14ac:dyDescent="0.2">
      <c r="C2371" s="10"/>
      <c r="D2371" s="10"/>
      <c r="AA2371" s="51"/>
      <c r="AB2371" s="51"/>
      <c r="AC2371" s="51"/>
      <c r="AD2371" s="51"/>
      <c r="AE2371" s="51"/>
      <c r="AF2371" s="50"/>
      <c r="AG2371" s="72"/>
      <c r="AN2371" s="51"/>
      <c r="AO2371" s="51"/>
      <c r="AP2371" s="51"/>
      <c r="AQ2371" s="51"/>
      <c r="AR2371" s="51"/>
      <c r="AS2371" s="51"/>
      <c r="AT2371" s="51"/>
      <c r="AU2371" s="51"/>
    </row>
    <row r="2372" spans="3:47" x14ac:dyDescent="0.2">
      <c r="C2372" s="10"/>
      <c r="D2372" s="10"/>
      <c r="AA2372" s="51"/>
      <c r="AB2372" s="51"/>
      <c r="AC2372" s="51"/>
      <c r="AD2372" s="51"/>
      <c r="AE2372" s="51"/>
      <c r="AF2372" s="50"/>
      <c r="AG2372" s="72"/>
      <c r="AN2372" s="51"/>
      <c r="AO2372" s="51"/>
      <c r="AP2372" s="51"/>
      <c r="AQ2372" s="51"/>
      <c r="AR2372" s="51"/>
      <c r="AS2372" s="51"/>
      <c r="AT2372" s="51"/>
      <c r="AU2372" s="51"/>
    </row>
    <row r="2373" spans="3:47" x14ac:dyDescent="0.2">
      <c r="C2373" s="10"/>
      <c r="D2373" s="10"/>
      <c r="AA2373" s="51"/>
      <c r="AB2373" s="51"/>
      <c r="AC2373" s="51"/>
      <c r="AD2373" s="51"/>
      <c r="AE2373" s="51"/>
      <c r="AF2373" s="50"/>
      <c r="AG2373" s="72"/>
      <c r="AN2373" s="51"/>
      <c r="AO2373" s="51"/>
      <c r="AP2373" s="51"/>
      <c r="AQ2373" s="51"/>
      <c r="AR2373" s="51"/>
      <c r="AS2373" s="51"/>
      <c r="AT2373" s="51"/>
      <c r="AU2373" s="51"/>
    </row>
    <row r="2374" spans="3:47" x14ac:dyDescent="0.2">
      <c r="C2374" s="10"/>
      <c r="D2374" s="10"/>
      <c r="AA2374" s="51"/>
      <c r="AB2374" s="51"/>
      <c r="AC2374" s="51"/>
      <c r="AD2374" s="51"/>
      <c r="AE2374" s="51"/>
      <c r="AF2374" s="50"/>
      <c r="AG2374" s="72"/>
      <c r="AN2374" s="51"/>
      <c r="AO2374" s="51"/>
      <c r="AP2374" s="51"/>
      <c r="AQ2374" s="51"/>
      <c r="AR2374" s="51"/>
      <c r="AS2374" s="51"/>
      <c r="AT2374" s="51"/>
      <c r="AU2374" s="51"/>
    </row>
    <row r="2375" spans="3:47" x14ac:dyDescent="0.2">
      <c r="C2375" s="10"/>
      <c r="D2375" s="10"/>
      <c r="AA2375" s="51"/>
      <c r="AB2375" s="51"/>
      <c r="AC2375" s="51"/>
      <c r="AD2375" s="51"/>
      <c r="AE2375" s="51"/>
      <c r="AF2375" s="50"/>
      <c r="AG2375" s="72"/>
      <c r="AN2375" s="51"/>
      <c r="AO2375" s="51"/>
      <c r="AP2375" s="51"/>
      <c r="AQ2375" s="51"/>
      <c r="AR2375" s="51"/>
      <c r="AS2375" s="51"/>
      <c r="AT2375" s="51"/>
      <c r="AU2375" s="51"/>
    </row>
    <row r="2376" spans="3:47" x14ac:dyDescent="0.2">
      <c r="C2376" s="10"/>
      <c r="D2376" s="10"/>
      <c r="AA2376" s="51"/>
      <c r="AB2376" s="51"/>
      <c r="AC2376" s="51"/>
      <c r="AD2376" s="51"/>
      <c r="AE2376" s="51"/>
      <c r="AF2376" s="50"/>
      <c r="AG2376" s="72"/>
      <c r="AN2376" s="51"/>
      <c r="AO2376" s="51"/>
      <c r="AP2376" s="51"/>
      <c r="AQ2376" s="51"/>
      <c r="AR2376" s="51"/>
      <c r="AS2376" s="51"/>
      <c r="AT2376" s="51"/>
      <c r="AU2376" s="51"/>
    </row>
    <row r="2377" spans="3:47" x14ac:dyDescent="0.2">
      <c r="C2377" s="10"/>
      <c r="D2377" s="10"/>
      <c r="AA2377" s="51"/>
      <c r="AB2377" s="51"/>
      <c r="AC2377" s="51"/>
      <c r="AD2377" s="51"/>
      <c r="AE2377" s="51"/>
      <c r="AF2377" s="50"/>
      <c r="AG2377" s="72"/>
      <c r="AN2377" s="51"/>
      <c r="AO2377" s="51"/>
      <c r="AP2377" s="51"/>
      <c r="AQ2377" s="51"/>
      <c r="AR2377" s="51"/>
      <c r="AS2377" s="51"/>
      <c r="AT2377" s="51"/>
      <c r="AU2377" s="51"/>
    </row>
    <row r="2378" spans="3:47" x14ac:dyDescent="0.2">
      <c r="C2378" s="10"/>
      <c r="D2378" s="10"/>
      <c r="AA2378" s="51"/>
      <c r="AB2378" s="51"/>
      <c r="AC2378" s="51"/>
      <c r="AD2378" s="51"/>
      <c r="AE2378" s="51"/>
      <c r="AF2378" s="50"/>
      <c r="AG2378" s="72"/>
      <c r="AN2378" s="51"/>
      <c r="AO2378" s="51"/>
      <c r="AP2378" s="51"/>
      <c r="AQ2378" s="51"/>
      <c r="AR2378" s="51"/>
      <c r="AS2378" s="51"/>
      <c r="AT2378" s="51"/>
      <c r="AU2378" s="51"/>
    </row>
    <row r="2379" spans="3:47" x14ac:dyDescent="0.2">
      <c r="C2379" s="10"/>
      <c r="D2379" s="10"/>
      <c r="AA2379" s="51"/>
      <c r="AB2379" s="51"/>
      <c r="AC2379" s="51"/>
      <c r="AD2379" s="51"/>
      <c r="AE2379" s="51"/>
      <c r="AF2379" s="50"/>
      <c r="AG2379" s="72"/>
      <c r="AN2379" s="51"/>
      <c r="AO2379" s="51"/>
      <c r="AP2379" s="51"/>
      <c r="AQ2379" s="51"/>
      <c r="AR2379" s="51"/>
      <c r="AS2379" s="51"/>
      <c r="AT2379" s="51"/>
      <c r="AU2379" s="51"/>
    </row>
    <row r="2380" spans="3:47" x14ac:dyDescent="0.2">
      <c r="C2380" s="10"/>
      <c r="D2380" s="10"/>
      <c r="AA2380" s="51"/>
      <c r="AB2380" s="51"/>
      <c r="AC2380" s="51"/>
      <c r="AD2380" s="51"/>
      <c r="AE2380" s="51"/>
      <c r="AF2380" s="50"/>
      <c r="AG2380" s="72"/>
      <c r="AN2380" s="51"/>
      <c r="AO2380" s="51"/>
      <c r="AP2380" s="51"/>
      <c r="AQ2380" s="51"/>
      <c r="AR2380" s="51"/>
      <c r="AS2380" s="51"/>
      <c r="AT2380" s="51"/>
      <c r="AU2380" s="51"/>
    </row>
    <row r="2381" spans="3:47" x14ac:dyDescent="0.2">
      <c r="C2381" s="10"/>
      <c r="D2381" s="10"/>
      <c r="AA2381" s="51"/>
      <c r="AB2381" s="51"/>
      <c r="AC2381" s="51"/>
      <c r="AD2381" s="51"/>
      <c r="AE2381" s="51"/>
      <c r="AF2381" s="50"/>
      <c r="AG2381" s="72"/>
      <c r="AN2381" s="51"/>
      <c r="AO2381" s="51"/>
      <c r="AP2381" s="51"/>
      <c r="AQ2381" s="51"/>
      <c r="AR2381" s="51"/>
      <c r="AS2381" s="51"/>
      <c r="AT2381" s="51"/>
      <c r="AU2381" s="51"/>
    </row>
    <row r="2382" spans="3:47" x14ac:dyDescent="0.2">
      <c r="C2382" s="10"/>
      <c r="D2382" s="10"/>
      <c r="AA2382" s="51"/>
      <c r="AB2382" s="51"/>
      <c r="AC2382" s="51"/>
      <c r="AD2382" s="51"/>
      <c r="AE2382" s="51"/>
      <c r="AF2382" s="50"/>
      <c r="AG2382" s="72"/>
      <c r="AN2382" s="51"/>
      <c r="AO2382" s="51"/>
      <c r="AP2382" s="51"/>
      <c r="AQ2382" s="51"/>
      <c r="AR2382" s="51"/>
      <c r="AS2382" s="51"/>
      <c r="AT2382" s="51"/>
      <c r="AU2382" s="51"/>
    </row>
    <row r="2383" spans="3:47" x14ac:dyDescent="0.2">
      <c r="C2383" s="10"/>
      <c r="D2383" s="10"/>
      <c r="AA2383" s="51"/>
      <c r="AB2383" s="51"/>
      <c r="AC2383" s="51"/>
      <c r="AD2383" s="51"/>
      <c r="AE2383" s="51"/>
      <c r="AF2383" s="50"/>
      <c r="AG2383" s="72"/>
      <c r="AN2383" s="51"/>
      <c r="AO2383" s="51"/>
      <c r="AP2383" s="51"/>
      <c r="AQ2383" s="51"/>
      <c r="AR2383" s="51"/>
      <c r="AS2383" s="51"/>
      <c r="AT2383" s="51"/>
      <c r="AU2383" s="51"/>
    </row>
    <row r="2384" spans="3:47" x14ac:dyDescent="0.2">
      <c r="C2384" s="10"/>
      <c r="D2384" s="10"/>
      <c r="AA2384" s="51"/>
      <c r="AB2384" s="51"/>
      <c r="AC2384" s="51"/>
      <c r="AD2384" s="51"/>
      <c r="AE2384" s="51"/>
      <c r="AF2384" s="50"/>
      <c r="AG2384" s="72"/>
      <c r="AN2384" s="51"/>
      <c r="AO2384" s="51"/>
      <c r="AP2384" s="51"/>
      <c r="AQ2384" s="51"/>
      <c r="AR2384" s="51"/>
      <c r="AS2384" s="51"/>
      <c r="AT2384" s="51"/>
      <c r="AU2384" s="51"/>
    </row>
    <row r="2385" spans="3:47" x14ac:dyDescent="0.2">
      <c r="C2385" s="10"/>
      <c r="D2385" s="10"/>
      <c r="AA2385" s="51"/>
      <c r="AB2385" s="51"/>
      <c r="AC2385" s="51"/>
      <c r="AD2385" s="51"/>
      <c r="AE2385" s="51"/>
      <c r="AF2385" s="50"/>
      <c r="AG2385" s="72"/>
      <c r="AN2385" s="51"/>
      <c r="AO2385" s="51"/>
      <c r="AP2385" s="51"/>
      <c r="AQ2385" s="51"/>
      <c r="AR2385" s="51"/>
      <c r="AS2385" s="51"/>
      <c r="AT2385" s="51"/>
      <c r="AU2385" s="51"/>
    </row>
    <row r="2386" spans="3:47" x14ac:dyDescent="0.2">
      <c r="C2386" s="10"/>
      <c r="D2386" s="10"/>
      <c r="AA2386" s="51"/>
      <c r="AB2386" s="51"/>
      <c r="AC2386" s="51"/>
      <c r="AD2386" s="51"/>
      <c r="AE2386" s="51"/>
      <c r="AF2386" s="50"/>
      <c r="AG2386" s="72"/>
      <c r="AN2386" s="51"/>
      <c r="AO2386" s="51"/>
      <c r="AP2386" s="51"/>
      <c r="AQ2386" s="51"/>
      <c r="AR2386" s="51"/>
      <c r="AS2386" s="51"/>
      <c r="AT2386" s="51"/>
      <c r="AU2386" s="51"/>
    </row>
    <row r="2387" spans="3:47" x14ac:dyDescent="0.2">
      <c r="C2387" s="10"/>
      <c r="D2387" s="10"/>
      <c r="AA2387" s="51"/>
      <c r="AB2387" s="51"/>
      <c r="AC2387" s="51"/>
      <c r="AD2387" s="51"/>
      <c r="AE2387" s="51"/>
      <c r="AF2387" s="50"/>
      <c r="AG2387" s="72"/>
      <c r="AN2387" s="51"/>
      <c r="AO2387" s="51"/>
      <c r="AP2387" s="51"/>
      <c r="AQ2387" s="51"/>
      <c r="AR2387" s="51"/>
      <c r="AS2387" s="51"/>
      <c r="AT2387" s="51"/>
      <c r="AU2387" s="51"/>
    </row>
    <row r="2388" spans="3:47" x14ac:dyDescent="0.2">
      <c r="C2388" s="10"/>
      <c r="D2388" s="10"/>
      <c r="AA2388" s="51"/>
      <c r="AB2388" s="51"/>
      <c r="AC2388" s="51"/>
      <c r="AD2388" s="51"/>
      <c r="AE2388" s="51"/>
      <c r="AF2388" s="50"/>
      <c r="AG2388" s="72"/>
      <c r="AN2388" s="51"/>
      <c r="AO2388" s="51"/>
      <c r="AP2388" s="51"/>
      <c r="AQ2388" s="51"/>
      <c r="AR2388" s="51"/>
      <c r="AS2388" s="51"/>
      <c r="AT2388" s="51"/>
      <c r="AU2388" s="51"/>
    </row>
    <row r="2389" spans="3:47" x14ac:dyDescent="0.2">
      <c r="C2389" s="10"/>
      <c r="D2389" s="10"/>
      <c r="AA2389" s="51"/>
      <c r="AB2389" s="51"/>
      <c r="AC2389" s="51"/>
      <c r="AD2389" s="51"/>
      <c r="AE2389" s="51"/>
      <c r="AF2389" s="50"/>
      <c r="AG2389" s="72"/>
      <c r="AN2389" s="51"/>
      <c r="AO2389" s="51"/>
      <c r="AP2389" s="51"/>
      <c r="AQ2389" s="51"/>
      <c r="AR2389" s="51"/>
      <c r="AS2389" s="51"/>
      <c r="AT2389" s="51"/>
      <c r="AU2389" s="51"/>
    </row>
    <row r="2390" spans="3:47" x14ac:dyDescent="0.2">
      <c r="C2390" s="10"/>
      <c r="D2390" s="10"/>
      <c r="AA2390" s="51"/>
      <c r="AB2390" s="51"/>
      <c r="AC2390" s="51"/>
      <c r="AD2390" s="51"/>
      <c r="AE2390" s="51"/>
      <c r="AF2390" s="50"/>
      <c r="AG2390" s="72"/>
      <c r="AN2390" s="51"/>
      <c r="AO2390" s="51"/>
      <c r="AP2390" s="51"/>
      <c r="AQ2390" s="51"/>
      <c r="AR2390" s="51"/>
      <c r="AS2390" s="51"/>
      <c r="AT2390" s="51"/>
      <c r="AU2390" s="51"/>
    </row>
    <row r="2391" spans="3:47" x14ac:dyDescent="0.2">
      <c r="C2391" s="10"/>
      <c r="D2391" s="10"/>
      <c r="AA2391" s="51"/>
      <c r="AB2391" s="51"/>
      <c r="AC2391" s="51"/>
      <c r="AD2391" s="51"/>
      <c r="AE2391" s="51"/>
      <c r="AF2391" s="50"/>
      <c r="AG2391" s="72"/>
      <c r="AN2391" s="51"/>
      <c r="AO2391" s="51"/>
      <c r="AP2391" s="51"/>
      <c r="AQ2391" s="51"/>
      <c r="AR2391" s="51"/>
      <c r="AS2391" s="51"/>
      <c r="AT2391" s="51"/>
      <c r="AU2391" s="51"/>
    </row>
    <row r="2392" spans="3:47" x14ac:dyDescent="0.2">
      <c r="C2392" s="10"/>
      <c r="D2392" s="10"/>
      <c r="AA2392" s="51"/>
      <c r="AB2392" s="51"/>
      <c r="AC2392" s="51"/>
      <c r="AD2392" s="51"/>
      <c r="AE2392" s="51"/>
      <c r="AF2392" s="50"/>
      <c r="AG2392" s="72"/>
      <c r="AN2392" s="51"/>
      <c r="AO2392" s="51"/>
      <c r="AP2392" s="51"/>
      <c r="AQ2392" s="51"/>
      <c r="AR2392" s="51"/>
      <c r="AS2392" s="51"/>
      <c r="AT2392" s="51"/>
      <c r="AU2392" s="51"/>
    </row>
    <row r="2393" spans="3:47" x14ac:dyDescent="0.2">
      <c r="C2393" s="10"/>
      <c r="D2393" s="10"/>
      <c r="AA2393" s="51"/>
      <c r="AB2393" s="51"/>
      <c r="AC2393" s="51"/>
      <c r="AD2393" s="51"/>
      <c r="AE2393" s="51"/>
      <c r="AF2393" s="50"/>
      <c r="AG2393" s="72"/>
      <c r="AN2393" s="51"/>
      <c r="AO2393" s="51"/>
      <c r="AP2393" s="51"/>
      <c r="AQ2393" s="51"/>
      <c r="AR2393" s="51"/>
      <c r="AS2393" s="51"/>
      <c r="AT2393" s="51"/>
      <c r="AU2393" s="51"/>
    </row>
    <row r="2394" spans="3:47" x14ac:dyDescent="0.2">
      <c r="C2394" s="10"/>
      <c r="D2394" s="10"/>
      <c r="AA2394" s="51"/>
      <c r="AB2394" s="51"/>
      <c r="AC2394" s="51"/>
      <c r="AD2394" s="51"/>
      <c r="AE2394" s="51"/>
      <c r="AF2394" s="50"/>
      <c r="AG2394" s="72"/>
      <c r="AN2394" s="51"/>
      <c r="AO2394" s="51"/>
      <c r="AP2394" s="51"/>
      <c r="AQ2394" s="51"/>
      <c r="AR2394" s="51"/>
      <c r="AS2394" s="51"/>
      <c r="AT2394" s="51"/>
      <c r="AU2394" s="51"/>
    </row>
    <row r="2395" spans="3:47" x14ac:dyDescent="0.2">
      <c r="C2395" s="10"/>
      <c r="D2395" s="10"/>
      <c r="AA2395" s="51"/>
      <c r="AB2395" s="51"/>
      <c r="AC2395" s="51"/>
      <c r="AD2395" s="51"/>
      <c r="AE2395" s="51"/>
      <c r="AF2395" s="50"/>
      <c r="AG2395" s="72"/>
      <c r="AN2395" s="51"/>
      <c r="AO2395" s="51"/>
      <c r="AP2395" s="51"/>
      <c r="AQ2395" s="51"/>
      <c r="AR2395" s="51"/>
      <c r="AS2395" s="51"/>
      <c r="AT2395" s="51"/>
      <c r="AU2395" s="51"/>
    </row>
    <row r="2396" spans="3:47" x14ac:dyDescent="0.2">
      <c r="C2396" s="10"/>
      <c r="D2396" s="10"/>
      <c r="AA2396" s="51"/>
      <c r="AB2396" s="51"/>
      <c r="AC2396" s="51"/>
      <c r="AD2396" s="51"/>
      <c r="AE2396" s="51"/>
      <c r="AF2396" s="50"/>
      <c r="AG2396" s="72"/>
      <c r="AN2396" s="51"/>
      <c r="AO2396" s="51"/>
      <c r="AP2396" s="51"/>
      <c r="AQ2396" s="51"/>
      <c r="AR2396" s="51"/>
      <c r="AS2396" s="51"/>
      <c r="AT2396" s="51"/>
      <c r="AU2396" s="51"/>
    </row>
    <row r="2397" spans="3:47" x14ac:dyDescent="0.2">
      <c r="C2397" s="10"/>
      <c r="D2397" s="10"/>
      <c r="AA2397" s="51"/>
      <c r="AB2397" s="51"/>
      <c r="AC2397" s="51"/>
      <c r="AD2397" s="51"/>
      <c r="AE2397" s="51"/>
      <c r="AF2397" s="50"/>
      <c r="AG2397" s="72"/>
      <c r="AN2397" s="51"/>
      <c r="AO2397" s="51"/>
      <c r="AP2397" s="51"/>
      <c r="AQ2397" s="51"/>
      <c r="AR2397" s="51"/>
      <c r="AS2397" s="51"/>
      <c r="AT2397" s="51"/>
      <c r="AU2397" s="51"/>
    </row>
    <row r="2398" spans="3:47" x14ac:dyDescent="0.2">
      <c r="C2398" s="10"/>
      <c r="D2398" s="10"/>
      <c r="AA2398" s="51"/>
      <c r="AB2398" s="51"/>
      <c r="AC2398" s="51"/>
      <c r="AD2398" s="51"/>
      <c r="AE2398" s="51"/>
      <c r="AF2398" s="50"/>
      <c r="AG2398" s="72"/>
      <c r="AN2398" s="51"/>
      <c r="AO2398" s="51"/>
      <c r="AP2398" s="51"/>
      <c r="AQ2398" s="51"/>
      <c r="AR2398" s="51"/>
      <c r="AS2398" s="51"/>
      <c r="AT2398" s="51"/>
      <c r="AU2398" s="51"/>
    </row>
    <row r="2399" spans="3:47" x14ac:dyDescent="0.2">
      <c r="C2399" s="10"/>
      <c r="D2399" s="10"/>
      <c r="AA2399" s="51"/>
      <c r="AB2399" s="51"/>
      <c r="AC2399" s="51"/>
      <c r="AD2399" s="51"/>
      <c r="AE2399" s="51"/>
      <c r="AF2399" s="50"/>
      <c r="AG2399" s="72"/>
      <c r="AN2399" s="51"/>
      <c r="AO2399" s="51"/>
      <c r="AP2399" s="51"/>
      <c r="AQ2399" s="51"/>
      <c r="AR2399" s="51"/>
      <c r="AS2399" s="51"/>
      <c r="AT2399" s="51"/>
      <c r="AU2399" s="51"/>
    </row>
    <row r="2400" spans="3:47" x14ac:dyDescent="0.2">
      <c r="C2400" s="10"/>
      <c r="D2400" s="10"/>
      <c r="AA2400" s="51"/>
      <c r="AB2400" s="51"/>
      <c r="AC2400" s="51"/>
      <c r="AD2400" s="51"/>
      <c r="AE2400" s="51"/>
      <c r="AF2400" s="50"/>
      <c r="AG2400" s="72"/>
      <c r="AN2400" s="51"/>
      <c r="AO2400" s="51"/>
      <c r="AP2400" s="51"/>
      <c r="AQ2400" s="51"/>
      <c r="AR2400" s="51"/>
      <c r="AS2400" s="51"/>
      <c r="AT2400" s="51"/>
      <c r="AU2400" s="51"/>
    </row>
    <row r="2401" spans="3:47" x14ac:dyDescent="0.2">
      <c r="C2401" s="10"/>
      <c r="D2401" s="10"/>
      <c r="AA2401" s="51"/>
      <c r="AB2401" s="51"/>
      <c r="AC2401" s="51"/>
      <c r="AD2401" s="51"/>
      <c r="AE2401" s="51"/>
      <c r="AF2401" s="50"/>
      <c r="AG2401" s="72"/>
      <c r="AN2401" s="51"/>
      <c r="AO2401" s="51"/>
      <c r="AP2401" s="51"/>
      <c r="AQ2401" s="51"/>
      <c r="AR2401" s="51"/>
      <c r="AS2401" s="51"/>
      <c r="AT2401" s="51"/>
      <c r="AU2401" s="51"/>
    </row>
    <row r="2402" spans="3:47" x14ac:dyDescent="0.2">
      <c r="C2402" s="10"/>
      <c r="D2402" s="10"/>
      <c r="AA2402" s="51"/>
      <c r="AB2402" s="51"/>
      <c r="AC2402" s="51"/>
      <c r="AD2402" s="51"/>
      <c r="AE2402" s="51"/>
      <c r="AF2402" s="50"/>
      <c r="AG2402" s="72"/>
      <c r="AN2402" s="51"/>
      <c r="AO2402" s="51"/>
      <c r="AP2402" s="51"/>
      <c r="AQ2402" s="51"/>
      <c r="AR2402" s="51"/>
      <c r="AS2402" s="51"/>
      <c r="AT2402" s="51"/>
      <c r="AU2402" s="51"/>
    </row>
    <row r="2403" spans="3:47" x14ac:dyDescent="0.2">
      <c r="C2403" s="10"/>
      <c r="D2403" s="10"/>
      <c r="AA2403" s="51"/>
      <c r="AB2403" s="51"/>
      <c r="AC2403" s="51"/>
      <c r="AD2403" s="51"/>
      <c r="AE2403" s="51"/>
      <c r="AF2403" s="50"/>
      <c r="AG2403" s="72"/>
      <c r="AN2403" s="51"/>
      <c r="AO2403" s="51"/>
      <c r="AP2403" s="51"/>
      <c r="AQ2403" s="51"/>
      <c r="AR2403" s="51"/>
      <c r="AS2403" s="51"/>
      <c r="AT2403" s="51"/>
      <c r="AU2403" s="51"/>
    </row>
    <row r="2404" spans="3:47" x14ac:dyDescent="0.2">
      <c r="C2404" s="10"/>
      <c r="D2404" s="10"/>
      <c r="AA2404" s="51"/>
      <c r="AB2404" s="51"/>
      <c r="AC2404" s="51"/>
      <c r="AD2404" s="51"/>
      <c r="AE2404" s="51"/>
      <c r="AF2404" s="50"/>
      <c r="AG2404" s="72"/>
      <c r="AN2404" s="51"/>
      <c r="AO2404" s="51"/>
      <c r="AP2404" s="51"/>
      <c r="AQ2404" s="51"/>
      <c r="AR2404" s="51"/>
      <c r="AS2404" s="51"/>
      <c r="AT2404" s="51"/>
      <c r="AU2404" s="51"/>
    </row>
    <row r="2405" spans="3:47" x14ac:dyDescent="0.2">
      <c r="C2405" s="10"/>
      <c r="D2405" s="10"/>
      <c r="AA2405" s="51"/>
      <c r="AB2405" s="51"/>
      <c r="AC2405" s="51"/>
      <c r="AD2405" s="51"/>
      <c r="AE2405" s="51"/>
      <c r="AF2405" s="50"/>
      <c r="AG2405" s="72"/>
      <c r="AN2405" s="51"/>
      <c r="AO2405" s="51"/>
      <c r="AP2405" s="51"/>
      <c r="AQ2405" s="51"/>
      <c r="AR2405" s="51"/>
      <c r="AS2405" s="51"/>
      <c r="AT2405" s="51"/>
      <c r="AU2405" s="51"/>
    </row>
    <row r="2406" spans="3:47" x14ac:dyDescent="0.2">
      <c r="C2406" s="10"/>
      <c r="D2406" s="10"/>
      <c r="AA2406" s="51"/>
      <c r="AB2406" s="51"/>
      <c r="AC2406" s="51"/>
      <c r="AD2406" s="51"/>
      <c r="AE2406" s="51"/>
      <c r="AF2406" s="50"/>
      <c r="AG2406" s="72"/>
      <c r="AN2406" s="51"/>
      <c r="AO2406" s="51"/>
      <c r="AP2406" s="51"/>
      <c r="AQ2406" s="51"/>
      <c r="AR2406" s="51"/>
      <c r="AS2406" s="51"/>
      <c r="AT2406" s="51"/>
      <c r="AU2406" s="51"/>
    </row>
    <row r="2407" spans="3:47" x14ac:dyDescent="0.2">
      <c r="C2407" s="10"/>
      <c r="D2407" s="10"/>
      <c r="AA2407" s="51"/>
      <c r="AB2407" s="51"/>
      <c r="AC2407" s="51"/>
      <c r="AD2407" s="51"/>
      <c r="AE2407" s="51"/>
      <c r="AF2407" s="50"/>
      <c r="AG2407" s="72"/>
      <c r="AN2407" s="51"/>
      <c r="AO2407" s="51"/>
      <c r="AP2407" s="51"/>
      <c r="AQ2407" s="51"/>
      <c r="AR2407" s="51"/>
      <c r="AS2407" s="51"/>
      <c r="AT2407" s="51"/>
      <c r="AU2407" s="51"/>
    </row>
    <row r="2408" spans="3:47" x14ac:dyDescent="0.2">
      <c r="C2408" s="10"/>
      <c r="D2408" s="10"/>
      <c r="AA2408" s="51"/>
      <c r="AB2408" s="51"/>
      <c r="AC2408" s="51"/>
      <c r="AD2408" s="51"/>
      <c r="AE2408" s="51"/>
      <c r="AF2408" s="50"/>
      <c r="AG2408" s="72"/>
      <c r="AN2408" s="51"/>
      <c r="AO2408" s="51"/>
      <c r="AP2408" s="51"/>
      <c r="AQ2408" s="51"/>
      <c r="AR2408" s="51"/>
      <c r="AS2408" s="51"/>
      <c r="AT2408" s="51"/>
      <c r="AU2408" s="51"/>
    </row>
    <row r="2409" spans="3:47" x14ac:dyDescent="0.2">
      <c r="C2409" s="10"/>
      <c r="D2409" s="10"/>
      <c r="AA2409" s="51"/>
      <c r="AB2409" s="51"/>
      <c r="AC2409" s="51"/>
      <c r="AD2409" s="51"/>
      <c r="AE2409" s="51"/>
      <c r="AF2409" s="50"/>
      <c r="AG2409" s="72"/>
      <c r="AN2409" s="51"/>
      <c r="AO2409" s="51"/>
      <c r="AP2409" s="51"/>
      <c r="AQ2409" s="51"/>
      <c r="AR2409" s="51"/>
      <c r="AS2409" s="51"/>
      <c r="AT2409" s="51"/>
      <c r="AU2409" s="51"/>
    </row>
    <row r="2410" spans="3:47" x14ac:dyDescent="0.2">
      <c r="C2410" s="10"/>
      <c r="D2410" s="10"/>
      <c r="AA2410" s="51"/>
      <c r="AB2410" s="51"/>
      <c r="AC2410" s="51"/>
      <c r="AD2410" s="51"/>
      <c r="AE2410" s="51"/>
      <c r="AF2410" s="50"/>
      <c r="AG2410" s="72"/>
      <c r="AN2410" s="51"/>
      <c r="AO2410" s="51"/>
      <c r="AP2410" s="51"/>
      <c r="AQ2410" s="51"/>
      <c r="AR2410" s="51"/>
      <c r="AS2410" s="51"/>
      <c r="AT2410" s="51"/>
      <c r="AU2410" s="51"/>
    </row>
    <row r="2411" spans="3:47" x14ac:dyDescent="0.2">
      <c r="C2411" s="10"/>
      <c r="D2411" s="10"/>
      <c r="AA2411" s="51"/>
      <c r="AB2411" s="51"/>
      <c r="AC2411" s="51"/>
      <c r="AD2411" s="51"/>
      <c r="AE2411" s="51"/>
      <c r="AF2411" s="50"/>
      <c r="AG2411" s="72"/>
      <c r="AN2411" s="51"/>
      <c r="AO2411" s="51"/>
      <c r="AP2411" s="51"/>
      <c r="AQ2411" s="51"/>
      <c r="AR2411" s="51"/>
      <c r="AS2411" s="51"/>
      <c r="AT2411" s="51"/>
      <c r="AU2411" s="51"/>
    </row>
    <row r="2412" spans="3:47" x14ac:dyDescent="0.2">
      <c r="C2412" s="10"/>
      <c r="D2412" s="10"/>
      <c r="AA2412" s="51"/>
      <c r="AB2412" s="51"/>
      <c r="AC2412" s="51"/>
      <c r="AD2412" s="51"/>
      <c r="AE2412" s="51"/>
      <c r="AF2412" s="50"/>
      <c r="AG2412" s="72"/>
      <c r="AN2412" s="51"/>
      <c r="AO2412" s="51"/>
      <c r="AP2412" s="51"/>
      <c r="AQ2412" s="51"/>
      <c r="AR2412" s="51"/>
      <c r="AS2412" s="51"/>
      <c r="AT2412" s="51"/>
      <c r="AU2412" s="51"/>
    </row>
    <row r="2413" spans="3:47" x14ac:dyDescent="0.2">
      <c r="C2413" s="10"/>
      <c r="D2413" s="10"/>
      <c r="AA2413" s="51"/>
      <c r="AB2413" s="51"/>
      <c r="AC2413" s="51"/>
      <c r="AD2413" s="51"/>
      <c r="AE2413" s="51"/>
      <c r="AF2413" s="50"/>
      <c r="AG2413" s="72"/>
      <c r="AN2413" s="51"/>
      <c r="AO2413" s="51"/>
      <c r="AP2413" s="51"/>
      <c r="AQ2413" s="51"/>
      <c r="AR2413" s="51"/>
      <c r="AS2413" s="51"/>
      <c r="AT2413" s="51"/>
      <c r="AU2413" s="51"/>
    </row>
    <row r="2414" spans="3:47" x14ac:dyDescent="0.2">
      <c r="C2414" s="10"/>
      <c r="D2414" s="10"/>
      <c r="AA2414" s="51"/>
      <c r="AB2414" s="51"/>
      <c r="AC2414" s="51"/>
      <c r="AD2414" s="51"/>
      <c r="AE2414" s="51"/>
      <c r="AF2414" s="50"/>
      <c r="AG2414" s="72"/>
      <c r="AN2414" s="51"/>
      <c r="AO2414" s="51"/>
      <c r="AP2414" s="51"/>
      <c r="AQ2414" s="51"/>
      <c r="AR2414" s="51"/>
      <c r="AS2414" s="51"/>
      <c r="AT2414" s="51"/>
      <c r="AU2414" s="51"/>
    </row>
    <row r="2415" spans="3:47" x14ac:dyDescent="0.2">
      <c r="C2415" s="10"/>
      <c r="D2415" s="10"/>
      <c r="AA2415" s="51"/>
      <c r="AB2415" s="51"/>
      <c r="AC2415" s="51"/>
      <c r="AD2415" s="51"/>
      <c r="AE2415" s="51"/>
      <c r="AF2415" s="50"/>
      <c r="AG2415" s="72"/>
      <c r="AN2415" s="51"/>
      <c r="AO2415" s="51"/>
      <c r="AP2415" s="51"/>
      <c r="AQ2415" s="51"/>
      <c r="AR2415" s="51"/>
      <c r="AS2415" s="51"/>
      <c r="AT2415" s="51"/>
      <c r="AU2415" s="51"/>
    </row>
    <row r="2416" spans="3:47" x14ac:dyDescent="0.2">
      <c r="C2416" s="10"/>
      <c r="D2416" s="10"/>
      <c r="AA2416" s="51"/>
      <c r="AB2416" s="51"/>
      <c r="AC2416" s="51"/>
      <c r="AD2416" s="51"/>
      <c r="AE2416" s="51"/>
      <c r="AF2416" s="50"/>
      <c r="AG2416" s="72"/>
      <c r="AN2416" s="51"/>
      <c r="AO2416" s="51"/>
      <c r="AP2416" s="51"/>
      <c r="AQ2416" s="51"/>
      <c r="AR2416" s="51"/>
      <c r="AS2416" s="51"/>
      <c r="AT2416" s="51"/>
      <c r="AU2416" s="51"/>
    </row>
    <row r="2417" spans="3:47" x14ac:dyDescent="0.2">
      <c r="C2417" s="10"/>
      <c r="D2417" s="10"/>
      <c r="AA2417" s="51"/>
      <c r="AB2417" s="51"/>
      <c r="AC2417" s="51"/>
      <c r="AD2417" s="51"/>
      <c r="AE2417" s="51"/>
      <c r="AF2417" s="50"/>
      <c r="AG2417" s="72"/>
      <c r="AN2417" s="51"/>
      <c r="AO2417" s="51"/>
      <c r="AP2417" s="51"/>
      <c r="AQ2417" s="51"/>
      <c r="AR2417" s="51"/>
      <c r="AS2417" s="51"/>
      <c r="AT2417" s="51"/>
      <c r="AU2417" s="51"/>
    </row>
    <row r="2418" spans="3:47" x14ac:dyDescent="0.2">
      <c r="C2418" s="10"/>
      <c r="D2418" s="10"/>
      <c r="AA2418" s="51"/>
      <c r="AB2418" s="51"/>
      <c r="AC2418" s="51"/>
      <c r="AD2418" s="51"/>
      <c r="AE2418" s="51"/>
      <c r="AF2418" s="50"/>
      <c r="AG2418" s="72"/>
      <c r="AN2418" s="51"/>
      <c r="AO2418" s="51"/>
      <c r="AP2418" s="51"/>
      <c r="AQ2418" s="51"/>
      <c r="AR2418" s="51"/>
      <c r="AS2418" s="51"/>
      <c r="AT2418" s="51"/>
      <c r="AU2418" s="51"/>
    </row>
    <row r="2419" spans="3:47" x14ac:dyDescent="0.2">
      <c r="C2419" s="10"/>
      <c r="D2419" s="10"/>
      <c r="AA2419" s="51"/>
      <c r="AB2419" s="51"/>
      <c r="AC2419" s="51"/>
      <c r="AD2419" s="51"/>
      <c r="AE2419" s="51"/>
      <c r="AF2419" s="50"/>
      <c r="AG2419" s="72"/>
      <c r="AN2419" s="51"/>
      <c r="AO2419" s="51"/>
      <c r="AP2419" s="51"/>
      <c r="AQ2419" s="51"/>
      <c r="AR2419" s="51"/>
      <c r="AS2419" s="51"/>
      <c r="AT2419" s="51"/>
      <c r="AU2419" s="51"/>
    </row>
    <row r="2420" spans="3:47" x14ac:dyDescent="0.2">
      <c r="C2420" s="10"/>
      <c r="D2420" s="10"/>
      <c r="AA2420" s="51"/>
      <c r="AB2420" s="51"/>
      <c r="AC2420" s="51"/>
      <c r="AD2420" s="51"/>
      <c r="AE2420" s="51"/>
      <c r="AF2420" s="50"/>
      <c r="AG2420" s="72"/>
      <c r="AN2420" s="51"/>
      <c r="AO2420" s="51"/>
      <c r="AP2420" s="51"/>
      <c r="AQ2420" s="51"/>
      <c r="AR2420" s="51"/>
      <c r="AS2420" s="51"/>
      <c r="AT2420" s="51"/>
      <c r="AU2420" s="51"/>
    </row>
    <row r="2421" spans="3:47" x14ac:dyDescent="0.2">
      <c r="C2421" s="10"/>
      <c r="D2421" s="10"/>
      <c r="AA2421" s="51"/>
      <c r="AB2421" s="51"/>
      <c r="AC2421" s="51"/>
      <c r="AD2421" s="51"/>
      <c r="AE2421" s="51"/>
      <c r="AF2421" s="50"/>
      <c r="AG2421" s="72"/>
      <c r="AN2421" s="51"/>
      <c r="AO2421" s="51"/>
      <c r="AP2421" s="51"/>
      <c r="AQ2421" s="51"/>
      <c r="AR2421" s="51"/>
      <c r="AS2421" s="51"/>
      <c r="AT2421" s="51"/>
      <c r="AU2421" s="51"/>
    </row>
    <row r="2422" spans="3:47" x14ac:dyDescent="0.2">
      <c r="C2422" s="10"/>
      <c r="D2422" s="10"/>
      <c r="AA2422" s="51"/>
      <c r="AB2422" s="51"/>
      <c r="AC2422" s="51"/>
      <c r="AD2422" s="51"/>
      <c r="AE2422" s="51"/>
      <c r="AF2422" s="50"/>
      <c r="AG2422" s="72"/>
      <c r="AN2422" s="51"/>
      <c r="AO2422" s="51"/>
      <c r="AP2422" s="51"/>
      <c r="AQ2422" s="51"/>
      <c r="AR2422" s="51"/>
      <c r="AS2422" s="51"/>
      <c r="AT2422" s="51"/>
      <c r="AU2422" s="51"/>
    </row>
    <row r="2423" spans="3:47" x14ac:dyDescent="0.2">
      <c r="C2423" s="10"/>
      <c r="D2423" s="10"/>
      <c r="AA2423" s="51"/>
      <c r="AB2423" s="51"/>
      <c r="AC2423" s="51"/>
      <c r="AD2423" s="51"/>
      <c r="AE2423" s="51"/>
      <c r="AF2423" s="50"/>
      <c r="AG2423" s="72"/>
      <c r="AN2423" s="51"/>
      <c r="AO2423" s="51"/>
      <c r="AP2423" s="51"/>
      <c r="AQ2423" s="51"/>
      <c r="AR2423" s="51"/>
      <c r="AS2423" s="51"/>
      <c r="AT2423" s="51"/>
      <c r="AU2423" s="51"/>
    </row>
    <row r="2424" spans="3:47" x14ac:dyDescent="0.2">
      <c r="C2424" s="10"/>
      <c r="D2424" s="10"/>
      <c r="AA2424" s="51"/>
      <c r="AB2424" s="51"/>
      <c r="AC2424" s="51"/>
      <c r="AD2424" s="51"/>
      <c r="AE2424" s="51"/>
      <c r="AF2424" s="50"/>
      <c r="AG2424" s="72"/>
      <c r="AN2424" s="51"/>
      <c r="AO2424" s="51"/>
      <c r="AP2424" s="51"/>
      <c r="AQ2424" s="51"/>
      <c r="AR2424" s="51"/>
      <c r="AS2424" s="51"/>
      <c r="AT2424" s="51"/>
      <c r="AU2424" s="51"/>
    </row>
    <row r="2425" spans="3:47" x14ac:dyDescent="0.2">
      <c r="C2425" s="10"/>
      <c r="D2425" s="10"/>
      <c r="AA2425" s="51"/>
      <c r="AB2425" s="51"/>
      <c r="AC2425" s="51"/>
      <c r="AD2425" s="51"/>
      <c r="AE2425" s="51"/>
      <c r="AF2425" s="50"/>
      <c r="AG2425" s="72"/>
      <c r="AN2425" s="51"/>
      <c r="AO2425" s="51"/>
      <c r="AP2425" s="51"/>
      <c r="AQ2425" s="51"/>
      <c r="AR2425" s="51"/>
      <c r="AS2425" s="51"/>
      <c r="AT2425" s="51"/>
      <c r="AU2425" s="51"/>
    </row>
    <row r="2426" spans="3:47" x14ac:dyDescent="0.2">
      <c r="C2426" s="10"/>
      <c r="D2426" s="10"/>
      <c r="AA2426" s="51"/>
      <c r="AB2426" s="51"/>
      <c r="AC2426" s="51"/>
      <c r="AD2426" s="51"/>
      <c r="AE2426" s="51"/>
      <c r="AF2426" s="50"/>
      <c r="AG2426" s="72"/>
      <c r="AN2426" s="51"/>
      <c r="AO2426" s="51"/>
      <c r="AP2426" s="51"/>
      <c r="AQ2426" s="51"/>
      <c r="AR2426" s="51"/>
      <c r="AS2426" s="51"/>
      <c r="AT2426" s="51"/>
      <c r="AU2426" s="51"/>
    </row>
    <row r="2427" spans="3:47" x14ac:dyDescent="0.2">
      <c r="C2427" s="10"/>
      <c r="D2427" s="10"/>
      <c r="AA2427" s="51"/>
      <c r="AB2427" s="51"/>
      <c r="AC2427" s="51"/>
      <c r="AD2427" s="51"/>
      <c r="AE2427" s="51"/>
      <c r="AF2427" s="50"/>
      <c r="AG2427" s="72"/>
      <c r="AN2427" s="51"/>
      <c r="AO2427" s="51"/>
      <c r="AP2427" s="51"/>
      <c r="AQ2427" s="51"/>
      <c r="AR2427" s="51"/>
      <c r="AS2427" s="51"/>
      <c r="AT2427" s="51"/>
      <c r="AU2427" s="51"/>
    </row>
    <row r="2428" spans="3:47" x14ac:dyDescent="0.2">
      <c r="C2428" s="10"/>
      <c r="D2428" s="10"/>
      <c r="AA2428" s="51"/>
      <c r="AB2428" s="51"/>
      <c r="AC2428" s="51"/>
      <c r="AD2428" s="51"/>
      <c r="AE2428" s="51"/>
      <c r="AF2428" s="50"/>
      <c r="AG2428" s="72"/>
      <c r="AN2428" s="51"/>
      <c r="AO2428" s="51"/>
      <c r="AP2428" s="51"/>
      <c r="AQ2428" s="51"/>
      <c r="AR2428" s="51"/>
      <c r="AS2428" s="51"/>
      <c r="AT2428" s="51"/>
      <c r="AU2428" s="51"/>
    </row>
    <row r="2429" spans="3:47" x14ac:dyDescent="0.2">
      <c r="C2429" s="10"/>
      <c r="D2429" s="10"/>
      <c r="AA2429" s="51"/>
      <c r="AB2429" s="51"/>
      <c r="AC2429" s="51"/>
      <c r="AD2429" s="51"/>
      <c r="AE2429" s="51"/>
      <c r="AF2429" s="50"/>
      <c r="AG2429" s="72"/>
      <c r="AN2429" s="51"/>
      <c r="AO2429" s="51"/>
      <c r="AP2429" s="51"/>
      <c r="AQ2429" s="51"/>
      <c r="AR2429" s="51"/>
      <c r="AS2429" s="51"/>
      <c r="AT2429" s="51"/>
      <c r="AU2429" s="51"/>
    </row>
    <row r="2430" spans="3:47" x14ac:dyDescent="0.2">
      <c r="C2430" s="10"/>
      <c r="D2430" s="10"/>
      <c r="AA2430" s="51"/>
      <c r="AB2430" s="51"/>
      <c r="AC2430" s="51"/>
      <c r="AD2430" s="51"/>
      <c r="AE2430" s="51"/>
      <c r="AF2430" s="50"/>
      <c r="AG2430" s="72"/>
      <c r="AN2430" s="51"/>
      <c r="AO2430" s="51"/>
      <c r="AP2430" s="51"/>
      <c r="AQ2430" s="51"/>
      <c r="AR2430" s="51"/>
      <c r="AS2430" s="51"/>
      <c r="AT2430" s="51"/>
      <c r="AU2430" s="51"/>
    </row>
    <row r="2431" spans="3:47" x14ac:dyDescent="0.2">
      <c r="C2431" s="10"/>
      <c r="D2431" s="10"/>
      <c r="AA2431" s="51"/>
      <c r="AB2431" s="51"/>
      <c r="AC2431" s="51"/>
      <c r="AD2431" s="51"/>
      <c r="AE2431" s="51"/>
      <c r="AF2431" s="50"/>
      <c r="AG2431" s="72"/>
      <c r="AN2431" s="51"/>
      <c r="AO2431" s="51"/>
      <c r="AP2431" s="51"/>
      <c r="AQ2431" s="51"/>
      <c r="AR2431" s="51"/>
      <c r="AS2431" s="51"/>
      <c r="AT2431" s="51"/>
      <c r="AU2431" s="51"/>
    </row>
    <row r="2432" spans="3:47" x14ac:dyDescent="0.2">
      <c r="C2432" s="10"/>
      <c r="D2432" s="10"/>
      <c r="AA2432" s="51"/>
      <c r="AB2432" s="51"/>
      <c r="AC2432" s="51"/>
      <c r="AD2432" s="51"/>
      <c r="AE2432" s="51"/>
      <c r="AF2432" s="50"/>
      <c r="AG2432" s="72"/>
      <c r="AN2432" s="51"/>
      <c r="AO2432" s="51"/>
      <c r="AP2432" s="51"/>
      <c r="AQ2432" s="51"/>
      <c r="AR2432" s="51"/>
      <c r="AS2432" s="51"/>
      <c r="AT2432" s="51"/>
      <c r="AU2432" s="51"/>
    </row>
    <row r="2433" spans="3:47" x14ac:dyDescent="0.2">
      <c r="C2433" s="10"/>
      <c r="D2433" s="10"/>
      <c r="AA2433" s="51"/>
      <c r="AB2433" s="51"/>
      <c r="AC2433" s="51"/>
      <c r="AD2433" s="51"/>
      <c r="AE2433" s="51"/>
      <c r="AF2433" s="50"/>
      <c r="AG2433" s="72"/>
      <c r="AN2433" s="51"/>
      <c r="AO2433" s="51"/>
      <c r="AP2433" s="51"/>
      <c r="AQ2433" s="51"/>
      <c r="AR2433" s="51"/>
      <c r="AS2433" s="51"/>
      <c r="AT2433" s="51"/>
      <c r="AU2433" s="51"/>
    </row>
    <row r="2434" spans="3:47" x14ac:dyDescent="0.2">
      <c r="C2434" s="10"/>
      <c r="D2434" s="10"/>
      <c r="AA2434" s="51"/>
      <c r="AB2434" s="51"/>
      <c r="AC2434" s="51"/>
      <c r="AD2434" s="51"/>
      <c r="AE2434" s="51"/>
      <c r="AF2434" s="50"/>
      <c r="AG2434" s="72"/>
      <c r="AN2434" s="51"/>
      <c r="AO2434" s="51"/>
      <c r="AP2434" s="51"/>
      <c r="AQ2434" s="51"/>
      <c r="AR2434" s="51"/>
      <c r="AS2434" s="51"/>
      <c r="AT2434" s="51"/>
      <c r="AU2434" s="51"/>
    </row>
    <row r="2435" spans="3:47" x14ac:dyDescent="0.2">
      <c r="C2435" s="10"/>
      <c r="D2435" s="10"/>
      <c r="AA2435" s="51"/>
      <c r="AB2435" s="51"/>
      <c r="AC2435" s="51"/>
      <c r="AD2435" s="51"/>
      <c r="AE2435" s="51"/>
      <c r="AF2435" s="50"/>
      <c r="AG2435" s="72"/>
      <c r="AN2435" s="51"/>
      <c r="AO2435" s="51"/>
      <c r="AP2435" s="51"/>
      <c r="AQ2435" s="51"/>
      <c r="AR2435" s="51"/>
      <c r="AS2435" s="51"/>
      <c r="AT2435" s="51"/>
      <c r="AU2435" s="51"/>
    </row>
    <row r="2436" spans="3:47" x14ac:dyDescent="0.2">
      <c r="C2436" s="10"/>
      <c r="D2436" s="10"/>
      <c r="AA2436" s="51"/>
      <c r="AB2436" s="51"/>
      <c r="AC2436" s="51"/>
      <c r="AD2436" s="51"/>
      <c r="AE2436" s="51"/>
      <c r="AF2436" s="50"/>
      <c r="AG2436" s="72"/>
      <c r="AN2436" s="51"/>
      <c r="AO2436" s="51"/>
      <c r="AP2436" s="51"/>
      <c r="AQ2436" s="51"/>
      <c r="AR2436" s="51"/>
      <c r="AS2436" s="51"/>
      <c r="AT2436" s="51"/>
      <c r="AU2436" s="51"/>
    </row>
    <row r="2437" spans="3:47" x14ac:dyDescent="0.2">
      <c r="C2437" s="10"/>
      <c r="D2437" s="10"/>
      <c r="AA2437" s="51"/>
      <c r="AB2437" s="51"/>
      <c r="AC2437" s="51"/>
      <c r="AD2437" s="51"/>
      <c r="AE2437" s="51"/>
      <c r="AF2437" s="50"/>
      <c r="AG2437" s="72"/>
      <c r="AN2437" s="51"/>
      <c r="AO2437" s="51"/>
      <c r="AP2437" s="51"/>
      <c r="AQ2437" s="51"/>
      <c r="AR2437" s="51"/>
      <c r="AS2437" s="51"/>
      <c r="AT2437" s="51"/>
      <c r="AU2437" s="51"/>
    </row>
    <row r="2438" spans="3:47" x14ac:dyDescent="0.2">
      <c r="C2438" s="10"/>
      <c r="D2438" s="10"/>
      <c r="AA2438" s="51"/>
      <c r="AB2438" s="51"/>
      <c r="AC2438" s="51"/>
      <c r="AD2438" s="51"/>
      <c r="AE2438" s="51"/>
      <c r="AF2438" s="50"/>
      <c r="AG2438" s="72"/>
      <c r="AN2438" s="51"/>
      <c r="AO2438" s="51"/>
      <c r="AP2438" s="51"/>
      <c r="AQ2438" s="51"/>
      <c r="AR2438" s="51"/>
      <c r="AS2438" s="51"/>
      <c r="AT2438" s="51"/>
      <c r="AU2438" s="51"/>
    </row>
    <row r="2439" spans="3:47" x14ac:dyDescent="0.2">
      <c r="C2439" s="10"/>
      <c r="D2439" s="10"/>
      <c r="AA2439" s="51"/>
      <c r="AB2439" s="51"/>
      <c r="AC2439" s="51"/>
      <c r="AD2439" s="51"/>
      <c r="AE2439" s="51"/>
      <c r="AF2439" s="50"/>
      <c r="AG2439" s="72"/>
      <c r="AN2439" s="51"/>
      <c r="AO2439" s="51"/>
      <c r="AP2439" s="51"/>
      <c r="AQ2439" s="51"/>
      <c r="AR2439" s="51"/>
      <c r="AS2439" s="51"/>
      <c r="AT2439" s="51"/>
      <c r="AU2439" s="51"/>
    </row>
    <row r="2440" spans="3:47" x14ac:dyDescent="0.2">
      <c r="C2440" s="10"/>
      <c r="D2440" s="10"/>
      <c r="AA2440" s="51"/>
      <c r="AB2440" s="51"/>
      <c r="AC2440" s="51"/>
      <c r="AD2440" s="51"/>
      <c r="AE2440" s="51"/>
      <c r="AF2440" s="50"/>
      <c r="AG2440" s="72"/>
      <c r="AN2440" s="51"/>
      <c r="AO2440" s="51"/>
      <c r="AP2440" s="51"/>
      <c r="AQ2440" s="51"/>
      <c r="AR2440" s="51"/>
      <c r="AS2440" s="51"/>
      <c r="AT2440" s="51"/>
      <c r="AU2440" s="51"/>
    </row>
    <row r="2441" spans="3:47" x14ac:dyDescent="0.2">
      <c r="C2441" s="10"/>
      <c r="D2441" s="10"/>
      <c r="AA2441" s="51"/>
      <c r="AB2441" s="51"/>
      <c r="AC2441" s="51"/>
      <c r="AD2441" s="51"/>
      <c r="AE2441" s="51"/>
      <c r="AF2441" s="50"/>
      <c r="AG2441" s="72"/>
      <c r="AN2441" s="51"/>
      <c r="AO2441" s="51"/>
      <c r="AP2441" s="51"/>
      <c r="AQ2441" s="51"/>
      <c r="AR2441" s="51"/>
      <c r="AS2441" s="51"/>
      <c r="AT2441" s="51"/>
      <c r="AU2441" s="51"/>
    </row>
    <row r="2442" spans="3:47" x14ac:dyDescent="0.2">
      <c r="C2442" s="10"/>
      <c r="D2442" s="10"/>
      <c r="AA2442" s="51"/>
      <c r="AB2442" s="51"/>
      <c r="AC2442" s="51"/>
      <c r="AD2442" s="51"/>
      <c r="AE2442" s="51"/>
      <c r="AF2442" s="50"/>
      <c r="AG2442" s="72"/>
      <c r="AN2442" s="51"/>
      <c r="AO2442" s="51"/>
      <c r="AP2442" s="51"/>
      <c r="AQ2442" s="51"/>
      <c r="AR2442" s="51"/>
      <c r="AS2442" s="51"/>
      <c r="AT2442" s="51"/>
      <c r="AU2442" s="51"/>
    </row>
    <row r="2443" spans="3:47" x14ac:dyDescent="0.2">
      <c r="C2443" s="10"/>
      <c r="D2443" s="10"/>
      <c r="AA2443" s="51"/>
      <c r="AB2443" s="51"/>
      <c r="AC2443" s="51"/>
      <c r="AD2443" s="51"/>
      <c r="AE2443" s="51"/>
      <c r="AF2443" s="50"/>
      <c r="AG2443" s="72"/>
      <c r="AN2443" s="51"/>
      <c r="AO2443" s="51"/>
      <c r="AP2443" s="51"/>
      <c r="AQ2443" s="51"/>
      <c r="AR2443" s="51"/>
      <c r="AS2443" s="51"/>
      <c r="AT2443" s="51"/>
      <c r="AU2443" s="51"/>
    </row>
    <row r="2444" spans="3:47" x14ac:dyDescent="0.2">
      <c r="C2444" s="10"/>
      <c r="D2444" s="10"/>
      <c r="AA2444" s="51"/>
      <c r="AB2444" s="51"/>
      <c r="AC2444" s="51"/>
      <c r="AD2444" s="51"/>
      <c r="AE2444" s="51"/>
      <c r="AF2444" s="50"/>
      <c r="AG2444" s="72"/>
      <c r="AN2444" s="51"/>
      <c r="AO2444" s="51"/>
      <c r="AP2444" s="51"/>
      <c r="AQ2444" s="51"/>
      <c r="AR2444" s="51"/>
      <c r="AS2444" s="51"/>
      <c r="AT2444" s="51"/>
      <c r="AU2444" s="51"/>
    </row>
    <row r="2445" spans="3:47" x14ac:dyDescent="0.2">
      <c r="C2445" s="10"/>
      <c r="D2445" s="10"/>
      <c r="AA2445" s="51"/>
      <c r="AB2445" s="51"/>
      <c r="AC2445" s="51"/>
      <c r="AD2445" s="51"/>
      <c r="AE2445" s="51"/>
      <c r="AF2445" s="50"/>
      <c r="AG2445" s="72"/>
      <c r="AN2445" s="51"/>
      <c r="AO2445" s="51"/>
      <c r="AP2445" s="51"/>
      <c r="AQ2445" s="51"/>
      <c r="AR2445" s="51"/>
      <c r="AS2445" s="51"/>
      <c r="AT2445" s="51"/>
      <c r="AU2445" s="51"/>
    </row>
    <row r="2446" spans="3:47" x14ac:dyDescent="0.2">
      <c r="C2446" s="10"/>
      <c r="D2446" s="10"/>
      <c r="AA2446" s="51"/>
      <c r="AB2446" s="51"/>
      <c r="AC2446" s="51"/>
      <c r="AD2446" s="51"/>
      <c r="AE2446" s="51"/>
      <c r="AF2446" s="50"/>
      <c r="AG2446" s="72"/>
      <c r="AN2446" s="51"/>
      <c r="AO2446" s="51"/>
      <c r="AP2446" s="51"/>
      <c r="AQ2446" s="51"/>
      <c r="AR2446" s="51"/>
      <c r="AS2446" s="51"/>
      <c r="AT2446" s="51"/>
      <c r="AU2446" s="51"/>
    </row>
    <row r="2447" spans="3:47" x14ac:dyDescent="0.2">
      <c r="C2447" s="10"/>
      <c r="D2447" s="10"/>
      <c r="AA2447" s="51"/>
      <c r="AB2447" s="51"/>
      <c r="AC2447" s="51"/>
      <c r="AD2447" s="51"/>
      <c r="AE2447" s="51"/>
      <c r="AF2447" s="50"/>
      <c r="AG2447" s="72"/>
      <c r="AN2447" s="51"/>
      <c r="AO2447" s="51"/>
      <c r="AP2447" s="51"/>
      <c r="AQ2447" s="51"/>
      <c r="AR2447" s="51"/>
      <c r="AS2447" s="51"/>
      <c r="AT2447" s="51"/>
      <c r="AU2447" s="51"/>
    </row>
    <row r="2448" spans="3:47" x14ac:dyDescent="0.2">
      <c r="C2448" s="10"/>
      <c r="D2448" s="10"/>
      <c r="AA2448" s="51"/>
      <c r="AB2448" s="51"/>
      <c r="AC2448" s="51"/>
      <c r="AD2448" s="51"/>
      <c r="AE2448" s="51"/>
      <c r="AF2448" s="50"/>
      <c r="AG2448" s="72"/>
      <c r="AN2448" s="51"/>
      <c r="AO2448" s="51"/>
      <c r="AP2448" s="51"/>
      <c r="AQ2448" s="51"/>
      <c r="AR2448" s="51"/>
      <c r="AS2448" s="51"/>
      <c r="AT2448" s="51"/>
      <c r="AU2448" s="51"/>
    </row>
    <row r="2449" spans="3:47" x14ac:dyDescent="0.2">
      <c r="C2449" s="10"/>
      <c r="D2449" s="10"/>
      <c r="AA2449" s="51"/>
      <c r="AB2449" s="51"/>
      <c r="AC2449" s="51"/>
      <c r="AD2449" s="51"/>
      <c r="AE2449" s="51"/>
      <c r="AF2449" s="50"/>
      <c r="AG2449" s="72"/>
      <c r="AN2449" s="51"/>
      <c r="AO2449" s="51"/>
      <c r="AP2449" s="51"/>
      <c r="AQ2449" s="51"/>
      <c r="AR2449" s="51"/>
      <c r="AS2449" s="51"/>
      <c r="AT2449" s="51"/>
      <c r="AU2449" s="51"/>
    </row>
    <row r="2450" spans="3:47" x14ac:dyDescent="0.2">
      <c r="C2450" s="10"/>
      <c r="D2450" s="10"/>
      <c r="AA2450" s="51"/>
      <c r="AB2450" s="51"/>
      <c r="AC2450" s="51"/>
      <c r="AD2450" s="51"/>
      <c r="AE2450" s="51"/>
      <c r="AF2450" s="50"/>
      <c r="AG2450" s="72"/>
      <c r="AN2450" s="51"/>
      <c r="AO2450" s="51"/>
      <c r="AP2450" s="51"/>
      <c r="AQ2450" s="51"/>
      <c r="AR2450" s="51"/>
      <c r="AS2450" s="51"/>
      <c r="AT2450" s="51"/>
      <c r="AU2450" s="51"/>
    </row>
    <row r="2451" spans="3:47" x14ac:dyDescent="0.2">
      <c r="C2451" s="10"/>
      <c r="D2451" s="10"/>
      <c r="AA2451" s="51"/>
      <c r="AB2451" s="51"/>
      <c r="AC2451" s="51"/>
      <c r="AD2451" s="51"/>
      <c r="AE2451" s="51"/>
      <c r="AF2451" s="50"/>
      <c r="AG2451" s="72"/>
      <c r="AN2451" s="51"/>
      <c r="AO2451" s="51"/>
      <c r="AP2451" s="51"/>
      <c r="AQ2451" s="51"/>
      <c r="AR2451" s="51"/>
      <c r="AS2451" s="51"/>
      <c r="AT2451" s="51"/>
      <c r="AU2451" s="51"/>
    </row>
    <row r="2452" spans="3:47" x14ac:dyDescent="0.2">
      <c r="C2452" s="10"/>
      <c r="D2452" s="10"/>
      <c r="AA2452" s="51"/>
      <c r="AB2452" s="51"/>
      <c r="AC2452" s="51"/>
      <c r="AD2452" s="51"/>
      <c r="AE2452" s="51"/>
      <c r="AF2452" s="50"/>
      <c r="AG2452" s="72"/>
      <c r="AN2452" s="51"/>
      <c r="AO2452" s="51"/>
      <c r="AP2452" s="51"/>
      <c r="AQ2452" s="51"/>
      <c r="AR2452" s="51"/>
      <c r="AS2452" s="51"/>
      <c r="AT2452" s="51"/>
      <c r="AU2452" s="51"/>
    </row>
    <row r="2453" spans="3:47" x14ac:dyDescent="0.2">
      <c r="C2453" s="10"/>
      <c r="D2453" s="10"/>
      <c r="AA2453" s="51"/>
      <c r="AB2453" s="51"/>
      <c r="AC2453" s="51"/>
      <c r="AD2453" s="51"/>
      <c r="AE2453" s="51"/>
      <c r="AF2453" s="50"/>
      <c r="AG2453" s="72"/>
      <c r="AN2453" s="51"/>
      <c r="AO2453" s="51"/>
      <c r="AP2453" s="51"/>
      <c r="AQ2453" s="51"/>
      <c r="AR2453" s="51"/>
      <c r="AS2453" s="51"/>
      <c r="AT2453" s="51"/>
      <c r="AU2453" s="51"/>
    </row>
    <row r="2454" spans="3:47" x14ac:dyDescent="0.2">
      <c r="C2454" s="10"/>
      <c r="D2454" s="10"/>
      <c r="AA2454" s="51"/>
      <c r="AB2454" s="51"/>
      <c r="AC2454" s="51"/>
      <c r="AD2454" s="51"/>
      <c r="AE2454" s="51"/>
      <c r="AF2454" s="50"/>
      <c r="AG2454" s="72"/>
      <c r="AN2454" s="51"/>
      <c r="AO2454" s="51"/>
      <c r="AP2454" s="51"/>
      <c r="AQ2454" s="51"/>
      <c r="AR2454" s="51"/>
      <c r="AS2454" s="51"/>
      <c r="AT2454" s="51"/>
      <c r="AU2454" s="51"/>
    </row>
    <row r="2455" spans="3:47" x14ac:dyDescent="0.2">
      <c r="C2455" s="10"/>
      <c r="D2455" s="10"/>
      <c r="AA2455" s="51"/>
      <c r="AB2455" s="51"/>
      <c r="AC2455" s="51"/>
      <c r="AD2455" s="51"/>
      <c r="AE2455" s="51"/>
      <c r="AF2455" s="50"/>
      <c r="AG2455" s="72"/>
      <c r="AN2455" s="51"/>
      <c r="AO2455" s="51"/>
      <c r="AP2455" s="51"/>
      <c r="AQ2455" s="51"/>
      <c r="AR2455" s="51"/>
      <c r="AS2455" s="51"/>
      <c r="AT2455" s="51"/>
      <c r="AU2455" s="51"/>
    </row>
    <row r="2456" spans="3:47" x14ac:dyDescent="0.2">
      <c r="C2456" s="10"/>
      <c r="D2456" s="10"/>
      <c r="AA2456" s="51"/>
      <c r="AB2456" s="51"/>
      <c r="AC2456" s="51"/>
      <c r="AD2456" s="51"/>
      <c r="AE2456" s="51"/>
      <c r="AF2456" s="50"/>
      <c r="AG2456" s="72"/>
      <c r="AN2456" s="51"/>
      <c r="AO2456" s="51"/>
      <c r="AP2456" s="51"/>
      <c r="AQ2456" s="51"/>
      <c r="AR2456" s="51"/>
      <c r="AS2456" s="51"/>
      <c r="AT2456" s="51"/>
      <c r="AU2456" s="51"/>
    </row>
    <row r="2457" spans="3:47" x14ac:dyDescent="0.2">
      <c r="C2457" s="10"/>
      <c r="D2457" s="10"/>
      <c r="AA2457" s="51"/>
      <c r="AB2457" s="51"/>
      <c r="AC2457" s="51"/>
      <c r="AD2457" s="51"/>
      <c r="AE2457" s="51"/>
      <c r="AF2457" s="50"/>
      <c r="AG2457" s="72"/>
      <c r="AN2457" s="51"/>
      <c r="AO2457" s="51"/>
      <c r="AP2457" s="51"/>
      <c r="AQ2457" s="51"/>
      <c r="AR2457" s="51"/>
      <c r="AS2457" s="51"/>
      <c r="AT2457" s="51"/>
      <c r="AU2457" s="51"/>
    </row>
    <row r="2458" spans="3:47" x14ac:dyDescent="0.2">
      <c r="C2458" s="10"/>
      <c r="D2458" s="10"/>
      <c r="AA2458" s="51"/>
      <c r="AB2458" s="51"/>
      <c r="AC2458" s="51"/>
      <c r="AD2458" s="51"/>
      <c r="AE2458" s="51"/>
      <c r="AF2458" s="50"/>
      <c r="AG2458" s="72"/>
      <c r="AN2458" s="51"/>
      <c r="AO2458" s="51"/>
      <c r="AP2458" s="51"/>
      <c r="AQ2458" s="51"/>
      <c r="AR2458" s="51"/>
      <c r="AS2458" s="51"/>
      <c r="AT2458" s="51"/>
      <c r="AU2458" s="51"/>
    </row>
    <row r="2459" spans="3:47" x14ac:dyDescent="0.2">
      <c r="C2459" s="10"/>
      <c r="D2459" s="10"/>
      <c r="AA2459" s="51"/>
      <c r="AB2459" s="51"/>
      <c r="AC2459" s="51"/>
      <c r="AD2459" s="51"/>
      <c r="AE2459" s="51"/>
      <c r="AF2459" s="50"/>
      <c r="AG2459" s="72"/>
      <c r="AN2459" s="51"/>
      <c r="AO2459" s="51"/>
      <c r="AP2459" s="51"/>
      <c r="AQ2459" s="51"/>
      <c r="AR2459" s="51"/>
      <c r="AS2459" s="51"/>
      <c r="AT2459" s="51"/>
      <c r="AU2459" s="51"/>
    </row>
    <row r="2460" spans="3:47" x14ac:dyDescent="0.2">
      <c r="C2460" s="10"/>
      <c r="D2460" s="10"/>
      <c r="AA2460" s="51"/>
      <c r="AB2460" s="51"/>
      <c r="AC2460" s="51"/>
      <c r="AD2460" s="51"/>
      <c r="AE2460" s="51"/>
      <c r="AF2460" s="50"/>
      <c r="AG2460" s="72"/>
      <c r="AN2460" s="51"/>
      <c r="AO2460" s="51"/>
      <c r="AP2460" s="51"/>
      <c r="AQ2460" s="51"/>
      <c r="AR2460" s="51"/>
      <c r="AS2460" s="51"/>
      <c r="AT2460" s="51"/>
      <c r="AU2460" s="51"/>
    </row>
    <row r="2461" spans="3:47" x14ac:dyDescent="0.2">
      <c r="C2461" s="10"/>
      <c r="D2461" s="10"/>
      <c r="AA2461" s="51"/>
      <c r="AB2461" s="51"/>
      <c r="AC2461" s="51"/>
      <c r="AD2461" s="51"/>
      <c r="AE2461" s="51"/>
      <c r="AF2461" s="50"/>
      <c r="AG2461" s="72"/>
      <c r="AN2461" s="51"/>
      <c r="AO2461" s="51"/>
      <c r="AP2461" s="51"/>
      <c r="AQ2461" s="51"/>
      <c r="AR2461" s="51"/>
      <c r="AS2461" s="51"/>
      <c r="AT2461" s="51"/>
      <c r="AU2461" s="51"/>
    </row>
    <row r="2462" spans="3:47" x14ac:dyDescent="0.2">
      <c r="C2462" s="10"/>
      <c r="D2462" s="10"/>
      <c r="AA2462" s="51"/>
      <c r="AB2462" s="51"/>
      <c r="AC2462" s="51"/>
      <c r="AD2462" s="51"/>
      <c r="AE2462" s="51"/>
      <c r="AF2462" s="50"/>
      <c r="AG2462" s="72"/>
      <c r="AN2462" s="51"/>
      <c r="AO2462" s="51"/>
      <c r="AP2462" s="51"/>
      <c r="AQ2462" s="51"/>
      <c r="AR2462" s="51"/>
      <c r="AS2462" s="51"/>
      <c r="AT2462" s="51"/>
      <c r="AU2462" s="51"/>
    </row>
    <row r="2463" spans="3:47" x14ac:dyDescent="0.2">
      <c r="C2463" s="10"/>
      <c r="D2463" s="10"/>
      <c r="AA2463" s="51"/>
      <c r="AB2463" s="51"/>
      <c r="AC2463" s="51"/>
      <c r="AD2463" s="51"/>
      <c r="AE2463" s="51"/>
      <c r="AF2463" s="50"/>
      <c r="AG2463" s="72"/>
      <c r="AN2463" s="51"/>
      <c r="AO2463" s="51"/>
      <c r="AP2463" s="51"/>
      <c r="AQ2463" s="51"/>
      <c r="AR2463" s="51"/>
      <c r="AS2463" s="51"/>
      <c r="AT2463" s="51"/>
      <c r="AU2463" s="51"/>
    </row>
    <row r="2464" spans="3:47" x14ac:dyDescent="0.2">
      <c r="C2464" s="10"/>
      <c r="D2464" s="10"/>
      <c r="AA2464" s="51"/>
      <c r="AB2464" s="51"/>
      <c r="AC2464" s="51"/>
      <c r="AD2464" s="51"/>
      <c r="AE2464" s="51"/>
      <c r="AF2464" s="50"/>
      <c r="AG2464" s="72"/>
      <c r="AN2464" s="51"/>
      <c r="AO2464" s="51"/>
      <c r="AP2464" s="51"/>
      <c r="AQ2464" s="51"/>
      <c r="AR2464" s="51"/>
      <c r="AS2464" s="51"/>
      <c r="AT2464" s="51"/>
      <c r="AU2464" s="51"/>
    </row>
    <row r="2465" spans="3:47" x14ac:dyDescent="0.2">
      <c r="C2465" s="10"/>
      <c r="D2465" s="10"/>
      <c r="AA2465" s="51"/>
      <c r="AB2465" s="51"/>
      <c r="AC2465" s="51"/>
      <c r="AD2465" s="51"/>
      <c r="AE2465" s="51"/>
      <c r="AF2465" s="50"/>
      <c r="AG2465" s="72"/>
      <c r="AN2465" s="51"/>
      <c r="AO2465" s="51"/>
      <c r="AP2465" s="51"/>
      <c r="AQ2465" s="51"/>
      <c r="AR2465" s="51"/>
      <c r="AS2465" s="51"/>
      <c r="AT2465" s="51"/>
      <c r="AU2465" s="51"/>
    </row>
    <row r="2466" spans="3:47" x14ac:dyDescent="0.2">
      <c r="C2466" s="10"/>
      <c r="D2466" s="10"/>
      <c r="AA2466" s="51"/>
      <c r="AB2466" s="51"/>
      <c r="AC2466" s="51"/>
      <c r="AD2466" s="51"/>
      <c r="AE2466" s="51"/>
      <c r="AF2466" s="50"/>
      <c r="AG2466" s="72"/>
      <c r="AN2466" s="51"/>
      <c r="AO2466" s="51"/>
      <c r="AP2466" s="51"/>
      <c r="AQ2466" s="51"/>
      <c r="AR2466" s="51"/>
      <c r="AS2466" s="51"/>
      <c r="AT2466" s="51"/>
      <c r="AU2466" s="51"/>
    </row>
    <row r="2467" spans="3:47" x14ac:dyDescent="0.2">
      <c r="C2467" s="10"/>
      <c r="D2467" s="10"/>
      <c r="AA2467" s="51"/>
      <c r="AB2467" s="51"/>
      <c r="AC2467" s="51"/>
      <c r="AD2467" s="51"/>
      <c r="AE2467" s="51"/>
      <c r="AF2467" s="50"/>
      <c r="AG2467" s="72"/>
      <c r="AN2467" s="51"/>
      <c r="AO2467" s="51"/>
      <c r="AP2467" s="51"/>
      <c r="AQ2467" s="51"/>
      <c r="AR2467" s="51"/>
      <c r="AS2467" s="51"/>
      <c r="AT2467" s="51"/>
      <c r="AU2467" s="51"/>
    </row>
    <row r="2468" spans="3:47" x14ac:dyDescent="0.2">
      <c r="C2468" s="10"/>
      <c r="D2468" s="10"/>
      <c r="AA2468" s="51"/>
      <c r="AB2468" s="51"/>
      <c r="AC2468" s="51"/>
      <c r="AD2468" s="51"/>
      <c r="AE2468" s="51"/>
      <c r="AF2468" s="50"/>
      <c r="AG2468" s="72"/>
      <c r="AN2468" s="51"/>
      <c r="AO2468" s="51"/>
      <c r="AP2468" s="51"/>
      <c r="AQ2468" s="51"/>
      <c r="AR2468" s="51"/>
      <c r="AS2468" s="51"/>
      <c r="AT2468" s="51"/>
      <c r="AU2468" s="51"/>
    </row>
    <row r="2469" spans="3:47" x14ac:dyDescent="0.2">
      <c r="C2469" s="10"/>
      <c r="D2469" s="10"/>
      <c r="AA2469" s="51"/>
      <c r="AB2469" s="51"/>
      <c r="AC2469" s="51"/>
      <c r="AD2469" s="51"/>
      <c r="AE2469" s="51"/>
      <c r="AF2469" s="50"/>
      <c r="AG2469" s="72"/>
      <c r="AN2469" s="51"/>
      <c r="AO2469" s="51"/>
      <c r="AP2469" s="51"/>
      <c r="AQ2469" s="51"/>
      <c r="AR2469" s="51"/>
      <c r="AS2469" s="51"/>
      <c r="AT2469" s="51"/>
      <c r="AU2469" s="51"/>
    </row>
    <row r="2470" spans="3:47" x14ac:dyDescent="0.2">
      <c r="C2470" s="10"/>
      <c r="D2470" s="10"/>
      <c r="AA2470" s="51"/>
      <c r="AB2470" s="51"/>
      <c r="AC2470" s="51"/>
      <c r="AD2470" s="51"/>
      <c r="AE2470" s="51"/>
      <c r="AF2470" s="50"/>
      <c r="AG2470" s="72"/>
      <c r="AN2470" s="51"/>
      <c r="AO2470" s="51"/>
      <c r="AP2470" s="51"/>
      <c r="AQ2470" s="51"/>
      <c r="AR2470" s="51"/>
      <c r="AS2470" s="51"/>
      <c r="AT2470" s="51"/>
      <c r="AU2470" s="51"/>
    </row>
    <row r="2471" spans="3:47" x14ac:dyDescent="0.2">
      <c r="C2471" s="10"/>
      <c r="D2471" s="10"/>
      <c r="AA2471" s="51"/>
      <c r="AB2471" s="51"/>
      <c r="AC2471" s="51"/>
      <c r="AD2471" s="51"/>
      <c r="AE2471" s="51"/>
      <c r="AF2471" s="50"/>
      <c r="AG2471" s="72"/>
      <c r="AN2471" s="51"/>
      <c r="AO2471" s="51"/>
      <c r="AP2471" s="51"/>
      <c r="AQ2471" s="51"/>
      <c r="AR2471" s="51"/>
      <c r="AS2471" s="51"/>
      <c r="AT2471" s="51"/>
      <c r="AU2471" s="51"/>
    </row>
    <row r="2472" spans="3:47" x14ac:dyDescent="0.2">
      <c r="C2472" s="10"/>
      <c r="D2472" s="10"/>
      <c r="AA2472" s="51"/>
      <c r="AB2472" s="51"/>
      <c r="AC2472" s="51"/>
      <c r="AD2472" s="51"/>
      <c r="AE2472" s="51"/>
      <c r="AF2472" s="50"/>
      <c r="AG2472" s="72"/>
      <c r="AN2472" s="51"/>
      <c r="AO2472" s="51"/>
      <c r="AP2472" s="51"/>
      <c r="AQ2472" s="51"/>
      <c r="AR2472" s="51"/>
      <c r="AS2472" s="51"/>
      <c r="AT2472" s="51"/>
      <c r="AU2472" s="51"/>
    </row>
    <row r="2473" spans="3:47" x14ac:dyDescent="0.2">
      <c r="C2473" s="10"/>
      <c r="D2473" s="10"/>
      <c r="AA2473" s="51"/>
      <c r="AB2473" s="51"/>
      <c r="AC2473" s="51"/>
      <c r="AD2473" s="51"/>
      <c r="AE2473" s="51"/>
      <c r="AF2473" s="50"/>
      <c r="AG2473" s="72"/>
      <c r="AN2473" s="51"/>
      <c r="AO2473" s="51"/>
      <c r="AP2473" s="51"/>
      <c r="AQ2473" s="51"/>
      <c r="AR2473" s="51"/>
      <c r="AS2473" s="51"/>
      <c r="AT2473" s="51"/>
      <c r="AU2473" s="51"/>
    </row>
    <row r="2474" spans="3:47" x14ac:dyDescent="0.2">
      <c r="C2474" s="10"/>
      <c r="D2474" s="10"/>
      <c r="AA2474" s="51"/>
      <c r="AB2474" s="51"/>
      <c r="AC2474" s="51"/>
      <c r="AD2474" s="51"/>
      <c r="AE2474" s="51"/>
      <c r="AF2474" s="50"/>
      <c r="AG2474" s="72"/>
      <c r="AN2474" s="51"/>
      <c r="AO2474" s="51"/>
      <c r="AP2474" s="51"/>
      <c r="AQ2474" s="51"/>
      <c r="AR2474" s="51"/>
      <c r="AS2474" s="51"/>
      <c r="AT2474" s="51"/>
      <c r="AU2474" s="51"/>
    </row>
    <row r="2475" spans="3:47" x14ac:dyDescent="0.2">
      <c r="C2475" s="10"/>
      <c r="D2475" s="10"/>
      <c r="AA2475" s="51"/>
      <c r="AB2475" s="51"/>
      <c r="AC2475" s="51"/>
      <c r="AD2475" s="51"/>
      <c r="AE2475" s="51"/>
      <c r="AF2475" s="50"/>
      <c r="AG2475" s="72"/>
      <c r="AN2475" s="51"/>
      <c r="AO2475" s="51"/>
      <c r="AP2475" s="51"/>
      <c r="AQ2475" s="51"/>
      <c r="AR2475" s="51"/>
      <c r="AS2475" s="51"/>
      <c r="AT2475" s="51"/>
      <c r="AU2475" s="51"/>
    </row>
    <row r="2476" spans="3:47" x14ac:dyDescent="0.2">
      <c r="C2476" s="10"/>
      <c r="D2476" s="10"/>
      <c r="AA2476" s="51"/>
      <c r="AB2476" s="51"/>
      <c r="AC2476" s="51"/>
      <c r="AD2476" s="51"/>
      <c r="AE2476" s="51"/>
      <c r="AF2476" s="50"/>
      <c r="AG2476" s="72"/>
      <c r="AN2476" s="51"/>
      <c r="AO2476" s="51"/>
      <c r="AP2476" s="51"/>
      <c r="AQ2476" s="51"/>
      <c r="AR2476" s="51"/>
      <c r="AS2476" s="51"/>
      <c r="AT2476" s="51"/>
      <c r="AU2476" s="51"/>
    </row>
    <row r="2477" spans="3:47" x14ac:dyDescent="0.2">
      <c r="C2477" s="10"/>
      <c r="D2477" s="10"/>
      <c r="AA2477" s="51"/>
      <c r="AB2477" s="51"/>
      <c r="AC2477" s="51"/>
      <c r="AD2477" s="51"/>
      <c r="AE2477" s="51"/>
      <c r="AF2477" s="50"/>
      <c r="AG2477" s="72"/>
      <c r="AN2477" s="51"/>
      <c r="AO2477" s="51"/>
      <c r="AP2477" s="51"/>
      <c r="AQ2477" s="51"/>
      <c r="AR2477" s="51"/>
      <c r="AS2477" s="51"/>
      <c r="AT2477" s="51"/>
      <c r="AU2477" s="51"/>
    </row>
    <row r="2478" spans="3:47" x14ac:dyDescent="0.2">
      <c r="C2478" s="10"/>
      <c r="D2478" s="10"/>
      <c r="AA2478" s="51"/>
      <c r="AB2478" s="51"/>
      <c r="AC2478" s="51"/>
      <c r="AD2478" s="51"/>
      <c r="AE2478" s="51"/>
      <c r="AF2478" s="50"/>
      <c r="AG2478" s="72"/>
      <c r="AN2478" s="51"/>
      <c r="AO2478" s="51"/>
      <c r="AP2478" s="51"/>
      <c r="AQ2478" s="51"/>
      <c r="AR2478" s="51"/>
      <c r="AS2478" s="51"/>
      <c r="AT2478" s="51"/>
      <c r="AU2478" s="51"/>
    </row>
    <row r="2479" spans="3:47" x14ac:dyDescent="0.2">
      <c r="C2479" s="10"/>
      <c r="D2479" s="10"/>
      <c r="AA2479" s="51"/>
      <c r="AB2479" s="51"/>
      <c r="AC2479" s="51"/>
      <c r="AD2479" s="51"/>
      <c r="AE2479" s="51"/>
      <c r="AF2479" s="50"/>
      <c r="AG2479" s="72"/>
      <c r="AN2479" s="51"/>
      <c r="AO2479" s="51"/>
      <c r="AP2479" s="51"/>
      <c r="AQ2479" s="51"/>
      <c r="AR2479" s="51"/>
      <c r="AS2479" s="51"/>
      <c r="AT2479" s="51"/>
      <c r="AU2479" s="51"/>
    </row>
    <row r="2480" spans="3:47" x14ac:dyDescent="0.2">
      <c r="C2480" s="10"/>
      <c r="D2480" s="10"/>
      <c r="AA2480" s="51"/>
      <c r="AB2480" s="51"/>
      <c r="AC2480" s="51"/>
      <c r="AD2480" s="51"/>
      <c r="AE2480" s="51"/>
      <c r="AF2480" s="50"/>
      <c r="AG2480" s="72"/>
      <c r="AN2480" s="51"/>
      <c r="AO2480" s="51"/>
      <c r="AP2480" s="51"/>
      <c r="AQ2480" s="51"/>
      <c r="AR2480" s="51"/>
      <c r="AS2480" s="51"/>
      <c r="AT2480" s="51"/>
      <c r="AU2480" s="51"/>
    </row>
    <row r="2481" spans="3:47" x14ac:dyDescent="0.2">
      <c r="C2481" s="10"/>
      <c r="D2481" s="10"/>
      <c r="AA2481" s="51"/>
      <c r="AB2481" s="51"/>
      <c r="AC2481" s="51"/>
      <c r="AD2481" s="51"/>
      <c r="AE2481" s="51"/>
      <c r="AF2481" s="50"/>
      <c r="AG2481" s="72"/>
      <c r="AN2481" s="51"/>
      <c r="AO2481" s="51"/>
      <c r="AP2481" s="51"/>
      <c r="AQ2481" s="51"/>
      <c r="AR2481" s="51"/>
      <c r="AS2481" s="51"/>
      <c r="AT2481" s="51"/>
      <c r="AU2481" s="51"/>
    </row>
    <row r="2482" spans="3:47" x14ac:dyDescent="0.2">
      <c r="C2482" s="10"/>
      <c r="D2482" s="10"/>
      <c r="AA2482" s="51"/>
      <c r="AB2482" s="51"/>
      <c r="AC2482" s="51"/>
      <c r="AD2482" s="51"/>
      <c r="AE2482" s="51"/>
      <c r="AF2482" s="50"/>
      <c r="AG2482" s="72"/>
      <c r="AN2482" s="51"/>
      <c r="AO2482" s="51"/>
      <c r="AP2482" s="51"/>
      <c r="AQ2482" s="51"/>
      <c r="AR2482" s="51"/>
      <c r="AS2482" s="51"/>
      <c r="AT2482" s="51"/>
      <c r="AU2482" s="51"/>
    </row>
    <row r="2483" spans="3:47" x14ac:dyDescent="0.2">
      <c r="C2483" s="10"/>
      <c r="D2483" s="10"/>
      <c r="AA2483" s="51"/>
      <c r="AB2483" s="51"/>
      <c r="AC2483" s="51"/>
      <c r="AD2483" s="51"/>
      <c r="AE2483" s="51"/>
      <c r="AF2483" s="50"/>
      <c r="AG2483" s="72"/>
      <c r="AN2483" s="51"/>
      <c r="AO2483" s="51"/>
      <c r="AP2483" s="51"/>
      <c r="AQ2483" s="51"/>
      <c r="AR2483" s="51"/>
      <c r="AS2483" s="51"/>
      <c r="AT2483" s="51"/>
      <c r="AU2483" s="51"/>
    </row>
    <row r="2484" spans="3:47" x14ac:dyDescent="0.2">
      <c r="C2484" s="10"/>
      <c r="D2484" s="10"/>
      <c r="AA2484" s="51"/>
      <c r="AB2484" s="51"/>
      <c r="AC2484" s="51"/>
      <c r="AD2484" s="51"/>
      <c r="AE2484" s="51"/>
      <c r="AF2484" s="50"/>
      <c r="AG2484" s="72"/>
      <c r="AN2484" s="51"/>
      <c r="AO2484" s="51"/>
      <c r="AP2484" s="51"/>
      <c r="AQ2484" s="51"/>
      <c r="AR2484" s="51"/>
      <c r="AS2484" s="51"/>
      <c r="AT2484" s="51"/>
      <c r="AU2484" s="51"/>
    </row>
    <row r="2485" spans="3:47" x14ac:dyDescent="0.2">
      <c r="C2485" s="10"/>
      <c r="D2485" s="10"/>
      <c r="AA2485" s="51"/>
      <c r="AB2485" s="51"/>
      <c r="AC2485" s="51"/>
      <c r="AD2485" s="51"/>
      <c r="AE2485" s="51"/>
      <c r="AF2485" s="50"/>
      <c r="AG2485" s="72"/>
      <c r="AN2485" s="51"/>
      <c r="AO2485" s="51"/>
      <c r="AP2485" s="51"/>
      <c r="AQ2485" s="51"/>
      <c r="AR2485" s="51"/>
      <c r="AS2485" s="51"/>
      <c r="AT2485" s="51"/>
      <c r="AU2485" s="51"/>
    </row>
    <row r="2486" spans="3:47" x14ac:dyDescent="0.2">
      <c r="C2486" s="10"/>
      <c r="D2486" s="10"/>
      <c r="AA2486" s="51"/>
      <c r="AB2486" s="51"/>
      <c r="AC2486" s="51"/>
      <c r="AD2486" s="51"/>
      <c r="AE2486" s="51"/>
      <c r="AF2486" s="50"/>
      <c r="AG2486" s="72"/>
      <c r="AN2486" s="51"/>
      <c r="AO2486" s="51"/>
      <c r="AP2486" s="51"/>
      <c r="AQ2486" s="51"/>
      <c r="AR2486" s="51"/>
      <c r="AS2486" s="51"/>
      <c r="AT2486" s="51"/>
      <c r="AU2486" s="51"/>
    </row>
    <row r="2487" spans="3:47" x14ac:dyDescent="0.2">
      <c r="C2487" s="10"/>
      <c r="D2487" s="10"/>
      <c r="AA2487" s="51"/>
      <c r="AB2487" s="51"/>
      <c r="AC2487" s="51"/>
      <c r="AD2487" s="51"/>
      <c r="AE2487" s="51"/>
      <c r="AF2487" s="50"/>
      <c r="AG2487" s="72"/>
      <c r="AN2487" s="51"/>
      <c r="AO2487" s="51"/>
      <c r="AP2487" s="51"/>
      <c r="AQ2487" s="51"/>
      <c r="AR2487" s="51"/>
      <c r="AS2487" s="51"/>
      <c r="AT2487" s="51"/>
      <c r="AU2487" s="51"/>
    </row>
    <row r="2488" spans="3:47" x14ac:dyDescent="0.2">
      <c r="C2488" s="10"/>
      <c r="D2488" s="10"/>
      <c r="AA2488" s="51"/>
      <c r="AB2488" s="51"/>
      <c r="AC2488" s="51"/>
      <c r="AD2488" s="51"/>
      <c r="AE2488" s="51"/>
      <c r="AF2488" s="50"/>
      <c r="AG2488" s="72"/>
      <c r="AN2488" s="51"/>
      <c r="AO2488" s="51"/>
      <c r="AP2488" s="51"/>
      <c r="AQ2488" s="51"/>
      <c r="AR2488" s="51"/>
      <c r="AS2488" s="51"/>
      <c r="AT2488" s="51"/>
      <c r="AU2488" s="51"/>
    </row>
    <row r="2489" spans="3:47" x14ac:dyDescent="0.2">
      <c r="C2489" s="10"/>
      <c r="D2489" s="10"/>
      <c r="AA2489" s="51"/>
      <c r="AB2489" s="51"/>
      <c r="AC2489" s="51"/>
      <c r="AD2489" s="51"/>
      <c r="AE2489" s="51"/>
      <c r="AF2489" s="50"/>
      <c r="AG2489" s="72"/>
      <c r="AN2489" s="51"/>
      <c r="AO2489" s="51"/>
      <c r="AP2489" s="51"/>
      <c r="AQ2489" s="51"/>
      <c r="AR2489" s="51"/>
      <c r="AS2489" s="51"/>
      <c r="AT2489" s="51"/>
      <c r="AU2489" s="51"/>
    </row>
    <row r="2490" spans="3:47" x14ac:dyDescent="0.2">
      <c r="C2490" s="10"/>
      <c r="D2490" s="10"/>
      <c r="AA2490" s="51"/>
      <c r="AB2490" s="51"/>
      <c r="AC2490" s="51"/>
      <c r="AD2490" s="51"/>
      <c r="AE2490" s="51"/>
      <c r="AF2490" s="50"/>
      <c r="AG2490" s="72"/>
      <c r="AN2490" s="51"/>
      <c r="AO2490" s="51"/>
      <c r="AP2490" s="51"/>
      <c r="AQ2490" s="51"/>
      <c r="AR2490" s="51"/>
      <c r="AS2490" s="51"/>
      <c r="AT2490" s="51"/>
      <c r="AU2490" s="51"/>
    </row>
    <row r="2491" spans="3:47" x14ac:dyDescent="0.2">
      <c r="C2491" s="10"/>
      <c r="D2491" s="10"/>
      <c r="AA2491" s="51"/>
      <c r="AB2491" s="51"/>
      <c r="AC2491" s="51"/>
      <c r="AD2491" s="51"/>
      <c r="AE2491" s="51"/>
      <c r="AF2491" s="50"/>
      <c r="AG2491" s="72"/>
      <c r="AN2491" s="51"/>
      <c r="AO2491" s="51"/>
      <c r="AP2491" s="51"/>
      <c r="AQ2491" s="51"/>
      <c r="AR2491" s="51"/>
      <c r="AS2491" s="51"/>
      <c r="AT2491" s="51"/>
      <c r="AU2491" s="51"/>
    </row>
    <row r="2492" spans="3:47" x14ac:dyDescent="0.2">
      <c r="C2492" s="10"/>
      <c r="D2492" s="10"/>
      <c r="AA2492" s="51"/>
      <c r="AB2492" s="51"/>
      <c r="AC2492" s="51"/>
      <c r="AD2492" s="51"/>
      <c r="AE2492" s="51"/>
      <c r="AF2492" s="50"/>
      <c r="AG2492" s="72"/>
      <c r="AN2492" s="51"/>
      <c r="AO2492" s="51"/>
      <c r="AP2492" s="51"/>
      <c r="AQ2492" s="51"/>
      <c r="AR2492" s="51"/>
      <c r="AS2492" s="51"/>
      <c r="AT2492" s="51"/>
      <c r="AU2492" s="51"/>
    </row>
    <row r="2493" spans="3:47" x14ac:dyDescent="0.2">
      <c r="C2493" s="10"/>
      <c r="D2493" s="10"/>
      <c r="AA2493" s="51"/>
      <c r="AB2493" s="51"/>
      <c r="AC2493" s="51"/>
      <c r="AD2493" s="51"/>
      <c r="AE2493" s="51"/>
      <c r="AF2493" s="50"/>
      <c r="AG2493" s="72"/>
      <c r="AN2493" s="51"/>
      <c r="AO2493" s="51"/>
      <c r="AP2493" s="51"/>
      <c r="AQ2493" s="51"/>
      <c r="AR2493" s="51"/>
      <c r="AS2493" s="51"/>
      <c r="AT2493" s="51"/>
      <c r="AU2493" s="51"/>
    </row>
    <row r="2494" spans="3:47" x14ac:dyDescent="0.2">
      <c r="C2494" s="10"/>
      <c r="D2494" s="10"/>
      <c r="AA2494" s="51"/>
      <c r="AB2494" s="51"/>
      <c r="AC2494" s="51"/>
      <c r="AD2494" s="51"/>
      <c r="AE2494" s="51"/>
      <c r="AF2494" s="50"/>
      <c r="AG2494" s="72"/>
      <c r="AN2494" s="51"/>
      <c r="AO2494" s="51"/>
      <c r="AP2494" s="51"/>
      <c r="AQ2494" s="51"/>
      <c r="AR2494" s="51"/>
      <c r="AS2494" s="51"/>
      <c r="AT2494" s="51"/>
      <c r="AU2494" s="51"/>
    </row>
    <row r="2495" spans="3:47" x14ac:dyDescent="0.2">
      <c r="C2495" s="10"/>
      <c r="D2495" s="10"/>
      <c r="AA2495" s="51"/>
      <c r="AB2495" s="51"/>
      <c r="AC2495" s="51"/>
      <c r="AD2495" s="51"/>
      <c r="AE2495" s="51"/>
      <c r="AF2495" s="50"/>
      <c r="AG2495" s="72"/>
      <c r="AN2495" s="51"/>
      <c r="AO2495" s="51"/>
      <c r="AP2495" s="51"/>
      <c r="AQ2495" s="51"/>
      <c r="AR2495" s="51"/>
      <c r="AS2495" s="51"/>
      <c r="AT2495" s="51"/>
      <c r="AU2495" s="51"/>
    </row>
    <row r="2496" spans="3:47" x14ac:dyDescent="0.2">
      <c r="C2496" s="10"/>
      <c r="D2496" s="10"/>
      <c r="AA2496" s="51"/>
      <c r="AB2496" s="51"/>
      <c r="AC2496" s="51"/>
      <c r="AD2496" s="51"/>
      <c r="AE2496" s="51"/>
      <c r="AF2496" s="50"/>
      <c r="AG2496" s="72"/>
      <c r="AN2496" s="51"/>
      <c r="AO2496" s="51"/>
      <c r="AP2496" s="51"/>
      <c r="AQ2496" s="51"/>
      <c r="AR2496" s="51"/>
      <c r="AS2496" s="51"/>
      <c r="AT2496" s="51"/>
      <c r="AU2496" s="51"/>
    </row>
    <row r="2497" spans="3:47" x14ac:dyDescent="0.2">
      <c r="C2497" s="10"/>
      <c r="D2497" s="10"/>
      <c r="AA2497" s="51"/>
      <c r="AB2497" s="51"/>
      <c r="AC2497" s="51"/>
      <c r="AD2497" s="51"/>
      <c r="AE2497" s="51"/>
      <c r="AF2497" s="50"/>
      <c r="AG2497" s="72"/>
      <c r="AN2497" s="51"/>
      <c r="AO2497" s="51"/>
      <c r="AP2497" s="51"/>
      <c r="AQ2497" s="51"/>
      <c r="AR2497" s="51"/>
      <c r="AS2497" s="51"/>
      <c r="AT2497" s="51"/>
      <c r="AU2497" s="51"/>
    </row>
    <row r="2498" spans="3:47" x14ac:dyDescent="0.2">
      <c r="C2498" s="10"/>
      <c r="D2498" s="10"/>
      <c r="AA2498" s="51"/>
      <c r="AB2498" s="51"/>
      <c r="AC2498" s="51"/>
      <c r="AD2498" s="51"/>
      <c r="AE2498" s="51"/>
      <c r="AF2498" s="50"/>
      <c r="AG2498" s="72"/>
      <c r="AN2498" s="51"/>
      <c r="AO2498" s="51"/>
      <c r="AP2498" s="51"/>
      <c r="AQ2498" s="51"/>
      <c r="AR2498" s="51"/>
      <c r="AS2498" s="51"/>
      <c r="AT2498" s="51"/>
      <c r="AU2498" s="51"/>
    </row>
    <row r="2499" spans="3:47" x14ac:dyDescent="0.2">
      <c r="C2499" s="10"/>
      <c r="D2499" s="10"/>
      <c r="AA2499" s="51"/>
      <c r="AB2499" s="51"/>
      <c r="AC2499" s="51"/>
      <c r="AD2499" s="51"/>
      <c r="AE2499" s="51"/>
      <c r="AF2499" s="50"/>
      <c r="AG2499" s="72"/>
      <c r="AN2499" s="51"/>
      <c r="AO2499" s="51"/>
      <c r="AP2499" s="51"/>
      <c r="AQ2499" s="51"/>
      <c r="AR2499" s="51"/>
      <c r="AS2499" s="51"/>
      <c r="AT2499" s="51"/>
      <c r="AU2499" s="51"/>
    </row>
    <row r="2500" spans="3:47" x14ac:dyDescent="0.2">
      <c r="C2500" s="10"/>
      <c r="D2500" s="10"/>
      <c r="AA2500" s="51"/>
      <c r="AB2500" s="51"/>
      <c r="AC2500" s="51"/>
      <c r="AD2500" s="51"/>
      <c r="AE2500" s="51"/>
      <c r="AF2500" s="50"/>
      <c r="AG2500" s="72"/>
      <c r="AN2500" s="51"/>
      <c r="AO2500" s="51"/>
      <c r="AP2500" s="51"/>
      <c r="AQ2500" s="51"/>
      <c r="AR2500" s="51"/>
      <c r="AS2500" s="51"/>
      <c r="AT2500" s="51"/>
      <c r="AU2500" s="51"/>
    </row>
    <row r="2501" spans="3:47" x14ac:dyDescent="0.2">
      <c r="C2501" s="10"/>
      <c r="D2501" s="10"/>
      <c r="AA2501" s="51"/>
      <c r="AB2501" s="51"/>
      <c r="AC2501" s="51"/>
      <c r="AD2501" s="51"/>
      <c r="AE2501" s="51"/>
      <c r="AF2501" s="50"/>
      <c r="AG2501" s="72"/>
      <c r="AN2501" s="51"/>
      <c r="AO2501" s="51"/>
      <c r="AP2501" s="51"/>
      <c r="AQ2501" s="51"/>
      <c r="AR2501" s="51"/>
      <c r="AS2501" s="51"/>
      <c r="AT2501" s="51"/>
      <c r="AU2501" s="51"/>
    </row>
    <row r="2502" spans="3:47" x14ac:dyDescent="0.2">
      <c r="C2502" s="10"/>
      <c r="D2502" s="10"/>
      <c r="AA2502" s="51"/>
      <c r="AB2502" s="51"/>
      <c r="AC2502" s="51"/>
      <c r="AD2502" s="51"/>
      <c r="AE2502" s="51"/>
      <c r="AF2502" s="50"/>
      <c r="AG2502" s="72"/>
      <c r="AN2502" s="51"/>
      <c r="AO2502" s="51"/>
      <c r="AP2502" s="51"/>
      <c r="AQ2502" s="51"/>
      <c r="AR2502" s="51"/>
      <c r="AS2502" s="51"/>
      <c r="AT2502" s="51"/>
      <c r="AU2502" s="51"/>
    </row>
    <row r="2503" spans="3:47" x14ac:dyDescent="0.2">
      <c r="C2503" s="10"/>
      <c r="D2503" s="10"/>
      <c r="AA2503" s="51"/>
      <c r="AB2503" s="51"/>
      <c r="AC2503" s="51"/>
      <c r="AD2503" s="51"/>
      <c r="AE2503" s="51"/>
      <c r="AF2503" s="50"/>
      <c r="AG2503" s="72"/>
      <c r="AN2503" s="51"/>
      <c r="AO2503" s="51"/>
      <c r="AP2503" s="51"/>
      <c r="AQ2503" s="51"/>
      <c r="AR2503" s="51"/>
      <c r="AS2503" s="51"/>
      <c r="AT2503" s="51"/>
      <c r="AU2503" s="51"/>
    </row>
    <row r="2504" spans="3:47" x14ac:dyDescent="0.2">
      <c r="C2504" s="10"/>
      <c r="D2504" s="10"/>
      <c r="AA2504" s="51"/>
      <c r="AB2504" s="51"/>
      <c r="AC2504" s="51"/>
      <c r="AD2504" s="51"/>
      <c r="AE2504" s="51"/>
      <c r="AF2504" s="50"/>
      <c r="AG2504" s="72"/>
      <c r="AN2504" s="51"/>
      <c r="AO2504" s="51"/>
      <c r="AP2504" s="51"/>
      <c r="AQ2504" s="51"/>
      <c r="AR2504" s="51"/>
      <c r="AS2504" s="51"/>
      <c r="AT2504" s="51"/>
      <c r="AU2504" s="51"/>
    </row>
    <row r="2505" spans="3:47" x14ac:dyDescent="0.2">
      <c r="C2505" s="10"/>
      <c r="D2505" s="10"/>
      <c r="AA2505" s="51"/>
      <c r="AB2505" s="51"/>
      <c r="AC2505" s="51"/>
      <c r="AD2505" s="51"/>
      <c r="AE2505" s="51"/>
      <c r="AF2505" s="50"/>
      <c r="AG2505" s="72"/>
      <c r="AN2505" s="51"/>
      <c r="AO2505" s="51"/>
      <c r="AP2505" s="51"/>
      <c r="AQ2505" s="51"/>
      <c r="AR2505" s="51"/>
      <c r="AS2505" s="51"/>
      <c r="AT2505" s="51"/>
      <c r="AU2505" s="51"/>
    </row>
    <row r="2506" spans="3:47" x14ac:dyDescent="0.2">
      <c r="C2506" s="10"/>
      <c r="D2506" s="10"/>
      <c r="AA2506" s="51"/>
      <c r="AB2506" s="51"/>
      <c r="AC2506" s="51"/>
      <c r="AD2506" s="51"/>
      <c r="AE2506" s="51"/>
      <c r="AF2506" s="50"/>
      <c r="AG2506" s="72"/>
      <c r="AN2506" s="51"/>
      <c r="AO2506" s="51"/>
      <c r="AP2506" s="51"/>
      <c r="AQ2506" s="51"/>
      <c r="AR2506" s="51"/>
      <c r="AS2506" s="51"/>
      <c r="AT2506" s="51"/>
      <c r="AU2506" s="51"/>
    </row>
    <row r="2507" spans="3:47" x14ac:dyDescent="0.2">
      <c r="C2507" s="10"/>
      <c r="D2507" s="10"/>
      <c r="AA2507" s="51"/>
      <c r="AB2507" s="51"/>
      <c r="AC2507" s="51"/>
      <c r="AD2507" s="51"/>
      <c r="AE2507" s="51"/>
      <c r="AF2507" s="50"/>
      <c r="AG2507" s="72"/>
      <c r="AN2507" s="51"/>
      <c r="AO2507" s="51"/>
      <c r="AP2507" s="51"/>
      <c r="AQ2507" s="51"/>
      <c r="AR2507" s="51"/>
      <c r="AS2507" s="51"/>
      <c r="AT2507" s="51"/>
      <c r="AU2507" s="51"/>
    </row>
    <row r="2508" spans="3:47" x14ac:dyDescent="0.2">
      <c r="C2508" s="10"/>
      <c r="D2508" s="10"/>
      <c r="AA2508" s="51"/>
      <c r="AB2508" s="51"/>
      <c r="AC2508" s="51"/>
      <c r="AD2508" s="51"/>
      <c r="AE2508" s="51"/>
      <c r="AF2508" s="50"/>
      <c r="AG2508" s="72"/>
      <c r="AN2508" s="51"/>
      <c r="AO2508" s="51"/>
      <c r="AP2508" s="51"/>
      <c r="AQ2508" s="51"/>
      <c r="AR2508" s="51"/>
      <c r="AS2508" s="51"/>
      <c r="AT2508" s="51"/>
      <c r="AU2508" s="51"/>
    </row>
    <row r="2509" spans="3:47" x14ac:dyDescent="0.2">
      <c r="C2509" s="10"/>
      <c r="D2509" s="10"/>
      <c r="AA2509" s="51"/>
      <c r="AB2509" s="51"/>
      <c r="AC2509" s="51"/>
      <c r="AD2509" s="51"/>
      <c r="AE2509" s="51"/>
      <c r="AF2509" s="50"/>
      <c r="AG2509" s="72"/>
      <c r="AN2509" s="51"/>
      <c r="AO2509" s="51"/>
      <c r="AP2509" s="51"/>
      <c r="AQ2509" s="51"/>
      <c r="AR2509" s="51"/>
      <c r="AS2509" s="51"/>
      <c r="AT2509" s="51"/>
      <c r="AU2509" s="51"/>
    </row>
    <row r="2510" spans="3:47" x14ac:dyDescent="0.2">
      <c r="C2510" s="10"/>
      <c r="D2510" s="10"/>
      <c r="AA2510" s="51"/>
      <c r="AB2510" s="51"/>
      <c r="AC2510" s="51"/>
      <c r="AD2510" s="51"/>
      <c r="AE2510" s="51"/>
      <c r="AF2510" s="50"/>
      <c r="AG2510" s="72"/>
      <c r="AN2510" s="51"/>
      <c r="AO2510" s="51"/>
      <c r="AP2510" s="51"/>
      <c r="AQ2510" s="51"/>
      <c r="AR2510" s="51"/>
      <c r="AS2510" s="51"/>
      <c r="AT2510" s="51"/>
      <c r="AU2510" s="51"/>
    </row>
    <row r="2511" spans="3:47" x14ac:dyDescent="0.2">
      <c r="C2511" s="10"/>
      <c r="D2511" s="10"/>
      <c r="AA2511" s="51"/>
      <c r="AB2511" s="51"/>
      <c r="AC2511" s="51"/>
      <c r="AD2511" s="51"/>
      <c r="AE2511" s="51"/>
      <c r="AF2511" s="50"/>
      <c r="AG2511" s="72"/>
      <c r="AN2511" s="51"/>
      <c r="AO2511" s="51"/>
      <c r="AP2511" s="51"/>
      <c r="AQ2511" s="51"/>
      <c r="AR2511" s="51"/>
      <c r="AS2511" s="51"/>
      <c r="AT2511" s="51"/>
      <c r="AU2511" s="51"/>
    </row>
    <row r="2512" spans="3:47" x14ac:dyDescent="0.2">
      <c r="C2512" s="10"/>
      <c r="D2512" s="10"/>
      <c r="AA2512" s="51"/>
      <c r="AB2512" s="51"/>
      <c r="AC2512" s="51"/>
      <c r="AD2512" s="51"/>
      <c r="AE2512" s="51"/>
      <c r="AF2512" s="50"/>
      <c r="AG2512" s="72"/>
      <c r="AN2512" s="51"/>
      <c r="AO2512" s="51"/>
      <c r="AP2512" s="51"/>
      <c r="AQ2512" s="51"/>
      <c r="AR2512" s="51"/>
      <c r="AS2512" s="51"/>
      <c r="AT2512" s="51"/>
      <c r="AU2512" s="51"/>
    </row>
    <row r="2513" spans="3:47" x14ac:dyDescent="0.2">
      <c r="C2513" s="10"/>
      <c r="D2513" s="10"/>
      <c r="AA2513" s="51"/>
      <c r="AB2513" s="51"/>
      <c r="AC2513" s="51"/>
      <c r="AD2513" s="51"/>
      <c r="AE2513" s="51"/>
      <c r="AF2513" s="50"/>
      <c r="AG2513" s="72"/>
      <c r="AN2513" s="51"/>
      <c r="AO2513" s="51"/>
      <c r="AP2513" s="51"/>
      <c r="AQ2513" s="51"/>
      <c r="AR2513" s="51"/>
      <c r="AS2513" s="51"/>
      <c r="AT2513" s="51"/>
      <c r="AU2513" s="51"/>
    </row>
    <row r="2514" spans="3:47" x14ac:dyDescent="0.2">
      <c r="C2514" s="10"/>
      <c r="D2514" s="10"/>
      <c r="AA2514" s="51"/>
      <c r="AB2514" s="51"/>
      <c r="AC2514" s="51"/>
      <c r="AD2514" s="51"/>
      <c r="AE2514" s="51"/>
      <c r="AF2514" s="50"/>
      <c r="AG2514" s="72"/>
      <c r="AN2514" s="51"/>
      <c r="AO2514" s="51"/>
      <c r="AP2514" s="51"/>
      <c r="AQ2514" s="51"/>
      <c r="AR2514" s="51"/>
      <c r="AS2514" s="51"/>
      <c r="AT2514" s="51"/>
      <c r="AU2514" s="51"/>
    </row>
    <row r="2515" spans="3:47" x14ac:dyDescent="0.2">
      <c r="C2515" s="10"/>
      <c r="D2515" s="10"/>
      <c r="AA2515" s="51"/>
      <c r="AB2515" s="51"/>
      <c r="AC2515" s="51"/>
      <c r="AD2515" s="51"/>
      <c r="AE2515" s="51"/>
      <c r="AF2515" s="50"/>
      <c r="AG2515" s="72"/>
      <c r="AN2515" s="51"/>
      <c r="AO2515" s="51"/>
      <c r="AP2515" s="51"/>
      <c r="AQ2515" s="51"/>
      <c r="AR2515" s="51"/>
      <c r="AS2515" s="51"/>
      <c r="AT2515" s="51"/>
      <c r="AU2515" s="51"/>
    </row>
    <row r="2516" spans="3:47" x14ac:dyDescent="0.2">
      <c r="C2516" s="10"/>
      <c r="D2516" s="10"/>
      <c r="AA2516" s="51"/>
      <c r="AB2516" s="51"/>
      <c r="AC2516" s="51"/>
      <c r="AD2516" s="51"/>
      <c r="AE2516" s="51"/>
      <c r="AF2516" s="50"/>
      <c r="AG2516" s="72"/>
      <c r="AN2516" s="51"/>
      <c r="AO2516" s="51"/>
      <c r="AP2516" s="51"/>
      <c r="AQ2516" s="51"/>
      <c r="AR2516" s="51"/>
      <c r="AS2516" s="51"/>
      <c r="AT2516" s="51"/>
      <c r="AU2516" s="51"/>
    </row>
    <row r="2517" spans="3:47" x14ac:dyDescent="0.2">
      <c r="C2517" s="10"/>
      <c r="D2517" s="10"/>
      <c r="AA2517" s="51"/>
      <c r="AB2517" s="51"/>
      <c r="AC2517" s="51"/>
      <c r="AD2517" s="51"/>
      <c r="AE2517" s="51"/>
      <c r="AF2517" s="50"/>
      <c r="AG2517" s="72"/>
      <c r="AN2517" s="51"/>
      <c r="AO2517" s="51"/>
      <c r="AP2517" s="51"/>
      <c r="AQ2517" s="51"/>
      <c r="AR2517" s="51"/>
      <c r="AS2517" s="51"/>
      <c r="AT2517" s="51"/>
      <c r="AU2517" s="51"/>
    </row>
    <row r="2518" spans="3:47" x14ac:dyDescent="0.2">
      <c r="C2518" s="10"/>
      <c r="D2518" s="10"/>
      <c r="AA2518" s="51"/>
      <c r="AB2518" s="51"/>
      <c r="AC2518" s="51"/>
      <c r="AD2518" s="51"/>
      <c r="AE2518" s="51"/>
      <c r="AF2518" s="50"/>
      <c r="AG2518" s="72"/>
      <c r="AN2518" s="51"/>
      <c r="AO2518" s="51"/>
      <c r="AP2518" s="51"/>
      <c r="AQ2518" s="51"/>
      <c r="AR2518" s="51"/>
      <c r="AS2518" s="51"/>
      <c r="AT2518" s="51"/>
      <c r="AU2518" s="51"/>
    </row>
    <row r="2519" spans="3:47" x14ac:dyDescent="0.2">
      <c r="C2519" s="10"/>
      <c r="D2519" s="10"/>
      <c r="AA2519" s="51"/>
      <c r="AB2519" s="51"/>
      <c r="AC2519" s="51"/>
      <c r="AD2519" s="51"/>
      <c r="AE2519" s="51"/>
      <c r="AF2519" s="50"/>
      <c r="AG2519" s="72"/>
      <c r="AN2519" s="51"/>
      <c r="AO2519" s="51"/>
      <c r="AP2519" s="51"/>
      <c r="AQ2519" s="51"/>
      <c r="AR2519" s="51"/>
      <c r="AS2519" s="51"/>
      <c r="AT2519" s="51"/>
      <c r="AU2519" s="51"/>
    </row>
    <row r="2520" spans="3:47" x14ac:dyDescent="0.2">
      <c r="C2520" s="10"/>
      <c r="D2520" s="10"/>
      <c r="AA2520" s="51"/>
      <c r="AB2520" s="51"/>
      <c r="AC2520" s="51"/>
      <c r="AD2520" s="51"/>
      <c r="AE2520" s="51"/>
      <c r="AF2520" s="50"/>
      <c r="AG2520" s="72"/>
      <c r="AN2520" s="51"/>
      <c r="AO2520" s="51"/>
      <c r="AP2520" s="51"/>
      <c r="AQ2520" s="51"/>
      <c r="AR2520" s="51"/>
      <c r="AS2520" s="51"/>
      <c r="AT2520" s="51"/>
      <c r="AU2520" s="51"/>
    </row>
    <row r="2521" spans="3:47" x14ac:dyDescent="0.2">
      <c r="C2521" s="10"/>
      <c r="D2521" s="10"/>
      <c r="AA2521" s="51"/>
      <c r="AB2521" s="51"/>
      <c r="AC2521" s="51"/>
      <c r="AD2521" s="51"/>
      <c r="AE2521" s="51"/>
      <c r="AF2521" s="50"/>
      <c r="AG2521" s="72"/>
      <c r="AN2521" s="51"/>
      <c r="AO2521" s="51"/>
      <c r="AP2521" s="51"/>
      <c r="AQ2521" s="51"/>
      <c r="AR2521" s="51"/>
      <c r="AS2521" s="51"/>
      <c r="AT2521" s="51"/>
      <c r="AU2521" s="51"/>
    </row>
    <row r="2522" spans="3:47" x14ac:dyDescent="0.2">
      <c r="C2522" s="10"/>
      <c r="D2522" s="10"/>
      <c r="AA2522" s="51"/>
      <c r="AB2522" s="51"/>
      <c r="AC2522" s="51"/>
      <c r="AD2522" s="51"/>
      <c r="AE2522" s="51"/>
      <c r="AF2522" s="50"/>
      <c r="AG2522" s="72"/>
      <c r="AN2522" s="51"/>
      <c r="AO2522" s="51"/>
      <c r="AP2522" s="51"/>
      <c r="AQ2522" s="51"/>
      <c r="AR2522" s="51"/>
      <c r="AS2522" s="51"/>
      <c r="AT2522" s="51"/>
      <c r="AU2522" s="51"/>
    </row>
    <row r="2523" spans="3:47" x14ac:dyDescent="0.2">
      <c r="C2523" s="10"/>
      <c r="D2523" s="10"/>
      <c r="AA2523" s="51"/>
      <c r="AB2523" s="51"/>
      <c r="AC2523" s="51"/>
      <c r="AD2523" s="51"/>
      <c r="AE2523" s="51"/>
      <c r="AF2523" s="50"/>
      <c r="AG2523" s="72"/>
      <c r="AN2523" s="51"/>
      <c r="AO2523" s="51"/>
      <c r="AP2523" s="51"/>
      <c r="AQ2523" s="51"/>
      <c r="AR2523" s="51"/>
      <c r="AS2523" s="51"/>
      <c r="AT2523" s="51"/>
      <c r="AU2523" s="51"/>
    </row>
    <row r="2524" spans="3:47" x14ac:dyDescent="0.2">
      <c r="C2524" s="10"/>
      <c r="D2524" s="10"/>
      <c r="AA2524" s="51"/>
      <c r="AB2524" s="51"/>
      <c r="AC2524" s="51"/>
      <c r="AD2524" s="51"/>
      <c r="AE2524" s="51"/>
      <c r="AF2524" s="50"/>
      <c r="AG2524" s="72"/>
      <c r="AN2524" s="51"/>
      <c r="AO2524" s="51"/>
      <c r="AP2524" s="51"/>
      <c r="AQ2524" s="51"/>
      <c r="AR2524" s="51"/>
      <c r="AS2524" s="51"/>
      <c r="AT2524" s="51"/>
      <c r="AU2524" s="51"/>
    </row>
    <row r="2525" spans="3:47" x14ac:dyDescent="0.2">
      <c r="C2525" s="10"/>
      <c r="D2525" s="10"/>
      <c r="AA2525" s="51"/>
      <c r="AB2525" s="51"/>
      <c r="AC2525" s="51"/>
      <c r="AD2525" s="51"/>
      <c r="AE2525" s="51"/>
      <c r="AF2525" s="50"/>
      <c r="AG2525" s="72"/>
      <c r="AN2525" s="51"/>
      <c r="AO2525" s="51"/>
      <c r="AP2525" s="51"/>
      <c r="AQ2525" s="51"/>
      <c r="AR2525" s="51"/>
      <c r="AS2525" s="51"/>
      <c r="AT2525" s="51"/>
      <c r="AU2525" s="51"/>
    </row>
    <row r="2526" spans="3:47" x14ac:dyDescent="0.2">
      <c r="C2526" s="10"/>
      <c r="D2526" s="10"/>
      <c r="AA2526" s="51"/>
      <c r="AB2526" s="51"/>
      <c r="AC2526" s="51"/>
      <c r="AD2526" s="51"/>
      <c r="AE2526" s="51"/>
      <c r="AF2526" s="50"/>
      <c r="AG2526" s="72"/>
      <c r="AN2526" s="51"/>
      <c r="AO2526" s="51"/>
      <c r="AP2526" s="51"/>
      <c r="AQ2526" s="51"/>
      <c r="AR2526" s="51"/>
      <c r="AS2526" s="51"/>
      <c r="AT2526" s="51"/>
      <c r="AU2526" s="51"/>
    </row>
    <row r="2527" spans="3:47" x14ac:dyDescent="0.2">
      <c r="C2527" s="10"/>
      <c r="D2527" s="10"/>
      <c r="AA2527" s="51"/>
      <c r="AB2527" s="51"/>
      <c r="AC2527" s="51"/>
      <c r="AD2527" s="51"/>
      <c r="AE2527" s="51"/>
      <c r="AF2527" s="50"/>
      <c r="AG2527" s="72"/>
      <c r="AN2527" s="51"/>
      <c r="AO2527" s="51"/>
      <c r="AP2527" s="51"/>
      <c r="AQ2527" s="51"/>
      <c r="AR2527" s="51"/>
      <c r="AS2527" s="51"/>
      <c r="AT2527" s="51"/>
      <c r="AU2527" s="51"/>
    </row>
    <row r="2528" spans="3:47" x14ac:dyDescent="0.2">
      <c r="C2528" s="10"/>
      <c r="D2528" s="10"/>
      <c r="AA2528" s="51"/>
      <c r="AB2528" s="51"/>
      <c r="AC2528" s="51"/>
      <c r="AD2528" s="51"/>
      <c r="AE2528" s="51"/>
      <c r="AF2528" s="50"/>
      <c r="AG2528" s="72"/>
      <c r="AN2528" s="51"/>
      <c r="AO2528" s="51"/>
      <c r="AP2528" s="51"/>
      <c r="AQ2528" s="51"/>
      <c r="AR2528" s="51"/>
      <c r="AS2528" s="51"/>
      <c r="AT2528" s="51"/>
      <c r="AU2528" s="51"/>
    </row>
    <row r="2529" spans="3:47" x14ac:dyDescent="0.2">
      <c r="C2529" s="10"/>
      <c r="D2529" s="10"/>
      <c r="AA2529" s="51"/>
      <c r="AB2529" s="51"/>
      <c r="AC2529" s="51"/>
      <c r="AD2529" s="51"/>
      <c r="AE2529" s="51"/>
      <c r="AF2529" s="50"/>
      <c r="AG2529" s="72"/>
      <c r="AN2529" s="51"/>
      <c r="AO2529" s="51"/>
      <c r="AP2529" s="51"/>
      <c r="AQ2529" s="51"/>
      <c r="AR2529" s="51"/>
      <c r="AS2529" s="51"/>
      <c r="AT2529" s="51"/>
      <c r="AU2529" s="51"/>
    </row>
    <row r="2530" spans="3:47" x14ac:dyDescent="0.2">
      <c r="C2530" s="10"/>
      <c r="D2530" s="10"/>
      <c r="AA2530" s="51"/>
      <c r="AB2530" s="51"/>
      <c r="AC2530" s="51"/>
      <c r="AD2530" s="51"/>
      <c r="AE2530" s="51"/>
      <c r="AF2530" s="50"/>
      <c r="AG2530" s="72"/>
      <c r="AN2530" s="51"/>
      <c r="AO2530" s="51"/>
      <c r="AP2530" s="51"/>
      <c r="AQ2530" s="51"/>
      <c r="AR2530" s="51"/>
      <c r="AS2530" s="51"/>
      <c r="AT2530" s="51"/>
      <c r="AU2530" s="51"/>
    </row>
    <row r="2531" spans="3:47" x14ac:dyDescent="0.2">
      <c r="C2531" s="10"/>
      <c r="D2531" s="10"/>
      <c r="AA2531" s="51"/>
      <c r="AB2531" s="51"/>
      <c r="AC2531" s="51"/>
      <c r="AD2531" s="51"/>
      <c r="AE2531" s="51"/>
      <c r="AF2531" s="50"/>
      <c r="AG2531" s="72"/>
      <c r="AN2531" s="51"/>
      <c r="AO2531" s="51"/>
      <c r="AP2531" s="51"/>
      <c r="AQ2531" s="51"/>
      <c r="AR2531" s="51"/>
      <c r="AS2531" s="51"/>
      <c r="AT2531" s="51"/>
      <c r="AU2531" s="51"/>
    </row>
    <row r="2532" spans="3:47" x14ac:dyDescent="0.2">
      <c r="C2532" s="10"/>
      <c r="D2532" s="10"/>
      <c r="AA2532" s="51"/>
      <c r="AB2532" s="51"/>
      <c r="AC2532" s="51"/>
      <c r="AD2532" s="51"/>
      <c r="AE2532" s="51"/>
      <c r="AF2532" s="50"/>
      <c r="AG2532" s="72"/>
      <c r="AN2532" s="51"/>
      <c r="AO2532" s="51"/>
      <c r="AP2532" s="51"/>
      <c r="AQ2532" s="51"/>
      <c r="AR2532" s="51"/>
      <c r="AS2532" s="51"/>
      <c r="AT2532" s="51"/>
      <c r="AU2532" s="51"/>
    </row>
    <row r="2533" spans="3:47" x14ac:dyDescent="0.2">
      <c r="C2533" s="10"/>
      <c r="D2533" s="10"/>
    </row>
    <row r="2534" spans="3:47" x14ac:dyDescent="0.2">
      <c r="C2534" s="10"/>
      <c r="D2534" s="10"/>
    </row>
    <row r="2535" spans="3:47" x14ac:dyDescent="0.2">
      <c r="C2535" s="10"/>
      <c r="D2535" s="10"/>
    </row>
    <row r="2536" spans="3:47" x14ac:dyDescent="0.2">
      <c r="C2536" s="10"/>
      <c r="D2536" s="10"/>
    </row>
    <row r="2537" spans="3:47" x14ac:dyDescent="0.2">
      <c r="C2537" s="10"/>
      <c r="D2537" s="10"/>
    </row>
    <row r="2538" spans="3:47" x14ac:dyDescent="0.2">
      <c r="C2538" s="10"/>
      <c r="D2538" s="10"/>
    </row>
    <row r="2539" spans="3:47" x14ac:dyDescent="0.2">
      <c r="C2539" s="10"/>
      <c r="D2539" s="10"/>
    </row>
    <row r="2540" spans="3:47" x14ac:dyDescent="0.2">
      <c r="C2540" s="10"/>
      <c r="D2540" s="10"/>
    </row>
    <row r="2541" spans="3:47" x14ac:dyDescent="0.2">
      <c r="C2541" s="10"/>
      <c r="D2541" s="10"/>
    </row>
    <row r="2542" spans="3:47" x14ac:dyDescent="0.2">
      <c r="C2542" s="10"/>
      <c r="D2542" s="10"/>
    </row>
    <row r="2543" spans="3:47" x14ac:dyDescent="0.2">
      <c r="C2543" s="10"/>
      <c r="D2543" s="10"/>
    </row>
    <row r="2544" spans="3:47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</sheetData>
  <protectedRanges>
    <protectedRange sqref="A419:D422" name="Range1"/>
  </protectedRanges>
  <sortState xmlns:xlrd2="http://schemas.microsoft.com/office/spreadsheetml/2017/richdata2" ref="A21:AU435">
    <sortCondition ref="C21:C435"/>
  </sortState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843A-B9E0-4170-83AF-A351D6089417}">
  <dimension ref="A1"/>
  <sheetViews>
    <sheetView workbookViewId="0">
      <selection activeCell="H39" sqref="H39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29"/>
  <sheetViews>
    <sheetView workbookViewId="0">
      <selection sqref="A1:A29"/>
    </sheetView>
  </sheetViews>
  <sheetFormatPr defaultRowHeight="12.75" x14ac:dyDescent="0.2"/>
  <sheetData>
    <row r="1" spans="1:6" x14ac:dyDescent="0.2">
      <c r="A1">
        <v>42965.737000000001</v>
      </c>
      <c r="B1">
        <v>780</v>
      </c>
      <c r="C1">
        <v>-8.9999999999999993E-3</v>
      </c>
      <c r="D1">
        <v>13</v>
      </c>
      <c r="E1" t="s">
        <v>41</v>
      </c>
      <c r="F1" t="s">
        <v>42</v>
      </c>
    </row>
    <row r="2" spans="1:6" x14ac:dyDescent="0.2">
      <c r="A2">
        <v>42965.74</v>
      </c>
      <c r="B2">
        <v>780</v>
      </c>
      <c r="C2">
        <v>-6.0000000000000001E-3</v>
      </c>
      <c r="D2">
        <v>18</v>
      </c>
      <c r="E2" t="s">
        <v>43</v>
      </c>
      <c r="F2" t="s">
        <v>44</v>
      </c>
    </row>
    <row r="3" spans="1:6" x14ac:dyDescent="0.2">
      <c r="A3">
        <v>43320.733999999997</v>
      </c>
      <c r="B3">
        <v>887</v>
      </c>
      <c r="C3">
        <v>-1.2999999999999999E-2</v>
      </c>
      <c r="D3">
        <v>11</v>
      </c>
      <c r="E3" t="s">
        <v>43</v>
      </c>
      <c r="F3" t="s">
        <v>45</v>
      </c>
    </row>
    <row r="4" spans="1:6" x14ac:dyDescent="0.2">
      <c r="A4">
        <v>43320.733999999997</v>
      </c>
      <c r="B4">
        <v>887</v>
      </c>
      <c r="C4">
        <v>-1.2999999999999999E-2</v>
      </c>
      <c r="D4">
        <v>13</v>
      </c>
      <c r="E4" t="s">
        <v>41</v>
      </c>
      <c r="F4" t="s">
        <v>42</v>
      </c>
    </row>
    <row r="5" spans="1:6" x14ac:dyDescent="0.2">
      <c r="A5">
        <v>43413.637999999999</v>
      </c>
      <c r="B5">
        <v>915</v>
      </c>
      <c r="C5">
        <v>-7.0000000000000001E-3</v>
      </c>
      <c r="D5">
        <v>14</v>
      </c>
      <c r="E5" t="s">
        <v>43</v>
      </c>
      <c r="F5" t="s">
        <v>44</v>
      </c>
    </row>
    <row r="6" spans="1:6" x14ac:dyDescent="0.2">
      <c r="A6">
        <v>43665.786</v>
      </c>
      <c r="B6">
        <v>991</v>
      </c>
      <c r="C6">
        <v>-8.9999999999999993E-3</v>
      </c>
      <c r="D6">
        <v>17</v>
      </c>
      <c r="E6" t="s">
        <v>43</v>
      </c>
      <c r="F6" t="s">
        <v>44</v>
      </c>
    </row>
    <row r="7" spans="1:6" x14ac:dyDescent="0.2">
      <c r="A7">
        <v>43665.786</v>
      </c>
      <c r="B7">
        <v>991</v>
      </c>
      <c r="C7">
        <v>-8.9999999999999993E-3</v>
      </c>
      <c r="D7">
        <v>18</v>
      </c>
      <c r="E7" t="s">
        <v>41</v>
      </c>
      <c r="F7" t="s">
        <v>42</v>
      </c>
    </row>
    <row r="8" spans="1:6" x14ac:dyDescent="0.2">
      <c r="A8">
        <v>44083.830999999998</v>
      </c>
      <c r="B8">
        <v>1117</v>
      </c>
      <c r="C8">
        <v>-3.0000000000000001E-3</v>
      </c>
      <c r="D8">
        <v>30</v>
      </c>
      <c r="E8" t="s">
        <v>46</v>
      </c>
      <c r="F8" t="s">
        <v>47</v>
      </c>
    </row>
    <row r="9" spans="1:6" x14ac:dyDescent="0.2">
      <c r="A9">
        <v>44531.720999999998</v>
      </c>
      <c r="B9">
        <v>1252</v>
      </c>
      <c r="C9">
        <v>-1.2E-2</v>
      </c>
      <c r="D9">
        <v>30</v>
      </c>
      <c r="E9" t="s">
        <v>46</v>
      </c>
      <c r="F9" t="s">
        <v>47</v>
      </c>
    </row>
    <row r="10" spans="1:6" x14ac:dyDescent="0.2">
      <c r="A10">
        <v>44813.737999999998</v>
      </c>
      <c r="B10">
        <v>1337</v>
      </c>
      <c r="C10">
        <v>-5.0000000000000001E-3</v>
      </c>
      <c r="D10">
        <v>21</v>
      </c>
      <c r="E10" t="s">
        <v>46</v>
      </c>
      <c r="F10" t="s">
        <v>47</v>
      </c>
    </row>
    <row r="11" spans="1:6" x14ac:dyDescent="0.2">
      <c r="A11">
        <v>44856.874000000003</v>
      </c>
      <c r="B11">
        <v>1350</v>
      </c>
      <c r="C11">
        <v>0</v>
      </c>
      <c r="D11">
        <v>20</v>
      </c>
      <c r="E11" t="s">
        <v>48</v>
      </c>
      <c r="F11" t="s">
        <v>49</v>
      </c>
    </row>
    <row r="12" spans="1:6" x14ac:dyDescent="0.2">
      <c r="A12">
        <v>44896.688999999998</v>
      </c>
      <c r="B12">
        <v>1362</v>
      </c>
      <c r="C12">
        <v>2E-3</v>
      </c>
      <c r="D12">
        <v>23</v>
      </c>
      <c r="E12" t="s">
        <v>46</v>
      </c>
      <c r="F12" t="s">
        <v>47</v>
      </c>
    </row>
    <row r="13" spans="1:6" x14ac:dyDescent="0.2">
      <c r="A13">
        <v>45168.747000000003</v>
      </c>
      <c r="B13">
        <v>1444</v>
      </c>
      <c r="C13">
        <v>3.0000000000000001E-3</v>
      </c>
      <c r="D13">
        <v>13</v>
      </c>
      <c r="E13" t="s">
        <v>48</v>
      </c>
      <c r="F13" t="s">
        <v>49</v>
      </c>
    </row>
    <row r="14" spans="1:6" x14ac:dyDescent="0.2">
      <c r="A14">
        <v>45221.828999999998</v>
      </c>
      <c r="B14">
        <v>1460</v>
      </c>
      <c r="C14">
        <v>0</v>
      </c>
      <c r="D14">
        <v>22</v>
      </c>
      <c r="E14" t="s">
        <v>43</v>
      </c>
      <c r="F14" t="s">
        <v>44</v>
      </c>
    </row>
    <row r="15" spans="1:6" x14ac:dyDescent="0.2">
      <c r="A15">
        <v>45261.642999999996</v>
      </c>
      <c r="B15">
        <v>1472</v>
      </c>
      <c r="C15">
        <v>1E-3</v>
      </c>
      <c r="D15">
        <v>12</v>
      </c>
      <c r="E15" t="s">
        <v>41</v>
      </c>
      <c r="F15" t="s">
        <v>50</v>
      </c>
    </row>
    <row r="16" spans="1:6" x14ac:dyDescent="0.2">
      <c r="A16">
        <v>45523.75</v>
      </c>
      <c r="B16">
        <v>1551</v>
      </c>
      <c r="C16">
        <v>4.0000000000000001E-3</v>
      </c>
      <c r="D16">
        <v>26</v>
      </c>
      <c r="E16" t="s">
        <v>46</v>
      </c>
      <c r="F16" t="s">
        <v>47</v>
      </c>
    </row>
    <row r="17" spans="1:6" x14ac:dyDescent="0.2">
      <c r="A17">
        <v>45523.750999999997</v>
      </c>
      <c r="B17">
        <v>1551</v>
      </c>
      <c r="C17">
        <v>5.0000000000000001E-3</v>
      </c>
      <c r="D17">
        <v>16</v>
      </c>
      <c r="E17" t="s">
        <v>41</v>
      </c>
      <c r="F17" t="s">
        <v>50</v>
      </c>
    </row>
    <row r="18" spans="1:6" x14ac:dyDescent="0.2">
      <c r="A18">
        <v>45888.707999999999</v>
      </c>
      <c r="B18">
        <v>1661</v>
      </c>
      <c r="C18">
        <v>8.0000000000000002E-3</v>
      </c>
      <c r="D18">
        <v>12</v>
      </c>
      <c r="E18" t="s">
        <v>41</v>
      </c>
      <c r="F18" t="s">
        <v>50</v>
      </c>
    </row>
    <row r="19" spans="1:6" x14ac:dyDescent="0.2">
      <c r="A19">
        <v>46253.661</v>
      </c>
      <c r="B19">
        <v>1771</v>
      </c>
      <c r="C19">
        <v>6.0000000000000001E-3</v>
      </c>
      <c r="D19">
        <v>14</v>
      </c>
      <c r="E19" t="s">
        <v>46</v>
      </c>
      <c r="F19" t="s">
        <v>51</v>
      </c>
    </row>
    <row r="20" spans="1:6" x14ac:dyDescent="0.2">
      <c r="A20">
        <v>46286.839</v>
      </c>
      <c r="B20">
        <v>1781</v>
      </c>
      <c r="C20">
        <v>6.0000000000000001E-3</v>
      </c>
      <c r="D20">
        <v>14</v>
      </c>
      <c r="E20" t="s">
        <v>52</v>
      </c>
      <c r="F20" t="s">
        <v>53</v>
      </c>
    </row>
    <row r="21" spans="1:6" x14ac:dyDescent="0.2">
      <c r="A21">
        <v>46568.845000000001</v>
      </c>
      <c r="B21">
        <v>1866</v>
      </c>
      <c r="C21">
        <v>2E-3</v>
      </c>
      <c r="D21">
        <v>10</v>
      </c>
      <c r="E21" t="s">
        <v>52</v>
      </c>
      <c r="F21" t="s">
        <v>53</v>
      </c>
    </row>
    <row r="22" spans="1:6" x14ac:dyDescent="0.2">
      <c r="A22">
        <v>46774.552000000003</v>
      </c>
      <c r="B22">
        <v>1928</v>
      </c>
      <c r="C22">
        <v>7.0000000000000001E-3</v>
      </c>
      <c r="D22">
        <v>12</v>
      </c>
      <c r="E22" t="s">
        <v>43</v>
      </c>
      <c r="F22" t="s">
        <v>44</v>
      </c>
    </row>
    <row r="23" spans="1:6" x14ac:dyDescent="0.2">
      <c r="A23">
        <v>47006.79</v>
      </c>
      <c r="B23">
        <v>1998</v>
      </c>
      <c r="C23">
        <v>2E-3</v>
      </c>
      <c r="D23">
        <v>18</v>
      </c>
      <c r="E23" t="s">
        <v>52</v>
      </c>
      <c r="F23" t="s">
        <v>53</v>
      </c>
    </row>
    <row r="24" spans="1:6" x14ac:dyDescent="0.2">
      <c r="A24" t="s">
        <v>54</v>
      </c>
      <c r="B24">
        <v>2024</v>
      </c>
      <c r="C24">
        <v>0</v>
      </c>
      <c r="D24">
        <v>14</v>
      </c>
      <c r="E24" t="s">
        <v>52</v>
      </c>
      <c r="F24" t="s">
        <v>53</v>
      </c>
    </row>
    <row r="25" spans="1:6" x14ac:dyDescent="0.2">
      <c r="A25">
        <v>47109.64</v>
      </c>
      <c r="B25">
        <v>2029</v>
      </c>
      <c r="C25">
        <v>1E-3</v>
      </c>
      <c r="D25">
        <v>17</v>
      </c>
      <c r="E25" t="s">
        <v>55</v>
      </c>
      <c r="F25" t="s">
        <v>56</v>
      </c>
    </row>
    <row r="26" spans="1:6" x14ac:dyDescent="0.2">
      <c r="A26">
        <v>47716.792999999998</v>
      </c>
      <c r="B26">
        <v>2212</v>
      </c>
      <c r="C26">
        <v>2E-3</v>
      </c>
      <c r="D26">
        <v>13</v>
      </c>
      <c r="E26" t="s">
        <v>52</v>
      </c>
      <c r="F26" t="s">
        <v>53</v>
      </c>
    </row>
    <row r="27" spans="1:6" x14ac:dyDescent="0.2">
      <c r="A27">
        <v>47799.737000000001</v>
      </c>
      <c r="B27">
        <v>2237</v>
      </c>
      <c r="C27">
        <v>2E-3</v>
      </c>
      <c r="D27">
        <v>23</v>
      </c>
      <c r="E27" t="s">
        <v>43</v>
      </c>
      <c r="F27" t="s">
        <v>44</v>
      </c>
    </row>
    <row r="28" spans="1:6" x14ac:dyDescent="0.2">
      <c r="A28">
        <v>47809.682999999997</v>
      </c>
      <c r="B28">
        <v>2240</v>
      </c>
      <c r="C28">
        <v>-6.0000000000000001E-3</v>
      </c>
      <c r="D28">
        <v>14</v>
      </c>
      <c r="E28" t="s">
        <v>55</v>
      </c>
      <c r="F28" t="s">
        <v>56</v>
      </c>
    </row>
    <row r="29" spans="1:6" x14ac:dyDescent="0.2">
      <c r="A29">
        <v>48801.711000000003</v>
      </c>
      <c r="B29">
        <v>2539</v>
      </c>
      <c r="C29">
        <v>0.01</v>
      </c>
      <c r="D29">
        <v>14</v>
      </c>
      <c r="E29" t="s">
        <v>43</v>
      </c>
      <c r="F29" t="s">
        <v>44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topLeftCell="A13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1139"/>
  <sheetViews>
    <sheetView workbookViewId="0">
      <selection activeCell="A279" sqref="A279:D368"/>
    </sheetView>
  </sheetViews>
  <sheetFormatPr defaultRowHeight="12.75" x14ac:dyDescent="0.2"/>
  <cols>
    <col min="1" max="1" width="19.7109375" style="10" customWidth="1"/>
    <col min="2" max="2" width="4.42578125" style="9" customWidth="1"/>
    <col min="3" max="3" width="12.7109375" style="10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0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56" t="s">
        <v>166</v>
      </c>
      <c r="I1" s="57" t="s">
        <v>167</v>
      </c>
      <c r="J1" s="58" t="s">
        <v>168</v>
      </c>
    </row>
    <row r="2" spans="1:16" x14ac:dyDescent="0.2">
      <c r="I2" s="59" t="s">
        <v>169</v>
      </c>
      <c r="J2" s="60" t="s">
        <v>170</v>
      </c>
    </row>
    <row r="3" spans="1:16" x14ac:dyDescent="0.2">
      <c r="A3" s="61" t="s">
        <v>171</v>
      </c>
      <c r="I3" s="59" t="s">
        <v>172</v>
      </c>
      <c r="J3" s="60" t="s">
        <v>173</v>
      </c>
    </row>
    <row r="4" spans="1:16" x14ac:dyDescent="0.2">
      <c r="I4" s="59" t="s">
        <v>174</v>
      </c>
      <c r="J4" s="60" t="s">
        <v>173</v>
      </c>
    </row>
    <row r="5" spans="1:16" ht="13.5" thickBot="1" x14ac:dyDescent="0.25">
      <c r="I5" s="62" t="s">
        <v>175</v>
      </c>
      <c r="J5" s="63" t="s">
        <v>176</v>
      </c>
    </row>
    <row r="10" spans="1:16" ht="13.5" thickBot="1" x14ac:dyDescent="0.25"/>
    <row r="11" spans="1:16" ht="12.75" customHeight="1" thickBot="1" x14ac:dyDescent="0.25">
      <c r="A11" s="10" t="str">
        <f t="shared" ref="A11:A74" si="0">P11</f>
        <v> CPRI 19.30 </v>
      </c>
      <c r="B11" s="35" t="str">
        <f t="shared" ref="B11:B74" si="1">IF(H11=INT(H11),"I","II")</f>
        <v>I</v>
      </c>
      <c r="C11" s="10">
        <f t="shared" ref="C11:C74" si="2">1*G11</f>
        <v>14874.572</v>
      </c>
      <c r="D11" s="9" t="str">
        <f t="shared" ref="D11:D74" si="3">VLOOKUP(F11,I$1:J$5,2,FALSE)</f>
        <v>vis</v>
      </c>
      <c r="E11" s="64">
        <f>VLOOKUP(C11,'Active 1'!C$21:E$965,3,FALSE)</f>
        <v>-7686.8865795056854</v>
      </c>
      <c r="F11" s="35" t="s">
        <v>175</v>
      </c>
      <c r="G11" s="9" t="str">
        <f t="shared" ref="G11:G74" si="4">MID(I11,3,LEN(I11)-3)</f>
        <v>14874.572</v>
      </c>
      <c r="H11" s="10">
        <f t="shared" ref="H11:H74" si="5">1*K11</f>
        <v>-7687</v>
      </c>
      <c r="I11" s="65" t="s">
        <v>187</v>
      </c>
      <c r="J11" s="66" t="s">
        <v>188</v>
      </c>
      <c r="K11" s="65">
        <v>-7687</v>
      </c>
      <c r="L11" s="65" t="s">
        <v>189</v>
      </c>
      <c r="M11" s="66" t="s">
        <v>178</v>
      </c>
      <c r="N11" s="66"/>
      <c r="O11" s="67" t="s">
        <v>182</v>
      </c>
      <c r="P11" s="67" t="s">
        <v>183</v>
      </c>
    </row>
    <row r="12" spans="1:16" ht="12.75" customHeight="1" thickBot="1" x14ac:dyDescent="0.25">
      <c r="A12" s="10" t="str">
        <f t="shared" si="0"/>
        <v> CPRI 19.30 </v>
      </c>
      <c r="B12" s="35" t="str">
        <f t="shared" si="1"/>
        <v>I</v>
      </c>
      <c r="C12" s="10">
        <f t="shared" si="2"/>
        <v>16105.442999999999</v>
      </c>
      <c r="D12" s="9" t="str">
        <f t="shared" si="3"/>
        <v>vis</v>
      </c>
      <c r="E12" s="64">
        <f>VLOOKUP(C12,'Active 1'!C$21:E$965,3,FALSE)</f>
        <v>-7315.8929991810755</v>
      </c>
      <c r="F12" s="35" t="s">
        <v>175</v>
      </c>
      <c r="G12" s="9" t="str">
        <f t="shared" si="4"/>
        <v>16105.443</v>
      </c>
      <c r="H12" s="10">
        <f t="shared" si="5"/>
        <v>-7316</v>
      </c>
      <c r="I12" s="65" t="s">
        <v>196</v>
      </c>
      <c r="J12" s="66" t="s">
        <v>197</v>
      </c>
      <c r="K12" s="65">
        <v>-7316</v>
      </c>
      <c r="L12" s="65" t="s">
        <v>198</v>
      </c>
      <c r="M12" s="66" t="s">
        <v>178</v>
      </c>
      <c r="N12" s="66"/>
      <c r="O12" s="67" t="s">
        <v>182</v>
      </c>
      <c r="P12" s="67" t="s">
        <v>183</v>
      </c>
    </row>
    <row r="13" spans="1:16" ht="12.75" customHeight="1" thickBot="1" x14ac:dyDescent="0.25">
      <c r="A13" s="10" t="str">
        <f t="shared" si="0"/>
        <v> AN 220.240 </v>
      </c>
      <c r="B13" s="35" t="str">
        <f t="shared" si="1"/>
        <v>I</v>
      </c>
      <c r="C13" s="10">
        <f t="shared" si="2"/>
        <v>16722.530999999999</v>
      </c>
      <c r="D13" s="9" t="str">
        <f t="shared" si="3"/>
        <v>vis</v>
      </c>
      <c r="E13" s="64">
        <f>VLOOKUP(C13,'Active 1'!C$21:E$965,3,FALSE)</f>
        <v>-7129.8981333540696</v>
      </c>
      <c r="F13" s="35" t="s">
        <v>175</v>
      </c>
      <c r="G13" s="9" t="str">
        <f t="shared" si="4"/>
        <v>16722.531</v>
      </c>
      <c r="H13" s="10">
        <f t="shared" si="5"/>
        <v>-7130</v>
      </c>
      <c r="I13" s="65" t="s">
        <v>214</v>
      </c>
      <c r="J13" s="66" t="s">
        <v>215</v>
      </c>
      <c r="K13" s="65">
        <v>-7130</v>
      </c>
      <c r="L13" s="65" t="s">
        <v>216</v>
      </c>
      <c r="M13" s="66" t="s">
        <v>211</v>
      </c>
      <c r="N13" s="66"/>
      <c r="O13" s="67" t="s">
        <v>206</v>
      </c>
      <c r="P13" s="67" t="s">
        <v>217</v>
      </c>
    </row>
    <row r="14" spans="1:16" ht="12.75" customHeight="1" thickBot="1" x14ac:dyDescent="0.25">
      <c r="A14" s="10" t="str">
        <f t="shared" si="0"/>
        <v> AN 220.240 </v>
      </c>
      <c r="B14" s="35" t="str">
        <f t="shared" si="1"/>
        <v>I</v>
      </c>
      <c r="C14" s="10">
        <f t="shared" si="2"/>
        <v>16729.161</v>
      </c>
      <c r="D14" s="9" t="str">
        <f t="shared" si="3"/>
        <v>vis</v>
      </c>
      <c r="E14" s="64">
        <f>VLOOKUP(C14,'Active 1'!C$21:E$965,3,FALSE)</f>
        <v>-7127.8998025480369</v>
      </c>
      <c r="F14" s="35" t="s">
        <v>175</v>
      </c>
      <c r="G14" s="9" t="str">
        <f t="shared" si="4"/>
        <v>16729.161</v>
      </c>
      <c r="H14" s="10">
        <f t="shared" si="5"/>
        <v>-7128</v>
      </c>
      <c r="I14" s="65" t="s">
        <v>218</v>
      </c>
      <c r="J14" s="66" t="s">
        <v>219</v>
      </c>
      <c r="K14" s="65">
        <v>-7128</v>
      </c>
      <c r="L14" s="65" t="s">
        <v>220</v>
      </c>
      <c r="M14" s="66" t="s">
        <v>211</v>
      </c>
      <c r="N14" s="66"/>
      <c r="O14" s="67" t="s">
        <v>206</v>
      </c>
      <c r="P14" s="67" t="s">
        <v>217</v>
      </c>
    </row>
    <row r="15" spans="1:16" ht="12.75" customHeight="1" thickBot="1" x14ac:dyDescent="0.25">
      <c r="A15" s="10" t="str">
        <f t="shared" si="0"/>
        <v> AN 220.240 </v>
      </c>
      <c r="B15" s="35" t="str">
        <f t="shared" si="1"/>
        <v>I</v>
      </c>
      <c r="C15" s="10">
        <f t="shared" si="2"/>
        <v>16752.384999999998</v>
      </c>
      <c r="D15" s="9" t="str">
        <f t="shared" si="3"/>
        <v>vis</v>
      </c>
      <c r="E15" s="64">
        <f>VLOOKUP(C15,'Active 1'!C$21:E$965,3,FALSE)</f>
        <v>-7120.8999179870571</v>
      </c>
      <c r="F15" s="35" t="s">
        <v>175</v>
      </c>
      <c r="G15" s="9" t="str">
        <f t="shared" si="4"/>
        <v>16752.385</v>
      </c>
      <c r="H15" s="10">
        <f t="shared" si="5"/>
        <v>-7121</v>
      </c>
      <c r="I15" s="65" t="s">
        <v>221</v>
      </c>
      <c r="J15" s="66" t="s">
        <v>222</v>
      </c>
      <c r="K15" s="65">
        <v>-7121</v>
      </c>
      <c r="L15" s="65" t="s">
        <v>220</v>
      </c>
      <c r="M15" s="66" t="s">
        <v>211</v>
      </c>
      <c r="N15" s="66"/>
      <c r="O15" s="67" t="s">
        <v>206</v>
      </c>
      <c r="P15" s="67" t="s">
        <v>217</v>
      </c>
    </row>
    <row r="16" spans="1:16" ht="12.75" customHeight="1" thickBot="1" x14ac:dyDescent="0.25">
      <c r="A16" s="10" t="str">
        <f t="shared" si="0"/>
        <v> MHAM 11.87 </v>
      </c>
      <c r="B16" s="35" t="str">
        <f t="shared" si="1"/>
        <v>I</v>
      </c>
      <c r="C16" s="10">
        <f t="shared" si="2"/>
        <v>16981.313999999998</v>
      </c>
      <c r="D16" s="9" t="str">
        <f t="shared" si="3"/>
        <v>vis</v>
      </c>
      <c r="E16" s="64">
        <f>VLOOKUP(C16,'Active 1'!C$21:E$965,3,FALSE)</f>
        <v>-7051.8990321508218</v>
      </c>
      <c r="F16" s="35" t="s">
        <v>175</v>
      </c>
      <c r="G16" s="9" t="str">
        <f t="shared" si="4"/>
        <v>16981.314</v>
      </c>
      <c r="H16" s="10">
        <f t="shared" si="5"/>
        <v>-7052</v>
      </c>
      <c r="I16" s="65" t="s">
        <v>226</v>
      </c>
      <c r="J16" s="66" t="s">
        <v>227</v>
      </c>
      <c r="K16" s="65">
        <v>-7052</v>
      </c>
      <c r="L16" s="65" t="s">
        <v>225</v>
      </c>
      <c r="M16" s="66" t="s">
        <v>211</v>
      </c>
      <c r="N16" s="66"/>
      <c r="O16" s="67" t="s">
        <v>228</v>
      </c>
      <c r="P16" s="67" t="s">
        <v>229</v>
      </c>
    </row>
    <row r="17" spans="1:16" ht="12.75" customHeight="1" thickBot="1" x14ac:dyDescent="0.25">
      <c r="A17" s="10" t="str">
        <f t="shared" si="0"/>
        <v> AN 217.353 </v>
      </c>
      <c r="B17" s="35" t="str">
        <f t="shared" si="1"/>
        <v>I</v>
      </c>
      <c r="C17" s="10">
        <f t="shared" si="2"/>
        <v>16991.272000000001</v>
      </c>
      <c r="D17" s="9" t="str">
        <f t="shared" si="3"/>
        <v>vis</v>
      </c>
      <c r="E17" s="64">
        <f>VLOOKUP(C17,'Active 1'!C$21:E$965,3,FALSE)</f>
        <v>-7048.8976176460737</v>
      </c>
      <c r="F17" s="35" t="s">
        <v>175</v>
      </c>
      <c r="G17" s="9" t="str">
        <f t="shared" si="4"/>
        <v>16991.272</v>
      </c>
      <c r="H17" s="10">
        <f t="shared" si="5"/>
        <v>-7049</v>
      </c>
      <c r="I17" s="65" t="s">
        <v>230</v>
      </c>
      <c r="J17" s="66" t="s">
        <v>231</v>
      </c>
      <c r="K17" s="65">
        <v>-7049</v>
      </c>
      <c r="L17" s="65" t="s">
        <v>232</v>
      </c>
      <c r="M17" s="66" t="s">
        <v>211</v>
      </c>
      <c r="N17" s="66"/>
      <c r="O17" s="67" t="s">
        <v>228</v>
      </c>
      <c r="P17" s="67" t="s">
        <v>233</v>
      </c>
    </row>
    <row r="18" spans="1:16" ht="12.75" customHeight="1" thickBot="1" x14ac:dyDescent="0.25">
      <c r="A18" s="10" t="str">
        <f t="shared" si="0"/>
        <v> MHAM 11.87 </v>
      </c>
      <c r="B18" s="35" t="str">
        <f t="shared" si="1"/>
        <v>I</v>
      </c>
      <c r="C18" s="10">
        <f t="shared" si="2"/>
        <v>16994.59</v>
      </c>
      <c r="D18" s="9" t="str">
        <f t="shared" si="3"/>
        <v>vis</v>
      </c>
      <c r="E18" s="64">
        <f>VLOOKUP(C18,'Active 1'!C$21:E$965,3,FALSE)</f>
        <v>-7047.8975480209738</v>
      </c>
      <c r="F18" s="35" t="s">
        <v>175</v>
      </c>
      <c r="G18" s="9" t="str">
        <f t="shared" si="4"/>
        <v>16994.590</v>
      </c>
      <c r="H18" s="10">
        <f t="shared" si="5"/>
        <v>-7048</v>
      </c>
      <c r="I18" s="65" t="s">
        <v>234</v>
      </c>
      <c r="J18" s="66" t="s">
        <v>235</v>
      </c>
      <c r="K18" s="65">
        <v>-7048</v>
      </c>
      <c r="L18" s="65" t="s">
        <v>232</v>
      </c>
      <c r="M18" s="66" t="s">
        <v>211</v>
      </c>
      <c r="N18" s="66"/>
      <c r="O18" s="67" t="s">
        <v>228</v>
      </c>
      <c r="P18" s="67" t="s">
        <v>229</v>
      </c>
    </row>
    <row r="19" spans="1:16" ht="12.75" customHeight="1" thickBot="1" x14ac:dyDescent="0.25">
      <c r="A19" s="10" t="str">
        <f t="shared" si="0"/>
        <v> AN 217.353 </v>
      </c>
      <c r="B19" s="35" t="str">
        <f t="shared" si="1"/>
        <v>I</v>
      </c>
      <c r="C19" s="10">
        <f t="shared" si="2"/>
        <v>17064.244999999999</v>
      </c>
      <c r="D19" s="9" t="str">
        <f t="shared" si="3"/>
        <v>vis</v>
      </c>
      <c r="E19" s="64">
        <f>VLOOKUP(C19,'Active 1'!C$21:E$965,3,FALSE)</f>
        <v>-7026.9030182631759</v>
      </c>
      <c r="F19" s="35" t="s">
        <v>175</v>
      </c>
      <c r="G19" s="9" t="str">
        <f t="shared" si="4"/>
        <v>17064.245</v>
      </c>
      <c r="H19" s="10">
        <f t="shared" si="5"/>
        <v>-7027</v>
      </c>
      <c r="I19" s="65" t="s">
        <v>236</v>
      </c>
      <c r="J19" s="66" t="s">
        <v>237</v>
      </c>
      <c r="K19" s="65">
        <v>-7027</v>
      </c>
      <c r="L19" s="65" t="s">
        <v>238</v>
      </c>
      <c r="M19" s="66" t="s">
        <v>211</v>
      </c>
      <c r="N19" s="66"/>
      <c r="O19" s="67" t="s">
        <v>228</v>
      </c>
      <c r="P19" s="67" t="s">
        <v>233</v>
      </c>
    </row>
    <row r="20" spans="1:16" ht="12.75" customHeight="1" thickBot="1" x14ac:dyDescent="0.25">
      <c r="A20" s="10" t="str">
        <f t="shared" si="0"/>
        <v> MHAM 11.87 </v>
      </c>
      <c r="B20" s="35" t="str">
        <f t="shared" si="1"/>
        <v>I</v>
      </c>
      <c r="C20" s="10">
        <f t="shared" si="2"/>
        <v>17107.384999999998</v>
      </c>
      <c r="D20" s="9" t="str">
        <f t="shared" si="3"/>
        <v>vis</v>
      </c>
      <c r="E20" s="64">
        <f>VLOOKUP(C20,'Active 1'!C$21:E$965,3,FALSE)</f>
        <v>-7013.900304692701</v>
      </c>
      <c r="F20" s="35" t="s">
        <v>175</v>
      </c>
      <c r="G20" s="9" t="str">
        <f t="shared" si="4"/>
        <v>17107.385</v>
      </c>
      <c r="H20" s="10">
        <f t="shared" si="5"/>
        <v>-7014</v>
      </c>
      <c r="I20" s="65" t="s">
        <v>239</v>
      </c>
      <c r="J20" s="66" t="s">
        <v>240</v>
      </c>
      <c r="K20" s="65">
        <v>-7014</v>
      </c>
      <c r="L20" s="65" t="s">
        <v>241</v>
      </c>
      <c r="M20" s="66" t="s">
        <v>211</v>
      </c>
      <c r="N20" s="66"/>
      <c r="O20" s="67" t="s">
        <v>228</v>
      </c>
      <c r="P20" s="67" t="s">
        <v>229</v>
      </c>
    </row>
    <row r="21" spans="1:16" ht="12.75" customHeight="1" thickBot="1" x14ac:dyDescent="0.25">
      <c r="A21" s="10" t="str">
        <f t="shared" si="0"/>
        <v> MHAM 11.87 </v>
      </c>
      <c r="B21" s="35" t="str">
        <f t="shared" si="1"/>
        <v>I</v>
      </c>
      <c r="C21" s="10">
        <f t="shared" si="2"/>
        <v>17117.337</v>
      </c>
      <c r="D21" s="9" t="str">
        <f t="shared" si="3"/>
        <v>vis</v>
      </c>
      <c r="E21" s="64">
        <f>VLOOKUP(C21,'Active 1'!C$21:E$965,3,FALSE)</f>
        <v>-7010.9006986321219</v>
      </c>
      <c r="F21" s="35" t="s">
        <v>175</v>
      </c>
      <c r="G21" s="9" t="str">
        <f t="shared" si="4"/>
        <v>17117.337</v>
      </c>
      <c r="H21" s="10">
        <f t="shared" si="5"/>
        <v>-7011</v>
      </c>
      <c r="I21" s="65" t="s">
        <v>242</v>
      </c>
      <c r="J21" s="66" t="s">
        <v>243</v>
      </c>
      <c r="K21" s="65">
        <v>-7011</v>
      </c>
      <c r="L21" s="65" t="s">
        <v>244</v>
      </c>
      <c r="M21" s="66" t="s">
        <v>211</v>
      </c>
      <c r="N21" s="66"/>
      <c r="O21" s="67" t="s">
        <v>228</v>
      </c>
      <c r="P21" s="67" t="s">
        <v>229</v>
      </c>
    </row>
    <row r="22" spans="1:16" ht="12.75" customHeight="1" thickBot="1" x14ac:dyDescent="0.25">
      <c r="A22" s="10" t="str">
        <f t="shared" si="0"/>
        <v> MHAM 11.87 </v>
      </c>
      <c r="B22" s="35" t="str">
        <f t="shared" si="1"/>
        <v>I</v>
      </c>
      <c r="C22" s="10">
        <f t="shared" si="2"/>
        <v>17137.244999999999</v>
      </c>
      <c r="D22" s="9" t="str">
        <f t="shared" si="3"/>
        <v>vis</v>
      </c>
      <c r="E22" s="64">
        <f>VLOOKUP(C22,'Active 1'!C$21:E$965,3,FALSE)</f>
        <v>-7004.9002808815194</v>
      </c>
      <c r="F22" s="35" t="s">
        <v>175</v>
      </c>
      <c r="G22" s="9" t="str">
        <f t="shared" si="4"/>
        <v>17137.245</v>
      </c>
      <c r="H22" s="10">
        <f t="shared" si="5"/>
        <v>-7005</v>
      </c>
      <c r="I22" s="65" t="s">
        <v>248</v>
      </c>
      <c r="J22" s="66" t="s">
        <v>249</v>
      </c>
      <c r="K22" s="65">
        <v>-7005</v>
      </c>
      <c r="L22" s="65" t="s">
        <v>241</v>
      </c>
      <c r="M22" s="66" t="s">
        <v>211</v>
      </c>
      <c r="N22" s="66"/>
      <c r="O22" s="67" t="s">
        <v>228</v>
      </c>
      <c r="P22" s="67" t="s">
        <v>229</v>
      </c>
    </row>
    <row r="23" spans="1:16" ht="12.75" customHeight="1" thickBot="1" x14ac:dyDescent="0.25">
      <c r="A23" s="10" t="str">
        <f t="shared" si="0"/>
        <v> MHAM 11.87 </v>
      </c>
      <c r="B23" s="35" t="str">
        <f t="shared" si="1"/>
        <v>I</v>
      </c>
      <c r="C23" s="10">
        <f t="shared" si="2"/>
        <v>17160.464</v>
      </c>
      <c r="D23" s="9" t="str">
        <f t="shared" si="3"/>
        <v>vis</v>
      </c>
      <c r="E23" s="64">
        <f>VLOOKUP(C23,'Active 1'!C$21:E$965,3,FALSE)</f>
        <v>-6997.9019033573459</v>
      </c>
      <c r="F23" s="35" t="s">
        <v>175</v>
      </c>
      <c r="G23" s="9" t="str">
        <f t="shared" si="4"/>
        <v>17160.464</v>
      </c>
      <c r="H23" s="10">
        <f t="shared" si="5"/>
        <v>-6998</v>
      </c>
      <c r="I23" s="65" t="s">
        <v>250</v>
      </c>
      <c r="J23" s="66" t="s">
        <v>251</v>
      </c>
      <c r="K23" s="65">
        <v>-6998</v>
      </c>
      <c r="L23" s="65" t="s">
        <v>252</v>
      </c>
      <c r="M23" s="66" t="s">
        <v>211</v>
      </c>
      <c r="N23" s="66"/>
      <c r="O23" s="67" t="s">
        <v>228</v>
      </c>
      <c r="P23" s="67" t="s">
        <v>229</v>
      </c>
    </row>
    <row r="24" spans="1:16" ht="12.75" customHeight="1" thickBot="1" x14ac:dyDescent="0.25">
      <c r="A24" s="10" t="str">
        <f t="shared" si="0"/>
        <v> MHAM 11.87 </v>
      </c>
      <c r="B24" s="35" t="str">
        <f t="shared" si="1"/>
        <v>I</v>
      </c>
      <c r="C24" s="10">
        <f t="shared" si="2"/>
        <v>17452.421999999999</v>
      </c>
      <c r="D24" s="9" t="str">
        <f t="shared" si="3"/>
        <v>vis</v>
      </c>
      <c r="E24" s="64">
        <f>VLOOKUP(C24,'Active 1'!C$21:E$965,3,FALSE)</f>
        <v>-6909.9036129399001</v>
      </c>
      <c r="F24" s="35" t="s">
        <v>175</v>
      </c>
      <c r="G24" s="9" t="str">
        <f t="shared" si="4"/>
        <v>17452.422</v>
      </c>
      <c r="H24" s="10">
        <f t="shared" si="5"/>
        <v>-6910</v>
      </c>
      <c r="I24" s="65" t="s">
        <v>256</v>
      </c>
      <c r="J24" s="66" t="s">
        <v>257</v>
      </c>
      <c r="K24" s="65">
        <v>-6910</v>
      </c>
      <c r="L24" s="65" t="s">
        <v>258</v>
      </c>
      <c r="M24" s="66" t="s">
        <v>211</v>
      </c>
      <c r="N24" s="66"/>
      <c r="O24" s="67" t="s">
        <v>228</v>
      </c>
      <c r="P24" s="67" t="s">
        <v>229</v>
      </c>
    </row>
    <row r="25" spans="1:16" ht="12.75" customHeight="1" thickBot="1" x14ac:dyDescent="0.25">
      <c r="A25" s="10" t="str">
        <f t="shared" si="0"/>
        <v> AN 220.240 </v>
      </c>
      <c r="B25" s="35" t="str">
        <f t="shared" si="1"/>
        <v>I</v>
      </c>
      <c r="C25" s="10">
        <f t="shared" si="2"/>
        <v>17462.377</v>
      </c>
      <c r="D25" s="9" t="str">
        <f t="shared" si="3"/>
        <v>vis</v>
      </c>
      <c r="E25" s="64">
        <f>VLOOKUP(C25,'Active 1'!C$21:E$965,3,FALSE)</f>
        <v>-6906.9031026572366</v>
      </c>
      <c r="F25" s="35" t="s">
        <v>175</v>
      </c>
      <c r="G25" s="9" t="str">
        <f t="shared" si="4"/>
        <v>17462.377</v>
      </c>
      <c r="H25" s="10">
        <f t="shared" si="5"/>
        <v>-6907</v>
      </c>
      <c r="I25" s="65" t="s">
        <v>259</v>
      </c>
      <c r="J25" s="66" t="s">
        <v>260</v>
      </c>
      <c r="K25" s="65">
        <v>-6907</v>
      </c>
      <c r="L25" s="65" t="s">
        <v>261</v>
      </c>
      <c r="M25" s="66" t="s">
        <v>211</v>
      </c>
      <c r="N25" s="66"/>
      <c r="O25" s="67" t="s">
        <v>206</v>
      </c>
      <c r="P25" s="67" t="s">
        <v>217</v>
      </c>
    </row>
    <row r="26" spans="1:16" ht="12.75" customHeight="1" thickBot="1" x14ac:dyDescent="0.25">
      <c r="A26" s="10" t="str">
        <f t="shared" si="0"/>
        <v> MHAM 11.87 </v>
      </c>
      <c r="B26" s="35" t="str">
        <f t="shared" si="1"/>
        <v>I</v>
      </c>
      <c r="C26" s="10">
        <f t="shared" si="2"/>
        <v>17462.383000000002</v>
      </c>
      <c r="D26" s="9" t="str">
        <f t="shared" si="3"/>
        <v>vis</v>
      </c>
      <c r="E26" s="64">
        <f>VLOOKUP(C26,'Active 1'!C$21:E$965,3,FALSE)</f>
        <v>-6906.9012942130676</v>
      </c>
      <c r="F26" s="35" t="s">
        <v>175</v>
      </c>
      <c r="G26" s="9" t="str">
        <f t="shared" si="4"/>
        <v>17462.383</v>
      </c>
      <c r="H26" s="10">
        <f t="shared" si="5"/>
        <v>-6907</v>
      </c>
      <c r="I26" s="65" t="s">
        <v>262</v>
      </c>
      <c r="J26" s="66" t="s">
        <v>263</v>
      </c>
      <c r="K26" s="65">
        <v>-6907</v>
      </c>
      <c r="L26" s="65" t="s">
        <v>264</v>
      </c>
      <c r="M26" s="66" t="s">
        <v>211</v>
      </c>
      <c r="N26" s="66"/>
      <c r="O26" s="67" t="s">
        <v>228</v>
      </c>
      <c r="P26" s="67" t="s">
        <v>229</v>
      </c>
    </row>
    <row r="27" spans="1:16" ht="12.75" customHeight="1" thickBot="1" x14ac:dyDescent="0.25">
      <c r="A27" s="10" t="str">
        <f t="shared" si="0"/>
        <v> AN 220.240 </v>
      </c>
      <c r="B27" s="35" t="str">
        <f t="shared" si="1"/>
        <v>I</v>
      </c>
      <c r="C27" s="10">
        <f t="shared" si="2"/>
        <v>17472.331999999999</v>
      </c>
      <c r="D27" s="9" t="str">
        <f t="shared" si="3"/>
        <v>vis</v>
      </c>
      <c r="E27" s="64">
        <f>VLOOKUP(C27,'Active 1'!C$21:E$965,3,FALSE)</f>
        <v>-6903.9025923745739</v>
      </c>
      <c r="F27" s="35" t="s">
        <v>175</v>
      </c>
      <c r="G27" s="9" t="str">
        <f t="shared" si="4"/>
        <v>17472.332</v>
      </c>
      <c r="H27" s="10">
        <f t="shared" si="5"/>
        <v>-6904</v>
      </c>
      <c r="I27" s="65" t="s">
        <v>265</v>
      </c>
      <c r="J27" s="66" t="s">
        <v>266</v>
      </c>
      <c r="K27" s="65">
        <v>-6904</v>
      </c>
      <c r="L27" s="65" t="s">
        <v>267</v>
      </c>
      <c r="M27" s="66" t="s">
        <v>211</v>
      </c>
      <c r="N27" s="66"/>
      <c r="O27" s="67" t="s">
        <v>206</v>
      </c>
      <c r="P27" s="67" t="s">
        <v>217</v>
      </c>
    </row>
    <row r="28" spans="1:16" ht="12.75" customHeight="1" thickBot="1" x14ac:dyDescent="0.25">
      <c r="A28" s="10" t="str">
        <f t="shared" si="0"/>
        <v> MHAM 11.87 </v>
      </c>
      <c r="B28" s="35" t="str">
        <f t="shared" si="1"/>
        <v>I</v>
      </c>
      <c r="C28" s="10">
        <f t="shared" si="2"/>
        <v>17495.550999999999</v>
      </c>
      <c r="D28" s="9" t="str">
        <f t="shared" si="3"/>
        <v>vis</v>
      </c>
      <c r="E28" s="64">
        <f>VLOOKUP(C28,'Active 1'!C$21:E$965,3,FALSE)</f>
        <v>-6896.9042148504004</v>
      </c>
      <c r="F28" s="35" t="s">
        <v>175</v>
      </c>
      <c r="G28" s="9" t="str">
        <f t="shared" si="4"/>
        <v>17495.551</v>
      </c>
      <c r="H28" s="10">
        <f t="shared" si="5"/>
        <v>-6897</v>
      </c>
      <c r="I28" s="65" t="s">
        <v>268</v>
      </c>
      <c r="J28" s="66" t="s">
        <v>269</v>
      </c>
      <c r="K28" s="65">
        <v>-6897</v>
      </c>
      <c r="L28" s="65" t="s">
        <v>270</v>
      </c>
      <c r="M28" s="66" t="s">
        <v>211</v>
      </c>
      <c r="N28" s="66"/>
      <c r="O28" s="67" t="s">
        <v>228</v>
      </c>
      <c r="P28" s="67" t="s">
        <v>229</v>
      </c>
    </row>
    <row r="29" spans="1:16" ht="12.75" customHeight="1" thickBot="1" x14ac:dyDescent="0.25">
      <c r="A29" s="10" t="str">
        <f t="shared" si="0"/>
        <v> AN 220.240 </v>
      </c>
      <c r="B29" s="35" t="str">
        <f t="shared" si="1"/>
        <v>I</v>
      </c>
      <c r="C29" s="10">
        <f t="shared" si="2"/>
        <v>17502.192999999999</v>
      </c>
      <c r="D29" s="9" t="str">
        <f t="shared" si="3"/>
        <v>vis</v>
      </c>
      <c r="E29" s="64">
        <f>VLOOKUP(C29,'Active 1'!C$21:E$965,3,FALSE)</f>
        <v>-6894.9022671560315</v>
      </c>
      <c r="F29" s="35" t="s">
        <v>175</v>
      </c>
      <c r="G29" s="9" t="str">
        <f t="shared" si="4"/>
        <v>17502.193</v>
      </c>
      <c r="H29" s="10">
        <f t="shared" si="5"/>
        <v>-6895</v>
      </c>
      <c r="I29" s="65" t="s">
        <v>271</v>
      </c>
      <c r="J29" s="66" t="s">
        <v>272</v>
      </c>
      <c r="K29" s="65">
        <v>-6895</v>
      </c>
      <c r="L29" s="65" t="s">
        <v>247</v>
      </c>
      <c r="M29" s="66" t="s">
        <v>211</v>
      </c>
      <c r="N29" s="66"/>
      <c r="O29" s="67" t="s">
        <v>206</v>
      </c>
      <c r="P29" s="67" t="s">
        <v>217</v>
      </c>
    </row>
    <row r="30" spans="1:16" ht="12.75" customHeight="1" thickBot="1" x14ac:dyDescent="0.25">
      <c r="A30" s="10" t="str">
        <f t="shared" si="0"/>
        <v> MHAM 11.87 </v>
      </c>
      <c r="B30" s="35" t="str">
        <f t="shared" si="1"/>
        <v>I</v>
      </c>
      <c r="C30" s="10">
        <f t="shared" si="2"/>
        <v>17827.328000000001</v>
      </c>
      <c r="D30" s="9" t="str">
        <f t="shared" si="3"/>
        <v>vis</v>
      </c>
      <c r="E30" s="64">
        <f>VLOOKUP(C30,'Active 1'!C$21:E$965,3,FALSE)</f>
        <v>-6796.9041847096632</v>
      </c>
      <c r="F30" s="35" t="s">
        <v>175</v>
      </c>
      <c r="G30" s="9" t="str">
        <f t="shared" si="4"/>
        <v>17827.328</v>
      </c>
      <c r="H30" s="10">
        <f t="shared" si="5"/>
        <v>-6797</v>
      </c>
      <c r="I30" s="65" t="s">
        <v>273</v>
      </c>
      <c r="J30" s="66" t="s">
        <v>274</v>
      </c>
      <c r="K30" s="65">
        <v>-6797</v>
      </c>
      <c r="L30" s="65" t="s">
        <v>270</v>
      </c>
      <c r="M30" s="66" t="s">
        <v>211</v>
      </c>
      <c r="N30" s="66"/>
      <c r="O30" s="67" t="s">
        <v>228</v>
      </c>
      <c r="P30" s="67" t="s">
        <v>229</v>
      </c>
    </row>
    <row r="31" spans="1:16" ht="12.75" customHeight="1" thickBot="1" x14ac:dyDescent="0.25">
      <c r="A31" s="10" t="str">
        <f t="shared" si="0"/>
        <v> BAN 2.128 </v>
      </c>
      <c r="B31" s="35" t="str">
        <f t="shared" si="1"/>
        <v>I</v>
      </c>
      <c r="C31" s="10">
        <f t="shared" si="2"/>
        <v>18789.48</v>
      </c>
      <c r="D31" s="9" t="str">
        <f t="shared" si="3"/>
        <v>vis</v>
      </c>
      <c r="E31" s="64">
        <f>VLOOKUP(C31,'Active 1'!C$21:E$965,3,FALSE)</f>
        <v>-6506.9044891310996</v>
      </c>
      <c r="F31" s="35" t="s">
        <v>175</v>
      </c>
      <c r="G31" s="9" t="str">
        <f t="shared" si="4"/>
        <v>18789.480</v>
      </c>
      <c r="H31" s="10">
        <f t="shared" si="5"/>
        <v>-6507</v>
      </c>
      <c r="I31" s="65" t="s">
        <v>278</v>
      </c>
      <c r="J31" s="66" t="s">
        <v>279</v>
      </c>
      <c r="K31" s="65">
        <v>-6507</v>
      </c>
      <c r="L31" s="65" t="s">
        <v>280</v>
      </c>
      <c r="M31" s="66" t="s">
        <v>211</v>
      </c>
      <c r="N31" s="66"/>
      <c r="O31" s="67" t="s">
        <v>281</v>
      </c>
      <c r="P31" s="67" t="s">
        <v>282</v>
      </c>
    </row>
    <row r="32" spans="1:16" ht="12.75" customHeight="1" thickBot="1" x14ac:dyDescent="0.25">
      <c r="A32" s="10" t="str">
        <f t="shared" si="0"/>
        <v> BAN 2.128 </v>
      </c>
      <c r="B32" s="35" t="str">
        <f t="shared" si="1"/>
        <v>I</v>
      </c>
      <c r="C32" s="10">
        <f t="shared" si="2"/>
        <v>18799.428</v>
      </c>
      <c r="D32" s="9" t="str">
        <f t="shared" si="3"/>
        <v>vis</v>
      </c>
      <c r="E32" s="64">
        <f>VLOOKUP(C32,'Active 1'!C$21:E$965,3,FALSE)</f>
        <v>-6503.9060886999659</v>
      </c>
      <c r="F32" s="35" t="s">
        <v>175</v>
      </c>
      <c r="G32" s="9" t="str">
        <f t="shared" si="4"/>
        <v>18799.428</v>
      </c>
      <c r="H32" s="10">
        <f t="shared" si="5"/>
        <v>-6504</v>
      </c>
      <c r="I32" s="65" t="s">
        <v>283</v>
      </c>
      <c r="J32" s="66" t="s">
        <v>284</v>
      </c>
      <c r="K32" s="65">
        <v>-6504</v>
      </c>
      <c r="L32" s="65" t="s">
        <v>285</v>
      </c>
      <c r="M32" s="66" t="s">
        <v>211</v>
      </c>
      <c r="N32" s="66"/>
      <c r="O32" s="67" t="s">
        <v>281</v>
      </c>
      <c r="P32" s="67" t="s">
        <v>282</v>
      </c>
    </row>
    <row r="33" spans="1:16" ht="12.75" customHeight="1" thickBot="1" x14ac:dyDescent="0.25">
      <c r="A33" s="10" t="str">
        <f t="shared" si="0"/>
        <v> BAN 2.128 </v>
      </c>
      <c r="B33" s="35" t="str">
        <f t="shared" si="1"/>
        <v>I</v>
      </c>
      <c r="C33" s="10">
        <f t="shared" si="2"/>
        <v>18832.593000000001</v>
      </c>
      <c r="D33" s="9" t="str">
        <f t="shared" si="3"/>
        <v>vis</v>
      </c>
      <c r="E33" s="64">
        <f>VLOOKUP(C33,'Active 1'!C$21:E$965,3,FALSE)</f>
        <v>-6493.9099135593815</v>
      </c>
      <c r="F33" s="35" t="s">
        <v>175</v>
      </c>
      <c r="G33" s="9" t="str">
        <f t="shared" si="4"/>
        <v>18832.593</v>
      </c>
      <c r="H33" s="10">
        <f t="shared" si="5"/>
        <v>-6494</v>
      </c>
      <c r="I33" s="65" t="s">
        <v>286</v>
      </c>
      <c r="J33" s="66" t="s">
        <v>287</v>
      </c>
      <c r="K33" s="65">
        <v>-6494</v>
      </c>
      <c r="L33" s="65" t="s">
        <v>288</v>
      </c>
      <c r="M33" s="66" t="s">
        <v>211</v>
      </c>
      <c r="N33" s="66"/>
      <c r="O33" s="67" t="s">
        <v>281</v>
      </c>
      <c r="P33" s="67" t="s">
        <v>282</v>
      </c>
    </row>
    <row r="34" spans="1:16" ht="12.75" customHeight="1" thickBot="1" x14ac:dyDescent="0.25">
      <c r="A34" s="10" t="str">
        <f t="shared" si="0"/>
        <v> AN 217.353 </v>
      </c>
      <c r="B34" s="35" t="str">
        <f t="shared" si="1"/>
        <v>I</v>
      </c>
      <c r="C34" s="10">
        <f t="shared" si="2"/>
        <v>18842.560000000001</v>
      </c>
      <c r="D34" s="9" t="str">
        <f t="shared" si="3"/>
        <v>vis</v>
      </c>
      <c r="E34" s="64">
        <f>VLOOKUP(C34,'Active 1'!C$21:E$965,3,FALSE)</f>
        <v>-6490.9057863883818</v>
      </c>
      <c r="F34" s="35" t="s">
        <v>175</v>
      </c>
      <c r="G34" s="9" t="str">
        <f t="shared" si="4"/>
        <v>18842.560</v>
      </c>
      <c r="H34" s="10">
        <f t="shared" si="5"/>
        <v>-6491</v>
      </c>
      <c r="I34" s="65" t="s">
        <v>289</v>
      </c>
      <c r="J34" s="66" t="s">
        <v>290</v>
      </c>
      <c r="K34" s="65">
        <v>-6491</v>
      </c>
      <c r="L34" s="65" t="s">
        <v>291</v>
      </c>
      <c r="M34" s="66" t="s">
        <v>211</v>
      </c>
      <c r="N34" s="66"/>
      <c r="O34" s="67" t="s">
        <v>228</v>
      </c>
      <c r="P34" s="67" t="s">
        <v>233</v>
      </c>
    </row>
    <row r="35" spans="1:16" ht="12.75" customHeight="1" thickBot="1" x14ac:dyDescent="0.25">
      <c r="A35" s="10" t="str">
        <f t="shared" si="0"/>
        <v> AN 217.353 </v>
      </c>
      <c r="B35" s="35" t="str">
        <f t="shared" si="1"/>
        <v>I</v>
      </c>
      <c r="C35" s="10">
        <f t="shared" si="2"/>
        <v>18872.417000000001</v>
      </c>
      <c r="D35" s="9" t="str">
        <f t="shared" si="3"/>
        <v>vis</v>
      </c>
      <c r="E35" s="64">
        <f>VLOOKUP(C35,'Active 1'!C$21:E$965,3,FALSE)</f>
        <v>-6481.9066667992847</v>
      </c>
      <c r="F35" s="35" t="s">
        <v>175</v>
      </c>
      <c r="G35" s="9" t="str">
        <f t="shared" si="4"/>
        <v>18872.417</v>
      </c>
      <c r="H35" s="10">
        <f t="shared" si="5"/>
        <v>-6482</v>
      </c>
      <c r="I35" s="65" t="s">
        <v>292</v>
      </c>
      <c r="J35" s="66" t="s">
        <v>293</v>
      </c>
      <c r="K35" s="65">
        <v>-6482</v>
      </c>
      <c r="L35" s="65" t="s">
        <v>294</v>
      </c>
      <c r="M35" s="66" t="s">
        <v>211</v>
      </c>
      <c r="N35" s="66"/>
      <c r="O35" s="67" t="s">
        <v>228</v>
      </c>
      <c r="P35" s="67" t="s">
        <v>233</v>
      </c>
    </row>
    <row r="36" spans="1:16" ht="12.75" customHeight="1" thickBot="1" x14ac:dyDescent="0.25">
      <c r="A36" s="10" t="str">
        <f t="shared" si="0"/>
        <v> BAN 2.128 </v>
      </c>
      <c r="B36" s="35" t="str">
        <f t="shared" si="1"/>
        <v>I</v>
      </c>
      <c r="C36" s="10">
        <f t="shared" si="2"/>
        <v>18882.381000000001</v>
      </c>
      <c r="D36" s="9" t="str">
        <f t="shared" si="3"/>
        <v>vis</v>
      </c>
      <c r="E36" s="64">
        <f>VLOOKUP(C36,'Active 1'!C$21:E$965,3,FALSE)</f>
        <v>-6478.9034438503695</v>
      </c>
      <c r="F36" s="35" t="s">
        <v>175</v>
      </c>
      <c r="G36" s="9" t="str">
        <f t="shared" si="4"/>
        <v>18882.381</v>
      </c>
      <c r="H36" s="10">
        <f t="shared" si="5"/>
        <v>-6479</v>
      </c>
      <c r="I36" s="65" t="s">
        <v>295</v>
      </c>
      <c r="J36" s="66" t="s">
        <v>296</v>
      </c>
      <c r="K36" s="65">
        <v>-6479</v>
      </c>
      <c r="L36" s="65" t="s">
        <v>258</v>
      </c>
      <c r="M36" s="66" t="s">
        <v>211</v>
      </c>
      <c r="N36" s="66"/>
      <c r="O36" s="67" t="s">
        <v>281</v>
      </c>
      <c r="P36" s="67" t="s">
        <v>282</v>
      </c>
    </row>
    <row r="37" spans="1:16" ht="12.75" customHeight="1" thickBot="1" x14ac:dyDescent="0.25">
      <c r="A37" s="10" t="str">
        <f t="shared" si="0"/>
        <v> BAN 2.128 </v>
      </c>
      <c r="B37" s="35" t="str">
        <f t="shared" si="1"/>
        <v>I</v>
      </c>
      <c r="C37" s="10">
        <f t="shared" si="2"/>
        <v>18895.634999999998</v>
      </c>
      <c r="D37" s="9" t="str">
        <f t="shared" si="3"/>
        <v>vis</v>
      </c>
      <c r="E37" s="64">
        <f>VLOOKUP(C37,'Active 1'!C$21:E$965,3,FALSE)</f>
        <v>-6474.908590682473</v>
      </c>
      <c r="F37" s="35" t="s">
        <v>175</v>
      </c>
      <c r="G37" s="9" t="str">
        <f t="shared" si="4"/>
        <v>18895.635</v>
      </c>
      <c r="H37" s="10">
        <f t="shared" si="5"/>
        <v>-6475</v>
      </c>
      <c r="I37" s="65" t="s">
        <v>297</v>
      </c>
      <c r="J37" s="66" t="s">
        <v>298</v>
      </c>
      <c r="K37" s="65">
        <v>-6475</v>
      </c>
      <c r="L37" s="65" t="s">
        <v>299</v>
      </c>
      <c r="M37" s="66" t="s">
        <v>211</v>
      </c>
      <c r="N37" s="66"/>
      <c r="O37" s="67" t="s">
        <v>281</v>
      </c>
      <c r="P37" s="67" t="s">
        <v>282</v>
      </c>
    </row>
    <row r="38" spans="1:16" ht="12.75" customHeight="1" thickBot="1" x14ac:dyDescent="0.25">
      <c r="A38" s="10" t="str">
        <f t="shared" si="0"/>
        <v> AN 217.353 </v>
      </c>
      <c r="B38" s="35" t="str">
        <f t="shared" si="1"/>
        <v>I</v>
      </c>
      <c r="C38" s="10">
        <f t="shared" si="2"/>
        <v>18935.447</v>
      </c>
      <c r="D38" s="9" t="str">
        <f t="shared" si="3"/>
        <v>vis</v>
      </c>
      <c r="E38" s="64">
        <f>VLOOKUP(C38,'Active 1'!C$21:E$965,3,FALSE)</f>
        <v>-6462.9089608107124</v>
      </c>
      <c r="F38" s="35" t="s">
        <v>175</v>
      </c>
      <c r="G38" s="9" t="str">
        <f t="shared" si="4"/>
        <v>18935.447</v>
      </c>
      <c r="H38" s="10">
        <f t="shared" si="5"/>
        <v>-6463</v>
      </c>
      <c r="I38" s="65" t="s">
        <v>300</v>
      </c>
      <c r="J38" s="66" t="s">
        <v>301</v>
      </c>
      <c r="K38" s="65">
        <v>-6463</v>
      </c>
      <c r="L38" s="65" t="s">
        <v>302</v>
      </c>
      <c r="M38" s="66" t="s">
        <v>211</v>
      </c>
      <c r="N38" s="66"/>
      <c r="O38" s="67" t="s">
        <v>228</v>
      </c>
      <c r="P38" s="67" t="s">
        <v>233</v>
      </c>
    </row>
    <row r="39" spans="1:16" ht="12.75" customHeight="1" thickBot="1" x14ac:dyDescent="0.25">
      <c r="A39" s="10" t="str">
        <f t="shared" si="0"/>
        <v> BAN 2.128 </v>
      </c>
      <c r="B39" s="35" t="str">
        <f t="shared" si="1"/>
        <v>I</v>
      </c>
      <c r="C39" s="10">
        <f t="shared" si="2"/>
        <v>18935.451000000001</v>
      </c>
      <c r="D39" s="9" t="str">
        <f t="shared" si="3"/>
        <v>vis</v>
      </c>
      <c r="E39" s="64">
        <f>VLOOKUP(C39,'Active 1'!C$21:E$965,3,FALSE)</f>
        <v>-6462.907755181267</v>
      </c>
      <c r="F39" s="35" t="s">
        <v>175</v>
      </c>
      <c r="G39" s="9" t="str">
        <f t="shared" si="4"/>
        <v>18935.451</v>
      </c>
      <c r="H39" s="10">
        <f t="shared" si="5"/>
        <v>-6463</v>
      </c>
      <c r="I39" s="65" t="s">
        <v>303</v>
      </c>
      <c r="J39" s="66" t="s">
        <v>304</v>
      </c>
      <c r="K39" s="65">
        <v>-6463</v>
      </c>
      <c r="L39" s="65" t="s">
        <v>305</v>
      </c>
      <c r="M39" s="66" t="s">
        <v>211</v>
      </c>
      <c r="N39" s="66"/>
      <c r="O39" s="67" t="s">
        <v>281</v>
      </c>
      <c r="P39" s="67" t="s">
        <v>282</v>
      </c>
    </row>
    <row r="40" spans="1:16" ht="12.75" customHeight="1" thickBot="1" x14ac:dyDescent="0.25">
      <c r="A40" s="10" t="str">
        <f t="shared" si="0"/>
        <v> BAN 2.128 </v>
      </c>
      <c r="B40" s="35" t="str">
        <f t="shared" si="1"/>
        <v>I</v>
      </c>
      <c r="C40" s="10">
        <f t="shared" si="2"/>
        <v>18945.400000000001</v>
      </c>
      <c r="D40" s="9" t="str">
        <f t="shared" si="3"/>
        <v>vis</v>
      </c>
      <c r="E40" s="64">
        <f>VLOOKUP(C40,'Active 1'!C$21:E$965,3,FALSE)</f>
        <v>-6459.9090533427725</v>
      </c>
      <c r="F40" s="35" t="s">
        <v>175</v>
      </c>
      <c r="G40" s="9" t="str">
        <f t="shared" si="4"/>
        <v>18945.400</v>
      </c>
      <c r="H40" s="10">
        <f t="shared" si="5"/>
        <v>-6460</v>
      </c>
      <c r="I40" s="65" t="s">
        <v>306</v>
      </c>
      <c r="J40" s="66" t="s">
        <v>307</v>
      </c>
      <c r="K40" s="65">
        <v>-6460</v>
      </c>
      <c r="L40" s="65" t="s">
        <v>302</v>
      </c>
      <c r="M40" s="66" t="s">
        <v>211</v>
      </c>
      <c r="N40" s="66"/>
      <c r="O40" s="67" t="s">
        <v>281</v>
      </c>
      <c r="P40" s="67" t="s">
        <v>282</v>
      </c>
    </row>
    <row r="41" spans="1:16" ht="12.75" customHeight="1" thickBot="1" x14ac:dyDescent="0.25">
      <c r="A41" s="10" t="str">
        <f t="shared" si="0"/>
        <v> AN 217.353 </v>
      </c>
      <c r="B41" s="35" t="str">
        <f t="shared" si="1"/>
        <v>I</v>
      </c>
      <c r="C41" s="10">
        <f t="shared" si="2"/>
        <v>18945.405999999999</v>
      </c>
      <c r="D41" s="9" t="str">
        <f t="shared" si="3"/>
        <v>vis</v>
      </c>
      <c r="E41" s="64">
        <f>VLOOKUP(C41,'Active 1'!C$21:E$965,3,FALSE)</f>
        <v>-6459.9072448986044</v>
      </c>
      <c r="F41" s="35" t="s">
        <v>175</v>
      </c>
      <c r="G41" s="9" t="str">
        <f t="shared" si="4"/>
        <v>18945.406</v>
      </c>
      <c r="H41" s="10">
        <f t="shared" si="5"/>
        <v>-6460</v>
      </c>
      <c r="I41" s="65" t="s">
        <v>308</v>
      </c>
      <c r="J41" s="66" t="s">
        <v>309</v>
      </c>
      <c r="K41" s="65">
        <v>-6460</v>
      </c>
      <c r="L41" s="65" t="s">
        <v>310</v>
      </c>
      <c r="M41" s="66" t="s">
        <v>211</v>
      </c>
      <c r="N41" s="66"/>
      <c r="O41" s="67" t="s">
        <v>228</v>
      </c>
      <c r="P41" s="67" t="s">
        <v>233</v>
      </c>
    </row>
    <row r="42" spans="1:16" ht="12.75" customHeight="1" thickBot="1" x14ac:dyDescent="0.25">
      <c r="A42" s="10" t="str">
        <f t="shared" si="0"/>
        <v> BAN 2.128 </v>
      </c>
      <c r="B42" s="35" t="str">
        <f t="shared" si="1"/>
        <v>I</v>
      </c>
      <c r="C42" s="10">
        <f t="shared" si="2"/>
        <v>18958.673999999999</v>
      </c>
      <c r="D42" s="9" t="str">
        <f t="shared" si="3"/>
        <v>vis</v>
      </c>
      <c r="E42" s="64">
        <f>VLOOKUP(C42,'Active 1'!C$21:E$965,3,FALSE)</f>
        <v>-6455.9081720276481</v>
      </c>
      <c r="F42" s="35" t="s">
        <v>175</v>
      </c>
      <c r="G42" s="9" t="str">
        <f t="shared" si="4"/>
        <v>18958.674</v>
      </c>
      <c r="H42" s="10">
        <f t="shared" si="5"/>
        <v>-6456</v>
      </c>
      <c r="I42" s="65" t="s">
        <v>311</v>
      </c>
      <c r="J42" s="66" t="s">
        <v>312</v>
      </c>
      <c r="K42" s="65">
        <v>-6456</v>
      </c>
      <c r="L42" s="65" t="s">
        <v>277</v>
      </c>
      <c r="M42" s="66" t="s">
        <v>211</v>
      </c>
      <c r="N42" s="66"/>
      <c r="O42" s="67" t="s">
        <v>281</v>
      </c>
      <c r="P42" s="67" t="s">
        <v>282</v>
      </c>
    </row>
    <row r="43" spans="1:16" ht="12.75" customHeight="1" thickBot="1" x14ac:dyDescent="0.25">
      <c r="A43" s="10" t="str">
        <f t="shared" si="0"/>
        <v> AN 217.353 </v>
      </c>
      <c r="B43" s="35" t="str">
        <f t="shared" si="1"/>
        <v>I</v>
      </c>
      <c r="C43" s="10">
        <f t="shared" si="2"/>
        <v>18995.169999999998</v>
      </c>
      <c r="D43" s="9" t="str">
        <f t="shared" si="3"/>
        <v>vis</v>
      </c>
      <c r="E43" s="64">
        <f>VLOOKUP(C43,'Active 1'!C$21:E$965,3,FALSE)</f>
        <v>-6444.9080089662657</v>
      </c>
      <c r="F43" s="35" t="s">
        <v>175</v>
      </c>
      <c r="G43" s="9" t="str">
        <f t="shared" si="4"/>
        <v>18995.170</v>
      </c>
      <c r="H43" s="10">
        <f t="shared" si="5"/>
        <v>-6445</v>
      </c>
      <c r="I43" s="65" t="s">
        <v>313</v>
      </c>
      <c r="J43" s="66" t="s">
        <v>314</v>
      </c>
      <c r="K43" s="65">
        <v>-6445</v>
      </c>
      <c r="L43" s="65" t="s">
        <v>277</v>
      </c>
      <c r="M43" s="66" t="s">
        <v>211</v>
      </c>
      <c r="N43" s="66"/>
      <c r="O43" s="67" t="s">
        <v>228</v>
      </c>
      <c r="P43" s="67" t="s">
        <v>233</v>
      </c>
    </row>
    <row r="44" spans="1:16" ht="12.75" customHeight="1" thickBot="1" x14ac:dyDescent="0.25">
      <c r="A44" s="10" t="str">
        <f t="shared" si="0"/>
        <v> BAN 2.128 </v>
      </c>
      <c r="B44" s="35" t="str">
        <f t="shared" si="1"/>
        <v>I</v>
      </c>
      <c r="C44" s="10">
        <f t="shared" si="2"/>
        <v>19144.468000000001</v>
      </c>
      <c r="D44" s="9" t="str">
        <f t="shared" si="3"/>
        <v>vis</v>
      </c>
      <c r="E44" s="64">
        <f>VLOOKUP(C44,'Active 1'!C$21:E$965,3,FALSE)</f>
        <v>-6399.9084927250806</v>
      </c>
      <c r="F44" s="35" t="s">
        <v>175</v>
      </c>
      <c r="G44" s="9" t="str">
        <f t="shared" si="4"/>
        <v>19144.468</v>
      </c>
      <c r="H44" s="10">
        <f t="shared" si="5"/>
        <v>-6400</v>
      </c>
      <c r="I44" s="65" t="s">
        <v>315</v>
      </c>
      <c r="J44" s="66" t="s">
        <v>316</v>
      </c>
      <c r="K44" s="65">
        <v>-6400</v>
      </c>
      <c r="L44" s="65" t="s">
        <v>317</v>
      </c>
      <c r="M44" s="66" t="s">
        <v>211</v>
      </c>
      <c r="N44" s="66"/>
      <c r="O44" s="67" t="s">
        <v>281</v>
      </c>
      <c r="P44" s="67" t="s">
        <v>282</v>
      </c>
    </row>
    <row r="45" spans="1:16" ht="12.75" customHeight="1" thickBot="1" x14ac:dyDescent="0.25">
      <c r="A45" s="10" t="str">
        <f t="shared" si="0"/>
        <v> BAN 2.128 </v>
      </c>
      <c r="B45" s="35" t="str">
        <f t="shared" si="1"/>
        <v>I</v>
      </c>
      <c r="C45" s="10">
        <f t="shared" si="2"/>
        <v>19164.376</v>
      </c>
      <c r="D45" s="9" t="str">
        <f t="shared" si="3"/>
        <v>vis</v>
      </c>
      <c r="E45" s="64">
        <f>VLOOKUP(C45,'Active 1'!C$21:E$965,3,FALSE)</f>
        <v>-6393.9080749744771</v>
      </c>
      <c r="F45" s="35" t="s">
        <v>175</v>
      </c>
      <c r="G45" s="9" t="str">
        <f t="shared" si="4"/>
        <v>19164.376</v>
      </c>
      <c r="H45" s="10">
        <f t="shared" si="5"/>
        <v>-6394</v>
      </c>
      <c r="I45" s="65" t="s">
        <v>318</v>
      </c>
      <c r="J45" s="66" t="s">
        <v>319</v>
      </c>
      <c r="K45" s="65">
        <v>-6394</v>
      </c>
      <c r="L45" s="65" t="s">
        <v>277</v>
      </c>
      <c r="M45" s="66" t="s">
        <v>211</v>
      </c>
      <c r="N45" s="66"/>
      <c r="O45" s="67" t="s">
        <v>281</v>
      </c>
      <c r="P45" s="67" t="s">
        <v>282</v>
      </c>
    </row>
    <row r="46" spans="1:16" ht="12.75" customHeight="1" thickBot="1" x14ac:dyDescent="0.25">
      <c r="A46" s="10" t="str">
        <f t="shared" si="0"/>
        <v> BAN 2.128 </v>
      </c>
      <c r="B46" s="35" t="str">
        <f t="shared" si="1"/>
        <v>I</v>
      </c>
      <c r="C46" s="10">
        <f t="shared" si="2"/>
        <v>19237.366999999998</v>
      </c>
      <c r="D46" s="9" t="str">
        <f t="shared" si="3"/>
        <v>vis</v>
      </c>
      <c r="E46" s="64">
        <f>VLOOKUP(C46,'Active 1'!C$21:E$965,3,FALSE)</f>
        <v>-6371.9080502590741</v>
      </c>
      <c r="F46" s="35" t="s">
        <v>175</v>
      </c>
      <c r="G46" s="9" t="str">
        <f t="shared" si="4"/>
        <v>19237.367</v>
      </c>
      <c r="H46" s="10">
        <f t="shared" si="5"/>
        <v>-6372</v>
      </c>
      <c r="I46" s="65" t="s">
        <v>320</v>
      </c>
      <c r="J46" s="66" t="s">
        <v>321</v>
      </c>
      <c r="K46" s="65">
        <v>-6372</v>
      </c>
      <c r="L46" s="65" t="s">
        <v>277</v>
      </c>
      <c r="M46" s="66" t="s">
        <v>211</v>
      </c>
      <c r="N46" s="66"/>
      <c r="O46" s="67" t="s">
        <v>281</v>
      </c>
      <c r="P46" s="67" t="s">
        <v>282</v>
      </c>
    </row>
    <row r="47" spans="1:16" ht="12.75" customHeight="1" thickBot="1" x14ac:dyDescent="0.25">
      <c r="A47" s="10" t="str">
        <f t="shared" si="0"/>
        <v> BAN 2.128 </v>
      </c>
      <c r="B47" s="35" t="str">
        <f t="shared" si="1"/>
        <v>I</v>
      </c>
      <c r="C47" s="10">
        <f t="shared" si="2"/>
        <v>19260.591</v>
      </c>
      <c r="D47" s="9" t="str">
        <f t="shared" si="3"/>
        <v>vis</v>
      </c>
      <c r="E47" s="64">
        <f>VLOOKUP(C47,'Active 1'!C$21:E$965,3,FALSE)</f>
        <v>-6364.9081656980934</v>
      </c>
      <c r="F47" s="35" t="s">
        <v>175</v>
      </c>
      <c r="G47" s="9" t="str">
        <f t="shared" si="4"/>
        <v>19260.591</v>
      </c>
      <c r="H47" s="10">
        <f t="shared" si="5"/>
        <v>-6365</v>
      </c>
      <c r="I47" s="65" t="s">
        <v>322</v>
      </c>
      <c r="J47" s="66" t="s">
        <v>323</v>
      </c>
      <c r="K47" s="65">
        <v>-6365</v>
      </c>
      <c r="L47" s="65" t="s">
        <v>277</v>
      </c>
      <c r="M47" s="66" t="s">
        <v>211</v>
      </c>
      <c r="N47" s="66"/>
      <c r="O47" s="67" t="s">
        <v>281</v>
      </c>
      <c r="P47" s="67" t="s">
        <v>282</v>
      </c>
    </row>
    <row r="48" spans="1:16" ht="12.75" customHeight="1" thickBot="1" x14ac:dyDescent="0.25">
      <c r="A48" s="10" t="str">
        <f t="shared" si="0"/>
        <v> BAN 2.128 </v>
      </c>
      <c r="B48" s="35" t="str">
        <f t="shared" si="1"/>
        <v>I</v>
      </c>
      <c r="C48" s="10">
        <f t="shared" si="2"/>
        <v>19320.297999999999</v>
      </c>
      <c r="D48" s="9" t="str">
        <f t="shared" si="3"/>
        <v>vis</v>
      </c>
      <c r="E48" s="64">
        <f>VLOOKUP(C48,'Active 1'!C$21:E$965,3,FALSE)</f>
        <v>-6346.9120363714283</v>
      </c>
      <c r="F48" s="35" t="s">
        <v>175</v>
      </c>
      <c r="G48" s="9" t="str">
        <f t="shared" si="4"/>
        <v>19320.298</v>
      </c>
      <c r="H48" s="10">
        <f t="shared" si="5"/>
        <v>-6347</v>
      </c>
      <c r="I48" s="65" t="s">
        <v>324</v>
      </c>
      <c r="J48" s="66" t="s">
        <v>325</v>
      </c>
      <c r="K48" s="65">
        <v>-6347</v>
      </c>
      <c r="L48" s="65" t="s">
        <v>326</v>
      </c>
      <c r="M48" s="66" t="s">
        <v>211</v>
      </c>
      <c r="N48" s="66"/>
      <c r="O48" s="67" t="s">
        <v>281</v>
      </c>
      <c r="P48" s="67" t="s">
        <v>282</v>
      </c>
    </row>
    <row r="49" spans="1:16" ht="12.75" customHeight="1" thickBot="1" x14ac:dyDescent="0.25">
      <c r="A49" s="10" t="str">
        <f t="shared" si="0"/>
        <v> BAN 2.128 </v>
      </c>
      <c r="B49" s="35" t="str">
        <f t="shared" si="1"/>
        <v>I</v>
      </c>
      <c r="C49" s="10">
        <f t="shared" si="2"/>
        <v>19363.433000000001</v>
      </c>
      <c r="D49" s="9" t="str">
        <f t="shared" si="3"/>
        <v>vis</v>
      </c>
      <c r="E49" s="64">
        <f>VLOOKUP(C49,'Active 1'!C$21:E$965,3,FALSE)</f>
        <v>-6333.9108298377605</v>
      </c>
      <c r="F49" s="35" t="s">
        <v>175</v>
      </c>
      <c r="G49" s="9" t="str">
        <f t="shared" si="4"/>
        <v>19363.433</v>
      </c>
      <c r="H49" s="10">
        <f t="shared" si="5"/>
        <v>-6334</v>
      </c>
      <c r="I49" s="65" t="s">
        <v>327</v>
      </c>
      <c r="J49" s="66" t="s">
        <v>328</v>
      </c>
      <c r="K49" s="65">
        <v>-6334</v>
      </c>
      <c r="L49" s="65" t="s">
        <v>329</v>
      </c>
      <c r="M49" s="66" t="s">
        <v>211</v>
      </c>
      <c r="N49" s="66"/>
      <c r="O49" s="67" t="s">
        <v>281</v>
      </c>
      <c r="P49" s="67" t="s">
        <v>282</v>
      </c>
    </row>
    <row r="50" spans="1:16" ht="12.75" customHeight="1" thickBot="1" x14ac:dyDescent="0.25">
      <c r="A50" s="10" t="str">
        <f t="shared" si="0"/>
        <v> BAN 2.128 </v>
      </c>
      <c r="B50" s="35" t="str">
        <f t="shared" si="1"/>
        <v>I</v>
      </c>
      <c r="C50" s="10">
        <f t="shared" si="2"/>
        <v>19519.366000000002</v>
      </c>
      <c r="D50" s="9" t="str">
        <f t="shared" si="3"/>
        <v>vis</v>
      </c>
      <c r="E50" s="64">
        <f>VLOOKUP(C50,'Active 1'!C$21:E$965,3,FALSE)</f>
        <v>-6286.9114757537354</v>
      </c>
      <c r="F50" s="35" t="s">
        <v>175</v>
      </c>
      <c r="G50" s="9" t="str">
        <f t="shared" si="4"/>
        <v>19519.366</v>
      </c>
      <c r="H50" s="10">
        <f t="shared" si="5"/>
        <v>-6287</v>
      </c>
      <c r="I50" s="65" t="s">
        <v>330</v>
      </c>
      <c r="J50" s="66" t="s">
        <v>331</v>
      </c>
      <c r="K50" s="65">
        <v>-6287</v>
      </c>
      <c r="L50" s="65" t="s">
        <v>332</v>
      </c>
      <c r="M50" s="66" t="s">
        <v>211</v>
      </c>
      <c r="N50" s="66"/>
      <c r="O50" s="67" t="s">
        <v>281</v>
      </c>
      <c r="P50" s="67" t="s">
        <v>282</v>
      </c>
    </row>
    <row r="51" spans="1:16" ht="12.75" customHeight="1" thickBot="1" x14ac:dyDescent="0.25">
      <c r="A51" s="10" t="str">
        <f t="shared" si="0"/>
        <v> BAN 2.128 </v>
      </c>
      <c r="B51" s="35" t="str">
        <f t="shared" si="1"/>
        <v>I</v>
      </c>
      <c r="C51" s="10">
        <f t="shared" si="2"/>
        <v>19522.68</v>
      </c>
      <c r="D51" s="9" t="str">
        <f t="shared" si="3"/>
        <v>vis</v>
      </c>
      <c r="E51" s="64">
        <f>VLOOKUP(C51,'Active 1'!C$21:E$965,3,FALSE)</f>
        <v>-6285.9126117580809</v>
      </c>
      <c r="F51" s="35" t="s">
        <v>175</v>
      </c>
      <c r="G51" s="9" t="str">
        <f t="shared" si="4"/>
        <v>19522.680</v>
      </c>
      <c r="H51" s="10">
        <f t="shared" si="5"/>
        <v>-6286</v>
      </c>
      <c r="I51" s="65" t="s">
        <v>333</v>
      </c>
      <c r="J51" s="66" t="s">
        <v>334</v>
      </c>
      <c r="K51" s="65">
        <v>-6286</v>
      </c>
      <c r="L51" s="65" t="s">
        <v>335</v>
      </c>
      <c r="M51" s="66" t="s">
        <v>211</v>
      </c>
      <c r="N51" s="66"/>
      <c r="O51" s="67" t="s">
        <v>281</v>
      </c>
      <c r="P51" s="67" t="s">
        <v>282</v>
      </c>
    </row>
    <row r="52" spans="1:16" ht="12.75" customHeight="1" thickBot="1" x14ac:dyDescent="0.25">
      <c r="A52" s="10" t="str">
        <f t="shared" si="0"/>
        <v> BAN 2.128 </v>
      </c>
      <c r="B52" s="35" t="str">
        <f t="shared" si="1"/>
        <v>I</v>
      </c>
      <c r="C52" s="10">
        <f t="shared" si="2"/>
        <v>19572.445</v>
      </c>
      <c r="D52" s="9" t="str">
        <f t="shared" si="3"/>
        <v>vis</v>
      </c>
      <c r="E52" s="64">
        <f>VLOOKUP(C52,'Active 1'!C$21:E$965,3,FALSE)</f>
        <v>-6270.9130744183813</v>
      </c>
      <c r="F52" s="35" t="s">
        <v>175</v>
      </c>
      <c r="G52" s="9" t="str">
        <f t="shared" si="4"/>
        <v>19572.445</v>
      </c>
      <c r="H52" s="10">
        <f t="shared" si="5"/>
        <v>-6271</v>
      </c>
      <c r="I52" s="65" t="s">
        <v>336</v>
      </c>
      <c r="J52" s="66" t="s">
        <v>337</v>
      </c>
      <c r="K52" s="65">
        <v>-6271</v>
      </c>
      <c r="L52" s="65" t="s">
        <v>338</v>
      </c>
      <c r="M52" s="66" t="s">
        <v>211</v>
      </c>
      <c r="N52" s="66"/>
      <c r="O52" s="67" t="s">
        <v>281</v>
      </c>
      <c r="P52" s="67" t="s">
        <v>282</v>
      </c>
    </row>
    <row r="53" spans="1:16" ht="12.75" customHeight="1" thickBot="1" x14ac:dyDescent="0.25">
      <c r="A53" s="10" t="str">
        <f t="shared" si="0"/>
        <v> BAN 2.128 </v>
      </c>
      <c r="B53" s="35" t="str">
        <f t="shared" si="1"/>
        <v>I</v>
      </c>
      <c r="C53" s="10">
        <f t="shared" si="2"/>
        <v>19635.486000000001</v>
      </c>
      <c r="D53" s="9" t="str">
        <f t="shared" si="3"/>
        <v>vis</v>
      </c>
      <c r="E53" s="64">
        <f>VLOOKUP(C53,'Active 1'!C$21:E$965,3,FALSE)</f>
        <v>-6251.9120529488328</v>
      </c>
      <c r="F53" s="35" t="s">
        <v>175</v>
      </c>
      <c r="G53" s="9" t="str">
        <f t="shared" si="4"/>
        <v>19635.486</v>
      </c>
      <c r="H53" s="10">
        <f t="shared" si="5"/>
        <v>-6252</v>
      </c>
      <c r="I53" s="65" t="s">
        <v>339</v>
      </c>
      <c r="J53" s="66" t="s">
        <v>340</v>
      </c>
      <c r="K53" s="65">
        <v>-6252</v>
      </c>
      <c r="L53" s="65" t="s">
        <v>326</v>
      </c>
      <c r="M53" s="66" t="s">
        <v>211</v>
      </c>
      <c r="N53" s="66"/>
      <c r="O53" s="67" t="s">
        <v>281</v>
      </c>
      <c r="P53" s="67" t="s">
        <v>282</v>
      </c>
    </row>
    <row r="54" spans="1:16" ht="12.75" customHeight="1" thickBot="1" x14ac:dyDescent="0.25">
      <c r="A54" s="10" t="str">
        <f t="shared" si="0"/>
        <v> BAN 2.128 </v>
      </c>
      <c r="B54" s="35" t="str">
        <f t="shared" si="1"/>
        <v>I</v>
      </c>
      <c r="C54" s="10">
        <f t="shared" si="2"/>
        <v>19658.707999999999</v>
      </c>
      <c r="D54" s="9" t="str">
        <f t="shared" si="3"/>
        <v>vis</v>
      </c>
      <c r="E54" s="64">
        <f>VLOOKUP(C54,'Active 1'!C$21:E$965,3,FALSE)</f>
        <v>-6244.9127712025756</v>
      </c>
      <c r="F54" s="35" t="s">
        <v>175</v>
      </c>
      <c r="G54" s="9" t="str">
        <f t="shared" si="4"/>
        <v>19658.708</v>
      </c>
      <c r="H54" s="10">
        <f t="shared" si="5"/>
        <v>-6245</v>
      </c>
      <c r="I54" s="65" t="s">
        <v>341</v>
      </c>
      <c r="J54" s="66" t="s">
        <v>342</v>
      </c>
      <c r="K54" s="65">
        <v>-6245</v>
      </c>
      <c r="L54" s="65" t="s">
        <v>343</v>
      </c>
      <c r="M54" s="66" t="s">
        <v>211</v>
      </c>
      <c r="N54" s="66"/>
      <c r="O54" s="67" t="s">
        <v>281</v>
      </c>
      <c r="P54" s="67" t="s">
        <v>282</v>
      </c>
    </row>
    <row r="55" spans="1:16" ht="12.75" customHeight="1" thickBot="1" x14ac:dyDescent="0.25">
      <c r="A55" s="10" t="str">
        <f t="shared" si="0"/>
        <v> BAN 2.128 </v>
      </c>
      <c r="B55" s="35" t="str">
        <f t="shared" si="1"/>
        <v>I</v>
      </c>
      <c r="C55" s="10">
        <f t="shared" si="2"/>
        <v>19665.353999999999</v>
      </c>
      <c r="D55" s="9" t="str">
        <f t="shared" si="3"/>
        <v>vis</v>
      </c>
      <c r="E55" s="64">
        <f>VLOOKUP(C55,'Active 1'!C$21:E$965,3,FALSE)</f>
        <v>-6242.9096178787604</v>
      </c>
      <c r="F55" s="35" t="s">
        <v>175</v>
      </c>
      <c r="G55" s="9" t="str">
        <f t="shared" si="4"/>
        <v>19665.354</v>
      </c>
      <c r="H55" s="10">
        <f t="shared" si="5"/>
        <v>-6243</v>
      </c>
      <c r="I55" s="65" t="s">
        <v>344</v>
      </c>
      <c r="J55" s="66" t="s">
        <v>345</v>
      </c>
      <c r="K55" s="65">
        <v>-6243</v>
      </c>
      <c r="L55" s="65" t="s">
        <v>346</v>
      </c>
      <c r="M55" s="66" t="s">
        <v>211</v>
      </c>
      <c r="N55" s="66"/>
      <c r="O55" s="67" t="s">
        <v>281</v>
      </c>
      <c r="P55" s="67" t="s">
        <v>282</v>
      </c>
    </row>
    <row r="56" spans="1:16" ht="12.75" customHeight="1" thickBot="1" x14ac:dyDescent="0.25">
      <c r="A56" s="10" t="str">
        <f t="shared" si="0"/>
        <v> BAN 2.128 </v>
      </c>
      <c r="B56" s="35" t="str">
        <f t="shared" si="1"/>
        <v>I</v>
      </c>
      <c r="C56" s="10">
        <f t="shared" si="2"/>
        <v>19668.668000000001</v>
      </c>
      <c r="D56" s="9" t="str">
        <f t="shared" si="3"/>
        <v>vis</v>
      </c>
      <c r="E56" s="64">
        <f>VLOOKUP(C56,'Active 1'!C$21:E$965,3,FALSE)</f>
        <v>-6241.9107538831049</v>
      </c>
      <c r="F56" s="35" t="s">
        <v>175</v>
      </c>
      <c r="G56" s="9" t="str">
        <f t="shared" si="4"/>
        <v>19668.668</v>
      </c>
      <c r="H56" s="10">
        <f t="shared" si="5"/>
        <v>-6242</v>
      </c>
      <c r="I56" s="65" t="s">
        <v>347</v>
      </c>
      <c r="J56" s="66" t="s">
        <v>348</v>
      </c>
      <c r="K56" s="65">
        <v>-6242</v>
      </c>
      <c r="L56" s="65" t="s">
        <v>329</v>
      </c>
      <c r="M56" s="66" t="s">
        <v>211</v>
      </c>
      <c r="N56" s="66"/>
      <c r="O56" s="67" t="s">
        <v>281</v>
      </c>
      <c r="P56" s="67" t="s">
        <v>282</v>
      </c>
    </row>
    <row r="57" spans="1:16" ht="12.75" customHeight="1" thickBot="1" x14ac:dyDescent="0.25">
      <c r="A57" s="10" t="str">
        <f t="shared" si="0"/>
        <v> BAN 2.128 </v>
      </c>
      <c r="B57" s="35" t="str">
        <f t="shared" si="1"/>
        <v>I</v>
      </c>
      <c r="C57" s="10">
        <f t="shared" si="2"/>
        <v>19678.615000000002</v>
      </c>
      <c r="D57" s="9" t="str">
        <f t="shared" si="3"/>
        <v>vis</v>
      </c>
      <c r="E57" s="64">
        <f>VLOOKUP(C57,'Active 1'!C$21:E$965,3,FALSE)</f>
        <v>-6238.9126548593331</v>
      </c>
      <c r="F57" s="35" t="s">
        <v>175</v>
      </c>
      <c r="G57" s="9" t="str">
        <f t="shared" si="4"/>
        <v>19678.615</v>
      </c>
      <c r="H57" s="10">
        <f t="shared" si="5"/>
        <v>-6239</v>
      </c>
      <c r="I57" s="65" t="s">
        <v>349</v>
      </c>
      <c r="J57" s="66" t="s">
        <v>350</v>
      </c>
      <c r="K57" s="65">
        <v>-6239</v>
      </c>
      <c r="L57" s="65" t="s">
        <v>335</v>
      </c>
      <c r="M57" s="66" t="s">
        <v>211</v>
      </c>
      <c r="N57" s="66"/>
      <c r="O57" s="67" t="s">
        <v>281</v>
      </c>
      <c r="P57" s="67" t="s">
        <v>282</v>
      </c>
    </row>
    <row r="58" spans="1:16" ht="12.75" customHeight="1" thickBot="1" x14ac:dyDescent="0.25">
      <c r="A58" s="10" t="str">
        <f t="shared" si="0"/>
        <v> BAN 2.128 </v>
      </c>
      <c r="B58" s="35" t="str">
        <f t="shared" si="1"/>
        <v>I</v>
      </c>
      <c r="C58" s="10">
        <f t="shared" si="2"/>
        <v>19685.251</v>
      </c>
      <c r="D58" s="9" t="str">
        <f t="shared" si="3"/>
        <v>vis</v>
      </c>
      <c r="E58" s="64">
        <f>VLOOKUP(C58,'Active 1'!C$21:E$965,3,FALSE)</f>
        <v>-6236.9125156091332</v>
      </c>
      <c r="F58" s="35" t="s">
        <v>175</v>
      </c>
      <c r="G58" s="9" t="str">
        <f t="shared" si="4"/>
        <v>19685.251</v>
      </c>
      <c r="H58" s="10">
        <f t="shared" si="5"/>
        <v>-6237</v>
      </c>
      <c r="I58" s="65" t="s">
        <v>351</v>
      </c>
      <c r="J58" s="66" t="s">
        <v>352</v>
      </c>
      <c r="K58" s="65">
        <v>-6237</v>
      </c>
      <c r="L58" s="65" t="s">
        <v>335</v>
      </c>
      <c r="M58" s="66" t="s">
        <v>211</v>
      </c>
      <c r="N58" s="66"/>
      <c r="O58" s="67" t="s">
        <v>281</v>
      </c>
      <c r="P58" s="67" t="s">
        <v>282</v>
      </c>
    </row>
    <row r="59" spans="1:16" ht="12.75" customHeight="1" thickBot="1" x14ac:dyDescent="0.25">
      <c r="A59" s="10" t="str">
        <f t="shared" si="0"/>
        <v> BAN 2.128 </v>
      </c>
      <c r="B59" s="35" t="str">
        <f t="shared" si="1"/>
        <v>I</v>
      </c>
      <c r="C59" s="10">
        <f t="shared" si="2"/>
        <v>19927.438999999998</v>
      </c>
      <c r="D59" s="9" t="str">
        <f t="shared" si="3"/>
        <v>vis</v>
      </c>
      <c r="E59" s="64">
        <f>VLOOKUP(C59,'Active 1'!C$21:E$965,3,FALSE)</f>
        <v>-6163.9152695681942</v>
      </c>
      <c r="F59" s="35" t="s">
        <v>175</v>
      </c>
      <c r="G59" s="9" t="str">
        <f t="shared" si="4"/>
        <v>19927.439</v>
      </c>
      <c r="H59" s="10">
        <f t="shared" si="5"/>
        <v>-6164</v>
      </c>
      <c r="I59" s="65" t="s">
        <v>353</v>
      </c>
      <c r="J59" s="66" t="s">
        <v>354</v>
      </c>
      <c r="K59" s="65">
        <v>-6164</v>
      </c>
      <c r="L59" s="65" t="s">
        <v>355</v>
      </c>
      <c r="M59" s="66" t="s">
        <v>211</v>
      </c>
      <c r="N59" s="66"/>
      <c r="O59" s="67" t="s">
        <v>281</v>
      </c>
      <c r="P59" s="67" t="s">
        <v>282</v>
      </c>
    </row>
    <row r="60" spans="1:16" ht="12.75" customHeight="1" thickBot="1" x14ac:dyDescent="0.25">
      <c r="A60" s="10" t="str">
        <f t="shared" si="0"/>
        <v> BAN 2.128 </v>
      </c>
      <c r="B60" s="35" t="str">
        <f t="shared" si="1"/>
        <v>I</v>
      </c>
      <c r="C60" s="10">
        <f t="shared" si="2"/>
        <v>19960.618999999999</v>
      </c>
      <c r="D60" s="9" t="str">
        <f t="shared" si="3"/>
        <v>vis</v>
      </c>
      <c r="E60" s="64">
        <f>VLOOKUP(C60,'Active 1'!C$21:E$965,3,FALSE)</f>
        <v>-6153.9145733171899</v>
      </c>
      <c r="F60" s="35" t="s">
        <v>175</v>
      </c>
      <c r="G60" s="9" t="str">
        <f t="shared" si="4"/>
        <v>19960.619</v>
      </c>
      <c r="H60" s="10">
        <f t="shared" si="5"/>
        <v>-6154</v>
      </c>
      <c r="I60" s="65" t="s">
        <v>356</v>
      </c>
      <c r="J60" s="66" t="s">
        <v>357</v>
      </c>
      <c r="K60" s="65">
        <v>-6154</v>
      </c>
      <c r="L60" s="65" t="s">
        <v>358</v>
      </c>
      <c r="M60" s="66" t="s">
        <v>211</v>
      </c>
      <c r="N60" s="66"/>
      <c r="O60" s="67" t="s">
        <v>281</v>
      </c>
      <c r="P60" s="67" t="s">
        <v>282</v>
      </c>
    </row>
    <row r="61" spans="1:16" ht="12.75" customHeight="1" thickBot="1" x14ac:dyDescent="0.25">
      <c r="A61" s="10" t="str">
        <f t="shared" si="0"/>
        <v> AN 217.353 </v>
      </c>
      <c r="B61" s="35" t="str">
        <f t="shared" si="1"/>
        <v>I</v>
      </c>
      <c r="C61" s="10">
        <f t="shared" si="2"/>
        <v>20010.381000000001</v>
      </c>
      <c r="D61" s="9" t="str">
        <f t="shared" si="3"/>
        <v>vis</v>
      </c>
      <c r="E61" s="64">
        <f>VLOOKUP(C61,'Active 1'!C$21:E$965,3,FALSE)</f>
        <v>-6138.915940199573</v>
      </c>
      <c r="F61" s="35" t="s">
        <v>175</v>
      </c>
      <c r="G61" s="9" t="str">
        <f t="shared" si="4"/>
        <v>20010.381</v>
      </c>
      <c r="H61" s="10">
        <f t="shared" si="5"/>
        <v>-6139</v>
      </c>
      <c r="I61" s="65" t="s">
        <v>359</v>
      </c>
      <c r="J61" s="66" t="s">
        <v>360</v>
      </c>
      <c r="K61" s="65">
        <v>-6139</v>
      </c>
      <c r="L61" s="65" t="s">
        <v>361</v>
      </c>
      <c r="M61" s="66" t="s">
        <v>211</v>
      </c>
      <c r="N61" s="66"/>
      <c r="O61" s="67" t="s">
        <v>228</v>
      </c>
      <c r="P61" s="67" t="s">
        <v>233</v>
      </c>
    </row>
    <row r="62" spans="1:16" ht="12.75" customHeight="1" thickBot="1" x14ac:dyDescent="0.25">
      <c r="A62" s="10" t="str">
        <f t="shared" si="0"/>
        <v> BAN 2.128 </v>
      </c>
      <c r="B62" s="35" t="str">
        <f t="shared" si="1"/>
        <v>I</v>
      </c>
      <c r="C62" s="10">
        <f t="shared" si="2"/>
        <v>20023.653999999999</v>
      </c>
      <c r="D62" s="9" t="str">
        <f t="shared" si="3"/>
        <v>vis</v>
      </c>
      <c r="E62" s="64">
        <f>VLOOKUP(C62,'Active 1'!C$21:E$965,3,FALSE)</f>
        <v>-6134.9153602918104</v>
      </c>
      <c r="F62" s="35" t="s">
        <v>175</v>
      </c>
      <c r="G62" s="9" t="str">
        <f t="shared" si="4"/>
        <v>20023.654</v>
      </c>
      <c r="H62" s="10">
        <f t="shared" si="5"/>
        <v>-6135</v>
      </c>
      <c r="I62" s="65" t="s">
        <v>362</v>
      </c>
      <c r="J62" s="66" t="s">
        <v>363</v>
      </c>
      <c r="K62" s="65">
        <v>-6135</v>
      </c>
      <c r="L62" s="65" t="s">
        <v>355</v>
      </c>
      <c r="M62" s="66" t="s">
        <v>211</v>
      </c>
      <c r="N62" s="66"/>
      <c r="O62" s="67" t="s">
        <v>281</v>
      </c>
      <c r="P62" s="67" t="s">
        <v>282</v>
      </c>
    </row>
    <row r="63" spans="1:16" ht="12.75" customHeight="1" thickBot="1" x14ac:dyDescent="0.25">
      <c r="A63" s="10" t="str">
        <f t="shared" si="0"/>
        <v> BAN 2.128 </v>
      </c>
      <c r="B63" s="35" t="str">
        <f t="shared" si="1"/>
        <v>I</v>
      </c>
      <c r="C63" s="10">
        <f t="shared" si="2"/>
        <v>20053.511999999999</v>
      </c>
      <c r="D63" s="9" t="str">
        <f t="shared" si="3"/>
        <v>vis</v>
      </c>
      <c r="E63" s="64">
        <f>VLOOKUP(C63,'Active 1'!C$21:E$965,3,FALSE)</f>
        <v>-6125.9159392953516</v>
      </c>
      <c r="F63" s="35" t="s">
        <v>175</v>
      </c>
      <c r="G63" s="9" t="str">
        <f t="shared" si="4"/>
        <v>20053.512</v>
      </c>
      <c r="H63" s="10">
        <f t="shared" si="5"/>
        <v>-6126</v>
      </c>
      <c r="I63" s="65" t="s">
        <v>364</v>
      </c>
      <c r="J63" s="66" t="s">
        <v>365</v>
      </c>
      <c r="K63" s="65">
        <v>-6126</v>
      </c>
      <c r="L63" s="65" t="s">
        <v>361</v>
      </c>
      <c r="M63" s="66" t="s">
        <v>211</v>
      </c>
      <c r="N63" s="66"/>
      <c r="O63" s="67" t="s">
        <v>281</v>
      </c>
      <c r="P63" s="67" t="s">
        <v>282</v>
      </c>
    </row>
    <row r="64" spans="1:16" ht="12.75" customHeight="1" thickBot="1" x14ac:dyDescent="0.25">
      <c r="A64" s="10" t="str">
        <f t="shared" si="0"/>
        <v> AN 217.353 </v>
      </c>
      <c r="B64" s="35" t="str">
        <f t="shared" si="1"/>
        <v>I</v>
      </c>
      <c r="C64" s="10">
        <f t="shared" si="2"/>
        <v>20166.300999999999</v>
      </c>
      <c r="D64" s="9" t="str">
        <f t="shared" si="3"/>
        <v>vis</v>
      </c>
      <c r="E64" s="64">
        <f>VLOOKUP(C64,'Active 1'!C$21:E$965,3,FALSE)</f>
        <v>-6091.9205044112468</v>
      </c>
      <c r="F64" s="35" t="s">
        <v>175</v>
      </c>
      <c r="G64" s="9" t="str">
        <f t="shared" si="4"/>
        <v>20166.301</v>
      </c>
      <c r="H64" s="10">
        <f t="shared" si="5"/>
        <v>-6092</v>
      </c>
      <c r="I64" s="65" t="s">
        <v>366</v>
      </c>
      <c r="J64" s="66" t="s">
        <v>367</v>
      </c>
      <c r="K64" s="65">
        <v>-6092</v>
      </c>
      <c r="L64" s="65" t="s">
        <v>368</v>
      </c>
      <c r="M64" s="66" t="s">
        <v>211</v>
      </c>
      <c r="N64" s="66"/>
      <c r="O64" s="67" t="s">
        <v>228</v>
      </c>
      <c r="P64" s="67" t="s">
        <v>233</v>
      </c>
    </row>
    <row r="65" spans="1:16" ht="12.75" customHeight="1" thickBot="1" x14ac:dyDescent="0.25">
      <c r="A65" s="10" t="str">
        <f t="shared" si="0"/>
        <v> BAN 2.128 </v>
      </c>
      <c r="B65" s="35" t="str">
        <f t="shared" si="1"/>
        <v>I</v>
      </c>
      <c r="C65" s="10">
        <f t="shared" si="2"/>
        <v>20242.617999999999</v>
      </c>
      <c r="D65" s="9" t="str">
        <f t="shared" si="3"/>
        <v>vis</v>
      </c>
      <c r="E65" s="64">
        <f>VLOOKUP(C65,'Active 1'!C$21:E$965,3,FALSE)</f>
        <v>-6068.9179988118522</v>
      </c>
      <c r="F65" s="35" t="s">
        <v>175</v>
      </c>
      <c r="G65" s="9" t="str">
        <f t="shared" si="4"/>
        <v>20242.618</v>
      </c>
      <c r="H65" s="10">
        <f t="shared" si="5"/>
        <v>-6069</v>
      </c>
      <c r="I65" s="65" t="s">
        <v>369</v>
      </c>
      <c r="J65" s="66" t="s">
        <v>370</v>
      </c>
      <c r="K65" s="65">
        <v>-6069</v>
      </c>
      <c r="L65" s="65" t="s">
        <v>371</v>
      </c>
      <c r="M65" s="66" t="s">
        <v>211</v>
      </c>
      <c r="N65" s="66"/>
      <c r="O65" s="67" t="s">
        <v>281</v>
      </c>
      <c r="P65" s="67" t="s">
        <v>282</v>
      </c>
    </row>
    <row r="66" spans="1:16" ht="12.75" customHeight="1" thickBot="1" x14ac:dyDescent="0.25">
      <c r="A66" s="10" t="str">
        <f t="shared" si="0"/>
        <v> BAN 2.128 </v>
      </c>
      <c r="B66" s="35" t="str">
        <f t="shared" si="1"/>
        <v>I</v>
      </c>
      <c r="C66" s="10">
        <f t="shared" si="2"/>
        <v>20252.574000000001</v>
      </c>
      <c r="D66" s="9" t="str">
        <f t="shared" si="3"/>
        <v>vis</v>
      </c>
      <c r="E66" s="64">
        <f>VLOOKUP(C66,'Active 1'!C$21:E$965,3,FALSE)</f>
        <v>-6065.9171871218268</v>
      </c>
      <c r="F66" s="35" t="s">
        <v>175</v>
      </c>
      <c r="G66" s="9" t="str">
        <f t="shared" si="4"/>
        <v>20252.574</v>
      </c>
      <c r="H66" s="10">
        <f t="shared" si="5"/>
        <v>-6066</v>
      </c>
      <c r="I66" s="65" t="s">
        <v>372</v>
      </c>
      <c r="J66" s="66" t="s">
        <v>373</v>
      </c>
      <c r="K66" s="65">
        <v>-6066</v>
      </c>
      <c r="L66" s="65" t="s">
        <v>374</v>
      </c>
      <c r="M66" s="66" t="s">
        <v>211</v>
      </c>
      <c r="N66" s="66"/>
      <c r="O66" s="67" t="s">
        <v>281</v>
      </c>
      <c r="P66" s="67" t="s">
        <v>282</v>
      </c>
    </row>
    <row r="67" spans="1:16" ht="12.75" customHeight="1" thickBot="1" x14ac:dyDescent="0.25">
      <c r="A67" s="10" t="str">
        <f t="shared" si="0"/>
        <v> BAN 2.128 </v>
      </c>
      <c r="B67" s="35" t="str">
        <f t="shared" si="1"/>
        <v>I</v>
      </c>
      <c r="C67" s="10">
        <f t="shared" si="2"/>
        <v>20315.62</v>
      </c>
      <c r="D67" s="9" t="str">
        <f t="shared" si="3"/>
        <v>vis</v>
      </c>
      <c r="E67" s="64">
        <f>VLOOKUP(C67,'Active 1'!C$21:E$965,3,FALSE)</f>
        <v>-6046.9146586154729</v>
      </c>
      <c r="F67" s="35" t="s">
        <v>175</v>
      </c>
      <c r="G67" s="9" t="str">
        <f t="shared" si="4"/>
        <v>20315.620</v>
      </c>
      <c r="H67" s="10">
        <f t="shared" si="5"/>
        <v>-6047</v>
      </c>
      <c r="I67" s="65" t="s">
        <v>375</v>
      </c>
      <c r="J67" s="66" t="s">
        <v>376</v>
      </c>
      <c r="K67" s="65">
        <v>-6047</v>
      </c>
      <c r="L67" s="65" t="s">
        <v>358</v>
      </c>
      <c r="M67" s="66" t="s">
        <v>211</v>
      </c>
      <c r="N67" s="66"/>
      <c r="O67" s="67" t="s">
        <v>281</v>
      </c>
      <c r="P67" s="67" t="s">
        <v>282</v>
      </c>
    </row>
    <row r="68" spans="1:16" ht="12.75" customHeight="1" thickBot="1" x14ac:dyDescent="0.25">
      <c r="A68" s="10" t="str">
        <f t="shared" si="0"/>
        <v> BAN 2.128 </v>
      </c>
      <c r="B68" s="35" t="str">
        <f t="shared" si="1"/>
        <v>I</v>
      </c>
      <c r="C68" s="10">
        <f t="shared" si="2"/>
        <v>20325.562999999998</v>
      </c>
      <c r="D68" s="9" t="str">
        <f t="shared" si="3"/>
        <v>vis</v>
      </c>
      <c r="E68" s="64">
        <f>VLOOKUP(C68,'Active 1'!C$21:E$965,3,FALSE)</f>
        <v>-6043.9177652211465</v>
      </c>
      <c r="F68" s="35" t="str">
        <f>LEFT(M68,1)</f>
        <v>V</v>
      </c>
      <c r="G68" s="9" t="str">
        <f t="shared" si="4"/>
        <v>20325.563</v>
      </c>
      <c r="H68" s="10">
        <f t="shared" si="5"/>
        <v>-6044</v>
      </c>
      <c r="I68" s="65" t="s">
        <v>377</v>
      </c>
      <c r="J68" s="66" t="s">
        <v>378</v>
      </c>
      <c r="K68" s="65">
        <v>-6044</v>
      </c>
      <c r="L68" s="65" t="s">
        <v>379</v>
      </c>
      <c r="M68" s="66" t="s">
        <v>211</v>
      </c>
      <c r="N68" s="66"/>
      <c r="O68" s="67" t="s">
        <v>281</v>
      </c>
      <c r="P68" s="67" t="s">
        <v>282</v>
      </c>
    </row>
    <row r="69" spans="1:16" ht="12.75" customHeight="1" thickBot="1" x14ac:dyDescent="0.25">
      <c r="A69" s="10" t="str">
        <f t="shared" si="0"/>
        <v> BAN 2.128 </v>
      </c>
      <c r="B69" s="35" t="str">
        <f t="shared" si="1"/>
        <v>I</v>
      </c>
      <c r="C69" s="10">
        <f t="shared" si="2"/>
        <v>20335.514999999999</v>
      </c>
      <c r="D69" s="9" t="str">
        <f t="shared" si="3"/>
        <v>vis</v>
      </c>
      <c r="E69" s="64">
        <f>VLOOKUP(C69,'Active 1'!C$21:E$965,3,FALSE)</f>
        <v>-6040.9181591605675</v>
      </c>
      <c r="F69" s="35" t="str">
        <f>LEFT(M69,1)</f>
        <v>V</v>
      </c>
      <c r="G69" s="9" t="str">
        <f t="shared" si="4"/>
        <v>20335.515</v>
      </c>
      <c r="H69" s="10">
        <f t="shared" si="5"/>
        <v>-6041</v>
      </c>
      <c r="I69" s="65" t="s">
        <v>380</v>
      </c>
      <c r="J69" s="66" t="s">
        <v>381</v>
      </c>
      <c r="K69" s="65">
        <v>-6041</v>
      </c>
      <c r="L69" s="65" t="s">
        <v>371</v>
      </c>
      <c r="M69" s="66" t="s">
        <v>211</v>
      </c>
      <c r="N69" s="66"/>
      <c r="O69" s="67" t="s">
        <v>281</v>
      </c>
      <c r="P69" s="67" t="s">
        <v>282</v>
      </c>
    </row>
    <row r="70" spans="1:16" ht="12.75" customHeight="1" thickBot="1" x14ac:dyDescent="0.25">
      <c r="A70" s="10" t="str">
        <f t="shared" si="0"/>
        <v> BAN 2.128 </v>
      </c>
      <c r="B70" s="35" t="str">
        <f t="shared" si="1"/>
        <v>I</v>
      </c>
      <c r="C70" s="10">
        <f t="shared" si="2"/>
        <v>20355.416000000001</v>
      </c>
      <c r="D70" s="9" t="str">
        <f t="shared" si="3"/>
        <v>vis</v>
      </c>
      <c r="E70" s="64">
        <f>VLOOKUP(C70,'Active 1'!C$21:E$965,3,FALSE)</f>
        <v>-6034.9198512614939</v>
      </c>
      <c r="F70" s="35" t="str">
        <f>LEFT(M70,1)</f>
        <v>V</v>
      </c>
      <c r="G70" s="9" t="str">
        <f t="shared" si="4"/>
        <v>20355.416</v>
      </c>
      <c r="H70" s="10">
        <f t="shared" si="5"/>
        <v>-6035</v>
      </c>
      <c r="I70" s="65" t="s">
        <v>382</v>
      </c>
      <c r="J70" s="66" t="s">
        <v>383</v>
      </c>
      <c r="K70" s="65">
        <v>-6035</v>
      </c>
      <c r="L70" s="65" t="s">
        <v>384</v>
      </c>
      <c r="M70" s="66" t="s">
        <v>211</v>
      </c>
      <c r="N70" s="66"/>
      <c r="O70" s="67" t="s">
        <v>281</v>
      </c>
      <c r="P70" s="67" t="s">
        <v>282</v>
      </c>
    </row>
    <row r="71" spans="1:16" ht="12.75" customHeight="1" thickBot="1" x14ac:dyDescent="0.25">
      <c r="A71" s="10" t="str">
        <f t="shared" si="0"/>
        <v> CPRI 19.30 </v>
      </c>
      <c r="B71" s="35" t="str">
        <f t="shared" si="1"/>
        <v>I</v>
      </c>
      <c r="C71" s="10">
        <f t="shared" si="2"/>
        <v>21045.495999999999</v>
      </c>
      <c r="D71" s="9" t="str">
        <f t="shared" si="3"/>
        <v>pg</v>
      </c>
      <c r="E71" s="64">
        <f>VLOOKUP(C71,'Active 1'!C$21:E$965,3,FALSE)</f>
        <v>-5826.9246593117241</v>
      </c>
      <c r="F71" s="35" t="str">
        <f>LEFT(M71,1)</f>
        <v>F</v>
      </c>
      <c r="G71" s="9" t="str">
        <f t="shared" si="4"/>
        <v>21045.496</v>
      </c>
      <c r="H71" s="10">
        <f t="shared" si="5"/>
        <v>-5827</v>
      </c>
      <c r="I71" s="65" t="s">
        <v>385</v>
      </c>
      <c r="J71" s="66" t="s">
        <v>386</v>
      </c>
      <c r="K71" s="65">
        <v>-5827</v>
      </c>
      <c r="L71" s="65" t="s">
        <v>387</v>
      </c>
      <c r="M71" s="66" t="s">
        <v>178</v>
      </c>
      <c r="N71" s="66"/>
      <c r="O71" s="67" t="s">
        <v>182</v>
      </c>
      <c r="P71" s="67" t="s">
        <v>183</v>
      </c>
    </row>
    <row r="72" spans="1:16" ht="12.75" customHeight="1" thickBot="1" x14ac:dyDescent="0.25">
      <c r="A72" s="10" t="str">
        <f t="shared" si="0"/>
        <v> CPRI 19.30 </v>
      </c>
      <c r="B72" s="35" t="str">
        <f t="shared" si="1"/>
        <v>I</v>
      </c>
      <c r="C72" s="10">
        <f t="shared" si="2"/>
        <v>21888.185000000001</v>
      </c>
      <c r="D72" s="9" t="str">
        <f t="shared" si="3"/>
        <v>pg</v>
      </c>
      <c r="E72" s="64">
        <f>VLOOKUP(C72,'Active 1'!C$21:E$965,3,FALSE)</f>
        <v>-5572.9319913471963</v>
      </c>
      <c r="F72" s="35" t="str">
        <f>LEFT(M72,1)</f>
        <v>F</v>
      </c>
      <c r="G72" s="9" t="str">
        <f t="shared" si="4"/>
        <v>21888.185</v>
      </c>
      <c r="H72" s="10">
        <f t="shared" si="5"/>
        <v>-5573</v>
      </c>
      <c r="I72" s="65" t="s">
        <v>388</v>
      </c>
      <c r="J72" s="66" t="s">
        <v>389</v>
      </c>
      <c r="K72" s="65">
        <v>-5573</v>
      </c>
      <c r="L72" s="65" t="s">
        <v>390</v>
      </c>
      <c r="M72" s="66" t="s">
        <v>178</v>
      </c>
      <c r="N72" s="66"/>
      <c r="O72" s="67" t="s">
        <v>182</v>
      </c>
      <c r="P72" s="67" t="s">
        <v>183</v>
      </c>
    </row>
    <row r="73" spans="1:16" ht="12.75" customHeight="1" thickBot="1" x14ac:dyDescent="0.25">
      <c r="A73" s="10" t="str">
        <f t="shared" si="0"/>
        <v> AN 217.353 </v>
      </c>
      <c r="B73" s="35" t="str">
        <f t="shared" si="1"/>
        <v>I</v>
      </c>
      <c r="C73" s="10">
        <f t="shared" si="2"/>
        <v>22100.514999999999</v>
      </c>
      <c r="D73" s="9" t="str">
        <f t="shared" si="3"/>
        <v>vis</v>
      </c>
      <c r="E73" s="64">
        <f>VLOOKUP(C73,'Active 1'!C$21:E$965,3,FALSE)</f>
        <v>-5508.9341663027171</v>
      </c>
      <c r="F73" s="35" t="s">
        <v>175</v>
      </c>
      <c r="G73" s="9" t="str">
        <f t="shared" si="4"/>
        <v>22100.515</v>
      </c>
      <c r="H73" s="10">
        <f t="shared" si="5"/>
        <v>-5509</v>
      </c>
      <c r="I73" s="65" t="s">
        <v>391</v>
      </c>
      <c r="J73" s="66" t="s">
        <v>392</v>
      </c>
      <c r="K73" s="65">
        <v>-5509</v>
      </c>
      <c r="L73" s="65" t="s">
        <v>393</v>
      </c>
      <c r="M73" s="66" t="s">
        <v>211</v>
      </c>
      <c r="N73" s="66"/>
      <c r="O73" s="67" t="s">
        <v>228</v>
      </c>
      <c r="P73" s="67" t="s">
        <v>233</v>
      </c>
    </row>
    <row r="74" spans="1:16" ht="12.75" customHeight="1" thickBot="1" x14ac:dyDescent="0.25">
      <c r="A74" s="10" t="str">
        <f t="shared" si="0"/>
        <v> AN 217.353 </v>
      </c>
      <c r="B74" s="35" t="str">
        <f t="shared" si="1"/>
        <v>I</v>
      </c>
      <c r="C74" s="10">
        <f t="shared" si="2"/>
        <v>22611.435000000001</v>
      </c>
      <c r="D74" s="9" t="str">
        <f t="shared" si="3"/>
        <v>vis</v>
      </c>
      <c r="E74" s="64">
        <f>VLOOKUP(C74,'Active 1'!C$21:E$965,3,FALSE)</f>
        <v>-5354.9391172200339</v>
      </c>
      <c r="F74" s="35" t="s">
        <v>175</v>
      </c>
      <c r="G74" s="9" t="str">
        <f t="shared" si="4"/>
        <v>22611.435</v>
      </c>
      <c r="H74" s="10">
        <f t="shared" si="5"/>
        <v>-5355</v>
      </c>
      <c r="I74" s="65" t="s">
        <v>400</v>
      </c>
      <c r="J74" s="66" t="s">
        <v>401</v>
      </c>
      <c r="K74" s="65">
        <v>-5355</v>
      </c>
      <c r="L74" s="65" t="s">
        <v>402</v>
      </c>
      <c r="M74" s="66" t="s">
        <v>211</v>
      </c>
      <c r="N74" s="66"/>
      <c r="O74" s="67" t="s">
        <v>228</v>
      </c>
      <c r="P74" s="67" t="s">
        <v>233</v>
      </c>
    </row>
    <row r="75" spans="1:16" ht="12.75" customHeight="1" thickBot="1" x14ac:dyDescent="0.25">
      <c r="A75" s="10" t="str">
        <f t="shared" ref="A75:A138" si="6">P75</f>
        <v> AN 217.353 </v>
      </c>
      <c r="B75" s="35" t="str">
        <f t="shared" ref="B75:B138" si="7">IF(H75=INT(H75),"I","II")</f>
        <v>I</v>
      </c>
      <c r="C75" s="10">
        <f t="shared" ref="C75:C138" si="8">1*G75</f>
        <v>22621.387999999999</v>
      </c>
      <c r="D75" s="9" t="str">
        <f t="shared" ref="D75:D138" si="9">VLOOKUP(F75,I$1:J$5,2,FALSE)</f>
        <v>vis</v>
      </c>
      <c r="E75" s="64">
        <f>VLOOKUP(C75,'Active 1'!C$21:E$965,3,FALSE)</f>
        <v>-5351.9392097520949</v>
      </c>
      <c r="F75" s="35" t="s">
        <v>175</v>
      </c>
      <c r="G75" s="9" t="str">
        <f t="shared" ref="G75:G138" si="10">MID(I75,3,LEN(I75)-3)</f>
        <v>22621.388</v>
      </c>
      <c r="H75" s="10">
        <f t="shared" ref="H75:H138" si="11">1*K75</f>
        <v>-5352</v>
      </c>
      <c r="I75" s="65" t="s">
        <v>403</v>
      </c>
      <c r="J75" s="66" t="s">
        <v>404</v>
      </c>
      <c r="K75" s="65">
        <v>-5352</v>
      </c>
      <c r="L75" s="65" t="s">
        <v>402</v>
      </c>
      <c r="M75" s="66" t="s">
        <v>211</v>
      </c>
      <c r="N75" s="66"/>
      <c r="O75" s="67" t="s">
        <v>228</v>
      </c>
      <c r="P75" s="67" t="s">
        <v>233</v>
      </c>
    </row>
    <row r="76" spans="1:16" ht="12.75" customHeight="1" thickBot="1" x14ac:dyDescent="0.25">
      <c r="A76" s="10" t="str">
        <f t="shared" si="6"/>
        <v> AN 217.353 </v>
      </c>
      <c r="B76" s="35" t="str">
        <f t="shared" si="7"/>
        <v>I</v>
      </c>
      <c r="C76" s="10">
        <f t="shared" si="8"/>
        <v>22641.292000000001</v>
      </c>
      <c r="D76" s="9" t="str">
        <f t="shared" si="9"/>
        <v>vis</v>
      </c>
      <c r="E76" s="64">
        <f>VLOOKUP(C76,'Active 1'!C$21:E$965,3,FALSE)</f>
        <v>-5345.9399976309369</v>
      </c>
      <c r="F76" s="35" t="s">
        <v>175</v>
      </c>
      <c r="G76" s="9" t="str">
        <f t="shared" si="10"/>
        <v>22641.292</v>
      </c>
      <c r="H76" s="10">
        <f t="shared" si="11"/>
        <v>-5346</v>
      </c>
      <c r="I76" s="65" t="s">
        <v>405</v>
      </c>
      <c r="J76" s="66" t="s">
        <v>406</v>
      </c>
      <c r="K76" s="65">
        <v>-5346</v>
      </c>
      <c r="L76" s="65" t="s">
        <v>407</v>
      </c>
      <c r="M76" s="66" t="s">
        <v>211</v>
      </c>
      <c r="N76" s="66"/>
      <c r="O76" s="67" t="s">
        <v>228</v>
      </c>
      <c r="P76" s="67" t="s">
        <v>233</v>
      </c>
    </row>
    <row r="77" spans="1:16" ht="12.75" customHeight="1" thickBot="1" x14ac:dyDescent="0.25">
      <c r="A77" s="10" t="str">
        <f t="shared" si="6"/>
        <v> AN 217.353 </v>
      </c>
      <c r="B77" s="35" t="str">
        <f t="shared" si="7"/>
        <v>I</v>
      </c>
      <c r="C77" s="10">
        <f t="shared" si="8"/>
        <v>23079.232</v>
      </c>
      <c r="D77" s="9" t="str">
        <f t="shared" si="9"/>
        <v>vis</v>
      </c>
      <c r="E77" s="64">
        <f>VLOOKUP(C77,'Active 1'!C$21:E$965,3,FALSE)</f>
        <v>-5213.9416577826842</v>
      </c>
      <c r="F77" s="35" t="s">
        <v>175</v>
      </c>
      <c r="G77" s="9" t="str">
        <f t="shared" si="10"/>
        <v>23079.232</v>
      </c>
      <c r="H77" s="10">
        <f t="shared" si="11"/>
        <v>-5214</v>
      </c>
      <c r="I77" s="65" t="s">
        <v>408</v>
      </c>
      <c r="J77" s="66" t="s">
        <v>409</v>
      </c>
      <c r="K77" s="65">
        <v>-5214</v>
      </c>
      <c r="L77" s="65" t="s">
        <v>410</v>
      </c>
      <c r="M77" s="66" t="s">
        <v>211</v>
      </c>
      <c r="N77" s="66"/>
      <c r="O77" s="67" t="s">
        <v>228</v>
      </c>
      <c r="P77" s="67" t="s">
        <v>233</v>
      </c>
    </row>
    <row r="78" spans="1:16" ht="12.75" customHeight="1" thickBot="1" x14ac:dyDescent="0.25">
      <c r="A78" s="10" t="str">
        <f t="shared" si="6"/>
        <v> CPRI 19.30 </v>
      </c>
      <c r="B78" s="35" t="str">
        <f t="shared" si="7"/>
        <v>I</v>
      </c>
      <c r="C78" s="10">
        <f t="shared" si="8"/>
        <v>24466.02</v>
      </c>
      <c r="D78" s="9" t="str">
        <f t="shared" si="9"/>
        <v>vis</v>
      </c>
      <c r="E78" s="64">
        <f>VLOOKUP(C78,'Active 1'!C$21:E$965,3,FALSE)</f>
        <v>-4795.9535458918317</v>
      </c>
      <c r="F78" s="35" t="s">
        <v>175</v>
      </c>
      <c r="G78" s="9" t="str">
        <f t="shared" si="10"/>
        <v>24466.020</v>
      </c>
      <c r="H78" s="10">
        <f t="shared" si="11"/>
        <v>-4796</v>
      </c>
      <c r="I78" s="65" t="s">
        <v>414</v>
      </c>
      <c r="J78" s="66" t="s">
        <v>415</v>
      </c>
      <c r="K78" s="65">
        <v>-4796</v>
      </c>
      <c r="L78" s="65" t="s">
        <v>416</v>
      </c>
      <c r="M78" s="66" t="s">
        <v>178</v>
      </c>
      <c r="N78" s="66"/>
      <c r="O78" s="67" t="s">
        <v>182</v>
      </c>
      <c r="P78" s="67" t="s">
        <v>183</v>
      </c>
    </row>
    <row r="79" spans="1:16" ht="12.75" customHeight="1" thickBot="1" x14ac:dyDescent="0.25">
      <c r="A79" s="10" t="str">
        <f t="shared" si="6"/>
        <v> SAC 6.68 </v>
      </c>
      <c r="B79" s="35" t="str">
        <f t="shared" si="7"/>
        <v>I</v>
      </c>
      <c r="C79" s="10">
        <f t="shared" si="8"/>
        <v>24993.525000000001</v>
      </c>
      <c r="D79" s="9" t="str">
        <f t="shared" si="9"/>
        <v>vis</v>
      </c>
      <c r="E79" s="64">
        <f>VLOOKUP(C79,'Active 1'!C$21:E$965,3,FALSE)</f>
        <v>-4636.9596557204541</v>
      </c>
      <c r="F79" s="35" t="s">
        <v>175</v>
      </c>
      <c r="G79" s="9" t="str">
        <f t="shared" si="10"/>
        <v>24993.525</v>
      </c>
      <c r="H79" s="10">
        <f t="shared" si="11"/>
        <v>-4637</v>
      </c>
      <c r="I79" s="65" t="s">
        <v>417</v>
      </c>
      <c r="J79" s="66" t="s">
        <v>418</v>
      </c>
      <c r="K79" s="65">
        <v>-4637</v>
      </c>
      <c r="L79" s="65" t="s">
        <v>419</v>
      </c>
      <c r="M79" s="66" t="s">
        <v>211</v>
      </c>
      <c r="N79" s="66"/>
      <c r="O79" s="67" t="s">
        <v>420</v>
      </c>
      <c r="P79" s="67" t="s">
        <v>421</v>
      </c>
    </row>
    <row r="80" spans="1:16" ht="12.75" customHeight="1" thickBot="1" x14ac:dyDescent="0.25">
      <c r="A80" s="10" t="str">
        <f t="shared" si="6"/>
        <v> CPRI 19.30 </v>
      </c>
      <c r="B80" s="35" t="str">
        <f t="shared" si="7"/>
        <v>I</v>
      </c>
      <c r="C80" s="10">
        <f t="shared" si="8"/>
        <v>25477.906999999999</v>
      </c>
      <c r="D80" s="9" t="str">
        <f t="shared" si="9"/>
        <v>vis</v>
      </c>
      <c r="E80" s="64">
        <f>VLOOKUP(C80,'Active 1'!C$21:E$965,3,FALSE)</f>
        <v>-4490.9633551944089</v>
      </c>
      <c r="F80" s="35" t="s">
        <v>175</v>
      </c>
      <c r="G80" s="9" t="str">
        <f t="shared" si="10"/>
        <v>25477.907</v>
      </c>
      <c r="H80" s="10">
        <f t="shared" si="11"/>
        <v>-4491</v>
      </c>
      <c r="I80" s="65" t="s">
        <v>422</v>
      </c>
      <c r="J80" s="66" t="s">
        <v>423</v>
      </c>
      <c r="K80" s="65">
        <v>-4491</v>
      </c>
      <c r="L80" s="65" t="s">
        <v>424</v>
      </c>
      <c r="M80" s="66" t="s">
        <v>178</v>
      </c>
      <c r="N80" s="66"/>
      <c r="O80" s="67" t="s">
        <v>182</v>
      </c>
      <c r="P80" s="67" t="s">
        <v>183</v>
      </c>
    </row>
    <row r="81" spans="1:16" ht="12.75" customHeight="1" thickBot="1" x14ac:dyDescent="0.25">
      <c r="A81" s="10" t="str">
        <f t="shared" si="6"/>
        <v> CPRI 19.30 </v>
      </c>
      <c r="B81" s="35" t="str">
        <f t="shared" si="7"/>
        <v>I</v>
      </c>
      <c r="C81" s="10">
        <f t="shared" si="8"/>
        <v>25836.214</v>
      </c>
      <c r="D81" s="9" t="str">
        <f t="shared" si="9"/>
        <v>vis</v>
      </c>
      <c r="E81" s="64">
        <f>VLOOKUP(C81,'Active 1'!C$21:E$965,3,FALSE)</f>
        <v>-4382.9669877559281</v>
      </c>
      <c r="F81" s="35" t="s">
        <v>175</v>
      </c>
      <c r="G81" s="9" t="str">
        <f t="shared" si="10"/>
        <v>25836.214</v>
      </c>
      <c r="H81" s="10">
        <f t="shared" si="11"/>
        <v>-4383</v>
      </c>
      <c r="I81" s="65" t="s">
        <v>425</v>
      </c>
      <c r="J81" s="66" t="s">
        <v>426</v>
      </c>
      <c r="K81" s="65">
        <v>-4383</v>
      </c>
      <c r="L81" s="65" t="s">
        <v>427</v>
      </c>
      <c r="M81" s="66" t="s">
        <v>178</v>
      </c>
      <c r="N81" s="66"/>
      <c r="O81" s="67" t="s">
        <v>182</v>
      </c>
      <c r="P81" s="67" t="s">
        <v>183</v>
      </c>
    </row>
    <row r="82" spans="1:16" ht="12.75" customHeight="1" thickBot="1" x14ac:dyDescent="0.25">
      <c r="A82" s="10" t="str">
        <f t="shared" si="6"/>
        <v> CPRI 19.30 </v>
      </c>
      <c r="B82" s="35" t="str">
        <f t="shared" si="7"/>
        <v>I</v>
      </c>
      <c r="C82" s="10">
        <f t="shared" si="8"/>
        <v>26211.119999999999</v>
      </c>
      <c r="D82" s="9" t="str">
        <f t="shared" si="9"/>
        <v>vis</v>
      </c>
      <c r="E82" s="64">
        <f>VLOOKUP(C82,'Active 1'!C$21:E$965,3,FALSE)</f>
        <v>-4269.9675595256931</v>
      </c>
      <c r="F82" s="35" t="s">
        <v>175</v>
      </c>
      <c r="G82" s="9" t="str">
        <f t="shared" si="10"/>
        <v>26211.120</v>
      </c>
      <c r="H82" s="10">
        <f t="shared" si="11"/>
        <v>-4270</v>
      </c>
      <c r="I82" s="65" t="s">
        <v>428</v>
      </c>
      <c r="J82" s="66" t="s">
        <v>429</v>
      </c>
      <c r="K82" s="65">
        <v>-4270</v>
      </c>
      <c r="L82" s="65" t="s">
        <v>430</v>
      </c>
      <c r="M82" s="66" t="s">
        <v>178</v>
      </c>
      <c r="N82" s="66"/>
      <c r="O82" s="67" t="s">
        <v>182</v>
      </c>
      <c r="P82" s="67" t="s">
        <v>183</v>
      </c>
    </row>
    <row r="83" spans="1:16" ht="12.75" customHeight="1" thickBot="1" x14ac:dyDescent="0.25">
      <c r="A83" s="10" t="str">
        <f t="shared" si="6"/>
        <v> CPRI 19.30 </v>
      </c>
      <c r="B83" s="35" t="str">
        <f t="shared" si="7"/>
        <v>I</v>
      </c>
      <c r="C83" s="10">
        <f t="shared" si="8"/>
        <v>26416.815999999999</v>
      </c>
      <c r="D83" s="9" t="str">
        <f t="shared" si="9"/>
        <v>vis</v>
      </c>
      <c r="E83" s="64">
        <f>VLOOKUP(C83,'Active 1'!C$21:E$965,3,FALSE)</f>
        <v>-4207.9692709166911</v>
      </c>
      <c r="F83" s="35" t="s">
        <v>175</v>
      </c>
      <c r="G83" s="9" t="str">
        <f t="shared" si="10"/>
        <v>26416.816</v>
      </c>
      <c r="H83" s="10">
        <f t="shared" si="11"/>
        <v>-4208</v>
      </c>
      <c r="I83" s="65" t="s">
        <v>431</v>
      </c>
      <c r="J83" s="66" t="s">
        <v>432</v>
      </c>
      <c r="K83" s="65">
        <v>-4208</v>
      </c>
      <c r="L83" s="65" t="s">
        <v>433</v>
      </c>
      <c r="M83" s="66" t="s">
        <v>178</v>
      </c>
      <c r="N83" s="66"/>
      <c r="O83" s="67" t="s">
        <v>182</v>
      </c>
      <c r="P83" s="67" t="s">
        <v>183</v>
      </c>
    </row>
    <row r="84" spans="1:16" ht="12.75" customHeight="1" thickBot="1" x14ac:dyDescent="0.25">
      <c r="A84" s="10" t="str">
        <f t="shared" si="6"/>
        <v> CPRI 19.30 </v>
      </c>
      <c r="B84" s="35" t="str">
        <f t="shared" si="7"/>
        <v>I</v>
      </c>
      <c r="C84" s="10">
        <f t="shared" si="8"/>
        <v>26579.383999999998</v>
      </c>
      <c r="D84" s="9" t="str">
        <f t="shared" si="9"/>
        <v>vis</v>
      </c>
      <c r="E84" s="64">
        <f>VLOOKUP(C84,'Active 1'!C$21:E$965,3,FALSE)</f>
        <v>-4158.970078989827</v>
      </c>
      <c r="F84" s="35" t="s">
        <v>175</v>
      </c>
      <c r="G84" s="9" t="str">
        <f t="shared" si="10"/>
        <v>26579.384</v>
      </c>
      <c r="H84" s="10">
        <f t="shared" si="11"/>
        <v>-4159</v>
      </c>
      <c r="I84" s="65" t="s">
        <v>434</v>
      </c>
      <c r="J84" s="66" t="s">
        <v>435</v>
      </c>
      <c r="K84" s="65">
        <v>-4159</v>
      </c>
      <c r="L84" s="65" t="s">
        <v>436</v>
      </c>
      <c r="M84" s="66" t="s">
        <v>178</v>
      </c>
      <c r="N84" s="66"/>
      <c r="O84" s="67" t="s">
        <v>182</v>
      </c>
      <c r="P84" s="67" t="s">
        <v>183</v>
      </c>
    </row>
    <row r="85" spans="1:16" ht="12.75" customHeight="1" thickBot="1" x14ac:dyDescent="0.25">
      <c r="A85" s="10" t="str">
        <f t="shared" si="6"/>
        <v> AN 249.418 </v>
      </c>
      <c r="B85" s="35" t="str">
        <f t="shared" si="7"/>
        <v>I</v>
      </c>
      <c r="C85" s="10">
        <f t="shared" si="8"/>
        <v>27176.567999999999</v>
      </c>
      <c r="D85" s="9" t="str">
        <f t="shared" si="9"/>
        <v>vis</v>
      </c>
      <c r="E85" s="64">
        <f>VLOOKUP(C85,'Active 1'!C$21:E$965,3,FALSE)</f>
        <v>-3978.9744252839782</v>
      </c>
      <c r="F85" s="35" t="s">
        <v>175</v>
      </c>
      <c r="G85" s="9" t="str">
        <f t="shared" si="10"/>
        <v>27176.568</v>
      </c>
      <c r="H85" s="10">
        <f t="shared" si="11"/>
        <v>-3979</v>
      </c>
      <c r="I85" s="65" t="s">
        <v>448</v>
      </c>
      <c r="J85" s="66" t="s">
        <v>449</v>
      </c>
      <c r="K85" s="65">
        <v>-3979</v>
      </c>
      <c r="L85" s="65" t="s">
        <v>450</v>
      </c>
      <c r="M85" s="66" t="s">
        <v>211</v>
      </c>
      <c r="N85" s="66"/>
      <c r="O85" s="67" t="s">
        <v>451</v>
      </c>
      <c r="P85" s="67" t="s">
        <v>452</v>
      </c>
    </row>
    <row r="86" spans="1:16" ht="12.75" customHeight="1" thickBot="1" x14ac:dyDescent="0.25">
      <c r="A86" s="10" t="str">
        <f t="shared" si="6"/>
        <v> AJ 55.231 </v>
      </c>
      <c r="B86" s="35" t="str">
        <f t="shared" si="7"/>
        <v>I</v>
      </c>
      <c r="C86" s="10">
        <f t="shared" si="8"/>
        <v>30550.68</v>
      </c>
      <c r="D86" s="9" t="str">
        <f t="shared" si="9"/>
        <v>vis</v>
      </c>
      <c r="E86" s="64">
        <f>VLOOKUP(C86,'Active 1'!C$21:E$965,3,FALSE)</f>
        <v>-2961.9922303210374</v>
      </c>
      <c r="F86" s="35" t="s">
        <v>175</v>
      </c>
      <c r="G86" s="9" t="str">
        <f t="shared" si="10"/>
        <v>30550.680</v>
      </c>
      <c r="H86" s="10">
        <f t="shared" si="11"/>
        <v>-2962</v>
      </c>
      <c r="I86" s="65" t="s">
        <v>471</v>
      </c>
      <c r="J86" s="66" t="s">
        <v>472</v>
      </c>
      <c r="K86" s="65">
        <v>-2962</v>
      </c>
      <c r="L86" s="65" t="s">
        <v>473</v>
      </c>
      <c r="M86" s="66" t="s">
        <v>178</v>
      </c>
      <c r="N86" s="66"/>
      <c r="O86" s="67" t="s">
        <v>474</v>
      </c>
      <c r="P86" s="67" t="s">
        <v>475</v>
      </c>
    </row>
    <row r="87" spans="1:16" ht="12.75" customHeight="1" thickBot="1" x14ac:dyDescent="0.25">
      <c r="A87" s="10" t="str">
        <f t="shared" si="6"/>
        <v> AJ 55.231 </v>
      </c>
      <c r="B87" s="35" t="str">
        <f t="shared" si="7"/>
        <v>I</v>
      </c>
      <c r="C87" s="10">
        <f t="shared" si="8"/>
        <v>30573.911</v>
      </c>
      <c r="D87" s="9" t="str">
        <f t="shared" si="9"/>
        <v>vis</v>
      </c>
      <c r="E87" s="64">
        <f>VLOOKUP(C87,'Active 1'!C$21:E$965,3,FALSE)</f>
        <v>-2954.9902359085272</v>
      </c>
      <c r="F87" s="35" t="s">
        <v>175</v>
      </c>
      <c r="G87" s="9" t="str">
        <f t="shared" si="10"/>
        <v>30573.911</v>
      </c>
      <c r="H87" s="10">
        <f t="shared" si="11"/>
        <v>-2955</v>
      </c>
      <c r="I87" s="65" t="s">
        <v>476</v>
      </c>
      <c r="J87" s="66" t="s">
        <v>477</v>
      </c>
      <c r="K87" s="65">
        <v>-2955</v>
      </c>
      <c r="L87" s="65" t="s">
        <v>478</v>
      </c>
      <c r="M87" s="66" t="s">
        <v>178</v>
      </c>
      <c r="N87" s="66"/>
      <c r="O87" s="67" t="s">
        <v>474</v>
      </c>
      <c r="P87" s="67" t="s">
        <v>475</v>
      </c>
    </row>
    <row r="88" spans="1:16" ht="12.75" customHeight="1" thickBot="1" x14ac:dyDescent="0.25">
      <c r="A88" s="10" t="str">
        <f t="shared" si="6"/>
        <v> AJ 55.231 </v>
      </c>
      <c r="B88" s="35" t="str">
        <f t="shared" si="7"/>
        <v>I</v>
      </c>
      <c r="C88" s="10">
        <f t="shared" si="8"/>
        <v>30580.563999999998</v>
      </c>
      <c r="D88" s="9" t="str">
        <f t="shared" si="9"/>
        <v>vis</v>
      </c>
      <c r="E88" s="64">
        <f>VLOOKUP(C88,'Active 1'!C$21:E$965,3,FALSE)</f>
        <v>-2952.984972733183</v>
      </c>
      <c r="F88" s="35" t="s">
        <v>175</v>
      </c>
      <c r="G88" s="9" t="str">
        <f t="shared" si="10"/>
        <v>30580.564</v>
      </c>
      <c r="H88" s="10">
        <f t="shared" si="11"/>
        <v>-2953</v>
      </c>
      <c r="I88" s="65" t="s">
        <v>479</v>
      </c>
      <c r="J88" s="66" t="s">
        <v>480</v>
      </c>
      <c r="K88" s="65">
        <v>-2953</v>
      </c>
      <c r="L88" s="65" t="s">
        <v>481</v>
      </c>
      <c r="M88" s="66" t="s">
        <v>178</v>
      </c>
      <c r="N88" s="66"/>
      <c r="O88" s="67" t="s">
        <v>474</v>
      </c>
      <c r="P88" s="67" t="s">
        <v>475</v>
      </c>
    </row>
    <row r="89" spans="1:16" ht="12.75" customHeight="1" thickBot="1" x14ac:dyDescent="0.25">
      <c r="A89" s="10" t="str">
        <f t="shared" si="6"/>
        <v> AJ 55.231 </v>
      </c>
      <c r="B89" s="35" t="str">
        <f t="shared" si="7"/>
        <v>I</v>
      </c>
      <c r="C89" s="10">
        <f t="shared" si="8"/>
        <v>31980.600999999999</v>
      </c>
      <c r="D89" s="9" t="str">
        <f t="shared" si="9"/>
        <v>vis</v>
      </c>
      <c r="E89" s="64">
        <f>VLOOKUP(C89,'Active 1'!C$21:E$965,3,FALSE)</f>
        <v>-2531.0035147112412</v>
      </c>
      <c r="F89" s="35" t="s">
        <v>175</v>
      </c>
      <c r="G89" s="9" t="str">
        <f t="shared" si="10"/>
        <v>31980.601</v>
      </c>
      <c r="H89" s="10">
        <f t="shared" si="11"/>
        <v>-2531</v>
      </c>
      <c r="I89" s="65" t="s">
        <v>487</v>
      </c>
      <c r="J89" s="66" t="s">
        <v>488</v>
      </c>
      <c r="K89" s="65">
        <v>-2531</v>
      </c>
      <c r="L89" s="65" t="s">
        <v>489</v>
      </c>
      <c r="M89" s="66" t="s">
        <v>178</v>
      </c>
      <c r="N89" s="66"/>
      <c r="O89" s="67" t="s">
        <v>474</v>
      </c>
      <c r="P89" s="67" t="s">
        <v>475</v>
      </c>
    </row>
    <row r="90" spans="1:16" ht="12.75" customHeight="1" thickBot="1" x14ac:dyDescent="0.25">
      <c r="A90" s="10" t="str">
        <f t="shared" si="6"/>
        <v> AJ 55.231 </v>
      </c>
      <c r="B90" s="35" t="str">
        <f t="shared" si="7"/>
        <v>I</v>
      </c>
      <c r="C90" s="10">
        <f t="shared" si="8"/>
        <v>32053.61</v>
      </c>
      <c r="D90" s="9" t="str">
        <f t="shared" si="9"/>
        <v>vis</v>
      </c>
      <c r="E90" s="64">
        <f>VLOOKUP(C90,'Active 1'!C$21:E$965,3,FALSE)</f>
        <v>-2508.9980646633317</v>
      </c>
      <c r="F90" s="35" t="s">
        <v>175</v>
      </c>
      <c r="G90" s="9" t="str">
        <f t="shared" si="10"/>
        <v>32053.610</v>
      </c>
      <c r="H90" s="10">
        <f t="shared" si="11"/>
        <v>-2509</v>
      </c>
      <c r="I90" s="65" t="s">
        <v>490</v>
      </c>
      <c r="J90" s="66" t="s">
        <v>491</v>
      </c>
      <c r="K90" s="65">
        <v>-2509</v>
      </c>
      <c r="L90" s="65" t="s">
        <v>492</v>
      </c>
      <c r="M90" s="66" t="s">
        <v>178</v>
      </c>
      <c r="N90" s="66"/>
      <c r="O90" s="67" t="s">
        <v>474</v>
      </c>
      <c r="P90" s="67" t="s">
        <v>475</v>
      </c>
    </row>
    <row r="91" spans="1:16" ht="12.75" customHeight="1" thickBot="1" x14ac:dyDescent="0.25">
      <c r="A91" s="10" t="str">
        <f t="shared" si="6"/>
        <v> AJ 55.231 </v>
      </c>
      <c r="B91" s="35" t="str">
        <f t="shared" si="7"/>
        <v>I</v>
      </c>
      <c r="C91" s="10">
        <f t="shared" si="8"/>
        <v>32358.84</v>
      </c>
      <c r="D91" s="9" t="str">
        <f t="shared" si="9"/>
        <v>vis</v>
      </c>
      <c r="E91" s="64">
        <f>VLOOKUP(C91,'Active 1'!C$21:E$965,3,FALSE)</f>
        <v>-2416.9994957454837</v>
      </c>
      <c r="F91" s="35" t="s">
        <v>175</v>
      </c>
      <c r="G91" s="9" t="str">
        <f t="shared" si="10"/>
        <v>32358.840</v>
      </c>
      <c r="H91" s="10">
        <f t="shared" si="11"/>
        <v>-2417</v>
      </c>
      <c r="I91" s="65" t="s">
        <v>493</v>
      </c>
      <c r="J91" s="66" t="s">
        <v>494</v>
      </c>
      <c r="K91" s="65">
        <v>-2417</v>
      </c>
      <c r="L91" s="65" t="s">
        <v>495</v>
      </c>
      <c r="M91" s="66" t="s">
        <v>178</v>
      </c>
      <c r="N91" s="66"/>
      <c r="O91" s="67" t="s">
        <v>474</v>
      </c>
      <c r="P91" s="67" t="s">
        <v>475</v>
      </c>
    </row>
    <row r="92" spans="1:16" ht="12.75" customHeight="1" thickBot="1" x14ac:dyDescent="0.25">
      <c r="A92" s="10" t="str">
        <f t="shared" si="6"/>
        <v> AJ 55.231 </v>
      </c>
      <c r="B92" s="35" t="str">
        <f t="shared" si="7"/>
        <v>I</v>
      </c>
      <c r="C92" s="10">
        <f t="shared" si="8"/>
        <v>32431.834999999999</v>
      </c>
      <c r="D92" s="9" t="str">
        <f t="shared" si="9"/>
        <v>vis</v>
      </c>
      <c r="E92" s="64">
        <f>VLOOKUP(C92,'Active 1'!C$21:E$965,3,FALSE)</f>
        <v>-2394.9982654006349</v>
      </c>
      <c r="F92" s="35" t="s">
        <v>175</v>
      </c>
      <c r="G92" s="9" t="str">
        <f t="shared" si="10"/>
        <v>32431.835</v>
      </c>
      <c r="H92" s="10">
        <f t="shared" si="11"/>
        <v>-2395</v>
      </c>
      <c r="I92" s="65" t="s">
        <v>496</v>
      </c>
      <c r="J92" s="66" t="s">
        <v>497</v>
      </c>
      <c r="K92" s="65">
        <v>-2395</v>
      </c>
      <c r="L92" s="65" t="s">
        <v>492</v>
      </c>
      <c r="M92" s="66" t="s">
        <v>178</v>
      </c>
      <c r="N92" s="66"/>
      <c r="O92" s="67" t="s">
        <v>474</v>
      </c>
      <c r="P92" s="67" t="s">
        <v>475</v>
      </c>
    </row>
    <row r="93" spans="1:16" ht="12.75" customHeight="1" thickBot="1" x14ac:dyDescent="0.25">
      <c r="A93" s="10" t="str">
        <f t="shared" si="6"/>
        <v> AAC 4.114 </v>
      </c>
      <c r="B93" s="35" t="str">
        <f t="shared" si="7"/>
        <v>I</v>
      </c>
      <c r="C93" s="10">
        <f t="shared" si="8"/>
        <v>32617.636999999999</v>
      </c>
      <c r="D93" s="9" t="str">
        <f t="shared" si="9"/>
        <v>vis</v>
      </c>
      <c r="E93" s="64">
        <f>VLOOKUP(C93,'Active 1'!C$21:E$965,3,FALSE)</f>
        <v>-2338.9961748391765</v>
      </c>
      <c r="F93" s="35" t="s">
        <v>175</v>
      </c>
      <c r="G93" s="9" t="str">
        <f t="shared" si="10"/>
        <v>32617.637</v>
      </c>
      <c r="H93" s="10">
        <f t="shared" si="11"/>
        <v>-2339</v>
      </c>
      <c r="I93" s="65" t="s">
        <v>498</v>
      </c>
      <c r="J93" s="66" t="s">
        <v>499</v>
      </c>
      <c r="K93" s="65">
        <v>-2339</v>
      </c>
      <c r="L93" s="65" t="s">
        <v>484</v>
      </c>
      <c r="M93" s="66" t="s">
        <v>211</v>
      </c>
      <c r="N93" s="66"/>
      <c r="O93" s="67" t="s">
        <v>500</v>
      </c>
      <c r="P93" s="67" t="s">
        <v>501</v>
      </c>
    </row>
    <row r="94" spans="1:16" ht="12.75" customHeight="1" thickBot="1" x14ac:dyDescent="0.25">
      <c r="A94" s="10" t="str">
        <f t="shared" si="6"/>
        <v> AJ 55.231 </v>
      </c>
      <c r="B94" s="35" t="str">
        <f t="shared" si="7"/>
        <v>I</v>
      </c>
      <c r="C94" s="10">
        <f t="shared" si="8"/>
        <v>32786.837</v>
      </c>
      <c r="D94" s="9" t="str">
        <f t="shared" si="9"/>
        <v>vis</v>
      </c>
      <c r="E94" s="64">
        <f>VLOOKUP(C94,'Active 1'!C$21:E$965,3,FALSE)</f>
        <v>-2287.9980492915565</v>
      </c>
      <c r="F94" s="35" t="s">
        <v>175</v>
      </c>
      <c r="G94" s="9" t="str">
        <f t="shared" si="10"/>
        <v>32786.837</v>
      </c>
      <c r="H94" s="10">
        <f t="shared" si="11"/>
        <v>-2288</v>
      </c>
      <c r="I94" s="65" t="s">
        <v>502</v>
      </c>
      <c r="J94" s="66" t="s">
        <v>503</v>
      </c>
      <c r="K94" s="65">
        <v>-2288</v>
      </c>
      <c r="L94" s="65" t="s">
        <v>492</v>
      </c>
      <c r="M94" s="66" t="s">
        <v>178</v>
      </c>
      <c r="N94" s="66"/>
      <c r="O94" s="67" t="s">
        <v>474</v>
      </c>
      <c r="P94" s="67" t="s">
        <v>475</v>
      </c>
    </row>
    <row r="95" spans="1:16" ht="12.75" customHeight="1" thickBot="1" x14ac:dyDescent="0.25">
      <c r="A95" s="10" t="str">
        <f t="shared" si="6"/>
        <v> AJ 55.231 </v>
      </c>
      <c r="B95" s="35" t="str">
        <f t="shared" si="7"/>
        <v>I</v>
      </c>
      <c r="C95" s="10">
        <f t="shared" si="8"/>
        <v>32806.749000000003</v>
      </c>
      <c r="D95" s="9" t="str">
        <f t="shared" si="9"/>
        <v>vis</v>
      </c>
      <c r="E95" s="64">
        <f>VLOOKUP(C95,'Active 1'!C$21:E$965,3,FALSE)</f>
        <v>-2281.9964259115072</v>
      </c>
      <c r="F95" s="35" t="s">
        <v>175</v>
      </c>
      <c r="G95" s="9" t="str">
        <f t="shared" si="10"/>
        <v>32806.749</v>
      </c>
      <c r="H95" s="10">
        <f t="shared" si="11"/>
        <v>-2282</v>
      </c>
      <c r="I95" s="65" t="s">
        <v>504</v>
      </c>
      <c r="J95" s="66" t="s">
        <v>505</v>
      </c>
      <c r="K95" s="65">
        <v>-2282</v>
      </c>
      <c r="L95" s="65" t="s">
        <v>506</v>
      </c>
      <c r="M95" s="66" t="s">
        <v>178</v>
      </c>
      <c r="N95" s="66"/>
      <c r="O95" s="67" t="s">
        <v>474</v>
      </c>
      <c r="P95" s="67" t="s">
        <v>475</v>
      </c>
    </row>
    <row r="96" spans="1:16" ht="12.75" customHeight="1" thickBot="1" x14ac:dyDescent="0.25">
      <c r="A96" s="10" t="str">
        <f t="shared" si="6"/>
        <v> AAC 4.114 </v>
      </c>
      <c r="B96" s="35" t="str">
        <f t="shared" si="7"/>
        <v>I</v>
      </c>
      <c r="C96" s="10">
        <f t="shared" si="8"/>
        <v>32823.334000000003</v>
      </c>
      <c r="D96" s="9" t="str">
        <f t="shared" si="9"/>
        <v>vis</v>
      </c>
      <c r="E96" s="64">
        <f>VLOOKUP(C96,'Active 1'!C$21:E$965,3,FALSE)</f>
        <v>-2276.9975848228119</v>
      </c>
      <c r="F96" s="35" t="s">
        <v>175</v>
      </c>
      <c r="G96" s="9" t="str">
        <f t="shared" si="10"/>
        <v>32823.334</v>
      </c>
      <c r="H96" s="10">
        <f t="shared" si="11"/>
        <v>-2277</v>
      </c>
      <c r="I96" s="65" t="s">
        <v>511</v>
      </c>
      <c r="J96" s="66" t="s">
        <v>512</v>
      </c>
      <c r="K96" s="65">
        <v>-2277</v>
      </c>
      <c r="L96" s="65" t="s">
        <v>513</v>
      </c>
      <c r="M96" s="66" t="s">
        <v>211</v>
      </c>
      <c r="N96" s="66"/>
      <c r="O96" s="67" t="s">
        <v>500</v>
      </c>
      <c r="P96" s="67" t="s">
        <v>501</v>
      </c>
    </row>
    <row r="97" spans="1:16" ht="12.75" customHeight="1" thickBot="1" x14ac:dyDescent="0.25">
      <c r="A97" s="10" t="str">
        <f t="shared" si="6"/>
        <v> AJ 55.231 </v>
      </c>
      <c r="B97" s="35" t="str">
        <f t="shared" si="7"/>
        <v>I</v>
      </c>
      <c r="C97" s="10">
        <f t="shared" si="8"/>
        <v>33058.892</v>
      </c>
      <c r="D97" s="9" t="str">
        <f t="shared" si="9"/>
        <v>vis</v>
      </c>
      <c r="E97" s="64">
        <f>VLOOKUP(C97,'Active 1'!C$21:E$965,3,FALSE)</f>
        <v>-2205.9986695879065</v>
      </c>
      <c r="F97" s="35" t="s">
        <v>175</v>
      </c>
      <c r="G97" s="9" t="str">
        <f t="shared" si="10"/>
        <v>33058.892</v>
      </c>
      <c r="H97" s="10">
        <f t="shared" si="11"/>
        <v>-2206</v>
      </c>
      <c r="I97" s="65" t="s">
        <v>514</v>
      </c>
      <c r="J97" s="66" t="s">
        <v>515</v>
      </c>
      <c r="K97" s="65">
        <v>-2206</v>
      </c>
      <c r="L97" s="65" t="s">
        <v>516</v>
      </c>
      <c r="M97" s="66" t="s">
        <v>178</v>
      </c>
      <c r="N97" s="66"/>
      <c r="O97" s="67" t="s">
        <v>474</v>
      </c>
      <c r="P97" s="67" t="s">
        <v>475</v>
      </c>
    </row>
    <row r="98" spans="1:16" ht="12.75" customHeight="1" thickBot="1" x14ac:dyDescent="0.25">
      <c r="A98" s="10" t="str">
        <f t="shared" si="6"/>
        <v> AAC 5.5 </v>
      </c>
      <c r="B98" s="35" t="str">
        <f t="shared" si="7"/>
        <v>I</v>
      </c>
      <c r="C98" s="10">
        <f t="shared" si="8"/>
        <v>33065.525999999998</v>
      </c>
      <c r="D98" s="9" t="str">
        <f t="shared" si="9"/>
        <v>vis</v>
      </c>
      <c r="E98" s="64">
        <f>VLOOKUP(C98,'Active 1'!C$21:E$965,3,FALSE)</f>
        <v>-2203.9991331524288</v>
      </c>
      <c r="F98" s="35" t="s">
        <v>175</v>
      </c>
      <c r="G98" s="9" t="str">
        <f t="shared" si="10"/>
        <v>33065.526</v>
      </c>
      <c r="H98" s="10">
        <f t="shared" si="11"/>
        <v>-2204</v>
      </c>
      <c r="I98" s="65" t="s">
        <v>517</v>
      </c>
      <c r="J98" s="66" t="s">
        <v>518</v>
      </c>
      <c r="K98" s="65">
        <v>-2204</v>
      </c>
      <c r="L98" s="65" t="s">
        <v>519</v>
      </c>
      <c r="M98" s="66" t="s">
        <v>211</v>
      </c>
      <c r="N98" s="66"/>
      <c r="O98" s="67" t="s">
        <v>500</v>
      </c>
      <c r="P98" s="67" t="s">
        <v>520</v>
      </c>
    </row>
    <row r="99" spans="1:16" ht="12.75" customHeight="1" thickBot="1" x14ac:dyDescent="0.25">
      <c r="A99" s="10" t="str">
        <f t="shared" si="6"/>
        <v> AJ 62.372 </v>
      </c>
      <c r="B99" s="35" t="str">
        <f t="shared" si="7"/>
        <v>I</v>
      </c>
      <c r="C99" s="10">
        <f t="shared" si="8"/>
        <v>33151.790999999997</v>
      </c>
      <c r="D99" s="9" t="str">
        <f t="shared" si="9"/>
        <v>vis</v>
      </c>
      <c r="E99" s="64">
        <f>VLOOKUP(C99,'Active 1'!C$21:E$965,3,FALSE)</f>
        <v>-2177.9982271219005</v>
      </c>
      <c r="F99" s="35" t="s">
        <v>175</v>
      </c>
      <c r="G99" s="9" t="str">
        <f t="shared" si="10"/>
        <v>33151.791</v>
      </c>
      <c r="H99" s="10">
        <f t="shared" si="11"/>
        <v>-2178</v>
      </c>
      <c r="I99" s="65" t="s">
        <v>521</v>
      </c>
      <c r="J99" s="66" t="s">
        <v>522</v>
      </c>
      <c r="K99" s="65">
        <v>-2178</v>
      </c>
      <c r="L99" s="65" t="s">
        <v>492</v>
      </c>
      <c r="M99" s="66" t="s">
        <v>178</v>
      </c>
      <c r="N99" s="66"/>
      <c r="O99" s="67" t="s">
        <v>474</v>
      </c>
      <c r="P99" s="67" t="s">
        <v>523</v>
      </c>
    </row>
    <row r="100" spans="1:16" ht="12.75" customHeight="1" thickBot="1" x14ac:dyDescent="0.25">
      <c r="A100" s="10" t="str">
        <f t="shared" si="6"/>
        <v> AJ 62.372 </v>
      </c>
      <c r="B100" s="35" t="str">
        <f t="shared" si="7"/>
        <v>I</v>
      </c>
      <c r="C100" s="10">
        <f t="shared" si="8"/>
        <v>33463.656000000003</v>
      </c>
      <c r="D100" s="9" t="str">
        <f t="shared" si="9"/>
        <v>vis</v>
      </c>
      <c r="E100" s="64">
        <f>VLOOKUP(C100,'Active 1'!C$21:E$965,3,FALSE)</f>
        <v>-2083.9998203612113</v>
      </c>
      <c r="F100" s="35" t="s">
        <v>175</v>
      </c>
      <c r="G100" s="9" t="str">
        <f t="shared" si="10"/>
        <v>33463.656</v>
      </c>
      <c r="H100" s="10">
        <f t="shared" si="11"/>
        <v>-2084</v>
      </c>
      <c r="I100" s="65" t="s">
        <v>537</v>
      </c>
      <c r="J100" s="66" t="s">
        <v>538</v>
      </c>
      <c r="K100" s="65">
        <v>-2084</v>
      </c>
      <c r="L100" s="65" t="s">
        <v>531</v>
      </c>
      <c r="M100" s="66" t="s">
        <v>178</v>
      </c>
      <c r="N100" s="66"/>
      <c r="O100" s="67" t="s">
        <v>474</v>
      </c>
      <c r="P100" s="67" t="s">
        <v>523</v>
      </c>
    </row>
    <row r="101" spans="1:16" ht="12.75" customHeight="1" thickBot="1" x14ac:dyDescent="0.25">
      <c r="A101" s="10" t="str">
        <f t="shared" si="6"/>
        <v> AAC 5.7 </v>
      </c>
      <c r="B101" s="35" t="str">
        <f t="shared" si="7"/>
        <v>I</v>
      </c>
      <c r="C101" s="10">
        <f t="shared" si="8"/>
        <v>33503.474000000002</v>
      </c>
      <c r="D101" s="9" t="str">
        <f t="shared" si="9"/>
        <v>vis</v>
      </c>
      <c r="E101" s="64">
        <f>VLOOKUP(C101,'Active 1'!C$21:E$965,3,FALSE)</f>
        <v>-2071.9983820452831</v>
      </c>
      <c r="F101" s="35" t="s">
        <v>175</v>
      </c>
      <c r="G101" s="9" t="str">
        <f t="shared" si="10"/>
        <v>33503.474</v>
      </c>
      <c r="H101" s="10">
        <f t="shared" si="11"/>
        <v>-2072</v>
      </c>
      <c r="I101" s="65" t="s">
        <v>539</v>
      </c>
      <c r="J101" s="66" t="s">
        <v>540</v>
      </c>
      <c r="K101" s="65">
        <v>-2072</v>
      </c>
      <c r="L101" s="65" t="s">
        <v>526</v>
      </c>
      <c r="M101" s="66" t="s">
        <v>211</v>
      </c>
      <c r="N101" s="66"/>
      <c r="O101" s="67" t="s">
        <v>500</v>
      </c>
      <c r="P101" s="67" t="s">
        <v>541</v>
      </c>
    </row>
    <row r="102" spans="1:16" ht="12.75" customHeight="1" thickBot="1" x14ac:dyDescent="0.25">
      <c r="A102" s="10" t="str">
        <f t="shared" si="6"/>
        <v> AJ 62.372 </v>
      </c>
      <c r="B102" s="35" t="str">
        <f t="shared" si="7"/>
        <v>I</v>
      </c>
      <c r="C102" s="10">
        <f t="shared" si="8"/>
        <v>33506.79</v>
      </c>
      <c r="D102" s="9" t="str">
        <f t="shared" si="9"/>
        <v>vis</v>
      </c>
      <c r="E102" s="64">
        <f>VLOOKUP(C102,'Active 1'!C$21:E$965,3,FALSE)</f>
        <v>-2070.9989152349053</v>
      </c>
      <c r="F102" s="35" t="s">
        <v>175</v>
      </c>
      <c r="G102" s="9" t="str">
        <f t="shared" si="10"/>
        <v>33506.790</v>
      </c>
      <c r="H102" s="10">
        <f t="shared" si="11"/>
        <v>-2071</v>
      </c>
      <c r="I102" s="65" t="s">
        <v>542</v>
      </c>
      <c r="J102" s="66" t="s">
        <v>543</v>
      </c>
      <c r="K102" s="65">
        <v>-2071</v>
      </c>
      <c r="L102" s="65" t="s">
        <v>516</v>
      </c>
      <c r="M102" s="66" t="s">
        <v>178</v>
      </c>
      <c r="N102" s="66"/>
      <c r="O102" s="67" t="s">
        <v>474</v>
      </c>
      <c r="P102" s="67" t="s">
        <v>523</v>
      </c>
    </row>
    <row r="103" spans="1:16" ht="12.75" customHeight="1" thickBot="1" x14ac:dyDescent="0.25">
      <c r="A103" s="10" t="str">
        <f t="shared" si="6"/>
        <v> AJ 52.183 </v>
      </c>
      <c r="B103" s="35" t="str">
        <f t="shared" si="7"/>
        <v>I</v>
      </c>
      <c r="C103" s="10">
        <f t="shared" si="8"/>
        <v>33516.74</v>
      </c>
      <c r="D103" s="9" t="str">
        <f t="shared" si="9"/>
        <v>vis</v>
      </c>
      <c r="E103" s="64">
        <f>VLOOKUP(C103,'Active 1'!C$21:E$965,3,FALSE)</f>
        <v>-2067.9999119890504</v>
      </c>
      <c r="F103" s="35" t="s">
        <v>175</v>
      </c>
      <c r="G103" s="9" t="str">
        <f t="shared" si="10"/>
        <v>33516.740</v>
      </c>
      <c r="H103" s="10">
        <f t="shared" si="11"/>
        <v>-2068</v>
      </c>
      <c r="I103" s="65" t="s">
        <v>544</v>
      </c>
      <c r="J103" s="66" t="s">
        <v>545</v>
      </c>
      <c r="K103" s="65">
        <v>-2068</v>
      </c>
      <c r="L103" s="65" t="s">
        <v>546</v>
      </c>
      <c r="M103" s="66" t="s">
        <v>547</v>
      </c>
      <c r="N103" s="66" t="s">
        <v>548</v>
      </c>
      <c r="O103" s="67" t="s">
        <v>549</v>
      </c>
      <c r="P103" s="67" t="s">
        <v>550</v>
      </c>
    </row>
    <row r="104" spans="1:16" ht="12.75" customHeight="1" thickBot="1" x14ac:dyDescent="0.25">
      <c r="A104" s="10" t="str">
        <f t="shared" si="6"/>
        <v> AJ 62.372 </v>
      </c>
      <c r="B104" s="35" t="str">
        <f t="shared" si="7"/>
        <v>I</v>
      </c>
      <c r="C104" s="10">
        <f t="shared" si="8"/>
        <v>33589.739000000001</v>
      </c>
      <c r="D104" s="9" t="str">
        <f t="shared" si="9"/>
        <v>vis</v>
      </c>
      <c r="E104" s="64">
        <f>VLOOKUP(C104,'Active 1'!C$21:E$965,3,FALSE)</f>
        <v>-2045.9974760147547</v>
      </c>
      <c r="F104" s="35" t="s">
        <v>175</v>
      </c>
      <c r="G104" s="9" t="str">
        <f t="shared" si="10"/>
        <v>33589.739</v>
      </c>
      <c r="H104" s="10">
        <f t="shared" si="11"/>
        <v>-2046</v>
      </c>
      <c r="I104" s="65" t="s">
        <v>556</v>
      </c>
      <c r="J104" s="66" t="s">
        <v>557</v>
      </c>
      <c r="K104" s="65">
        <v>-2046</v>
      </c>
      <c r="L104" s="65" t="s">
        <v>513</v>
      </c>
      <c r="M104" s="66" t="s">
        <v>178</v>
      </c>
      <c r="N104" s="66"/>
      <c r="O104" s="67" t="s">
        <v>474</v>
      </c>
      <c r="P104" s="67" t="s">
        <v>523</v>
      </c>
    </row>
    <row r="105" spans="1:16" ht="12.75" customHeight="1" thickBot="1" x14ac:dyDescent="0.25">
      <c r="A105" s="10" t="str">
        <f t="shared" si="6"/>
        <v> AAC 5.11 </v>
      </c>
      <c r="B105" s="35" t="str">
        <f t="shared" si="7"/>
        <v>I</v>
      </c>
      <c r="C105" s="10">
        <f t="shared" si="8"/>
        <v>33941.417000000001</v>
      </c>
      <c r="D105" s="9" t="str">
        <f t="shared" si="9"/>
        <v>vis</v>
      </c>
      <c r="E105" s="64">
        <f>VLOOKUP(C105,'Active 1'!C$21:E$965,3,FALSE)</f>
        <v>-1939.9991379749456</v>
      </c>
      <c r="F105" s="35" t="s">
        <v>175</v>
      </c>
      <c r="G105" s="9" t="str">
        <f t="shared" si="10"/>
        <v>33941.417</v>
      </c>
      <c r="H105" s="10">
        <f t="shared" si="11"/>
        <v>-1940</v>
      </c>
      <c r="I105" s="65" t="s">
        <v>561</v>
      </c>
      <c r="J105" s="66" t="s">
        <v>562</v>
      </c>
      <c r="K105" s="65">
        <v>-1940</v>
      </c>
      <c r="L105" s="65" t="s">
        <v>519</v>
      </c>
      <c r="M105" s="66" t="s">
        <v>211</v>
      </c>
      <c r="N105" s="66"/>
      <c r="O105" s="67" t="s">
        <v>500</v>
      </c>
      <c r="P105" s="67" t="s">
        <v>563</v>
      </c>
    </row>
    <row r="106" spans="1:16" ht="12.75" customHeight="1" thickBot="1" x14ac:dyDescent="0.25">
      <c r="A106" s="10" t="str">
        <f t="shared" si="6"/>
        <v> AJ 62.372 </v>
      </c>
      <c r="B106" s="35" t="str">
        <f t="shared" si="7"/>
        <v>I</v>
      </c>
      <c r="C106" s="10">
        <f t="shared" si="8"/>
        <v>33964.639999999999</v>
      </c>
      <c r="D106" s="9" t="str">
        <f t="shared" si="9"/>
        <v>vis</v>
      </c>
      <c r="E106" s="64">
        <f>VLOOKUP(C106,'Active 1'!C$21:E$965,3,FALSE)</f>
        <v>-1932.9995548213269</v>
      </c>
      <c r="F106" s="35" t="s">
        <v>175</v>
      </c>
      <c r="G106" s="9" t="str">
        <f t="shared" si="10"/>
        <v>33964.640</v>
      </c>
      <c r="H106" s="10">
        <f t="shared" si="11"/>
        <v>-1933</v>
      </c>
      <c r="I106" s="65" t="s">
        <v>567</v>
      </c>
      <c r="J106" s="66" t="s">
        <v>568</v>
      </c>
      <c r="K106" s="65">
        <v>-1933</v>
      </c>
      <c r="L106" s="65" t="s">
        <v>531</v>
      </c>
      <c r="M106" s="66" t="s">
        <v>178</v>
      </c>
      <c r="N106" s="66"/>
      <c r="O106" s="67" t="s">
        <v>474</v>
      </c>
      <c r="P106" s="67" t="s">
        <v>523</v>
      </c>
    </row>
    <row r="107" spans="1:16" ht="12.75" customHeight="1" thickBot="1" x14ac:dyDescent="0.25">
      <c r="A107" s="10" t="str">
        <f t="shared" si="6"/>
        <v> AAC 5.52 </v>
      </c>
      <c r="B107" s="35" t="str">
        <f t="shared" si="7"/>
        <v>I</v>
      </c>
      <c r="C107" s="10">
        <f t="shared" si="8"/>
        <v>34120.586000000003</v>
      </c>
      <c r="D107" s="9" t="str">
        <f t="shared" si="9"/>
        <v>vis</v>
      </c>
      <c r="E107" s="64">
        <f>VLOOKUP(C107,'Active 1'!C$21:E$965,3,FALSE)</f>
        <v>-1885.9962824416032</v>
      </c>
      <c r="F107" s="35" t="s">
        <v>175</v>
      </c>
      <c r="G107" s="9" t="str">
        <f t="shared" si="10"/>
        <v>34120.586</v>
      </c>
      <c r="H107" s="10">
        <f t="shared" si="11"/>
        <v>-1886</v>
      </c>
      <c r="I107" s="65" t="s">
        <v>572</v>
      </c>
      <c r="J107" s="66" t="s">
        <v>573</v>
      </c>
      <c r="K107" s="65">
        <v>-1886</v>
      </c>
      <c r="L107" s="65" t="s">
        <v>506</v>
      </c>
      <c r="M107" s="66" t="s">
        <v>211</v>
      </c>
      <c r="N107" s="66"/>
      <c r="O107" s="67" t="s">
        <v>500</v>
      </c>
      <c r="P107" s="67" t="s">
        <v>574</v>
      </c>
    </row>
    <row r="108" spans="1:16" ht="12.75" customHeight="1" thickBot="1" x14ac:dyDescent="0.25">
      <c r="A108" s="10" t="str">
        <f t="shared" si="6"/>
        <v> AJ 62.372 </v>
      </c>
      <c r="B108" s="35" t="str">
        <f t="shared" si="7"/>
        <v>I</v>
      </c>
      <c r="C108" s="10">
        <f t="shared" si="8"/>
        <v>34329.591999999997</v>
      </c>
      <c r="D108" s="9" t="str">
        <f t="shared" si="9"/>
        <v>vis</v>
      </c>
      <c r="E108" s="64">
        <f>VLOOKUP(C108,'Active 1'!C$21:E$965,3,FALSE)</f>
        <v>-1823.0003354663936</v>
      </c>
      <c r="F108" s="35" t="s">
        <v>175</v>
      </c>
      <c r="G108" s="9" t="str">
        <f t="shared" si="10"/>
        <v>34329.592</v>
      </c>
      <c r="H108" s="10">
        <f t="shared" si="11"/>
        <v>-1823</v>
      </c>
      <c r="I108" s="65" t="s">
        <v>585</v>
      </c>
      <c r="J108" s="66" t="s">
        <v>586</v>
      </c>
      <c r="K108" s="65">
        <v>-1823</v>
      </c>
      <c r="L108" s="65" t="s">
        <v>587</v>
      </c>
      <c r="M108" s="66" t="s">
        <v>178</v>
      </c>
      <c r="N108" s="66"/>
      <c r="O108" s="67" t="s">
        <v>474</v>
      </c>
      <c r="P108" s="67" t="s">
        <v>523</v>
      </c>
    </row>
    <row r="109" spans="1:16" ht="12.75" customHeight="1" thickBot="1" x14ac:dyDescent="0.25">
      <c r="A109" s="10" t="str">
        <f t="shared" si="6"/>
        <v> AJ 62.373 </v>
      </c>
      <c r="B109" s="35" t="str">
        <f t="shared" si="7"/>
        <v>I</v>
      </c>
      <c r="C109" s="10">
        <f t="shared" si="8"/>
        <v>34591.692000000003</v>
      </c>
      <c r="D109" s="9" t="str">
        <f t="shared" si="9"/>
        <v>vis</v>
      </c>
      <c r="E109" s="64">
        <f>VLOOKUP(C109,'Active 1'!C$21:E$965,3,FALSE)</f>
        <v>-1744.0014660454044</v>
      </c>
      <c r="F109" s="35" t="s">
        <v>175</v>
      </c>
      <c r="G109" s="9" t="str">
        <f t="shared" si="10"/>
        <v>34591.692</v>
      </c>
      <c r="H109" s="10">
        <f t="shared" si="11"/>
        <v>-1744</v>
      </c>
      <c r="I109" s="65" t="s">
        <v>599</v>
      </c>
      <c r="J109" s="66" t="s">
        <v>600</v>
      </c>
      <c r="K109" s="65">
        <v>-1744</v>
      </c>
      <c r="L109" s="65" t="s">
        <v>601</v>
      </c>
      <c r="M109" s="66" t="s">
        <v>178</v>
      </c>
      <c r="N109" s="66"/>
      <c r="O109" s="67" t="s">
        <v>474</v>
      </c>
      <c r="P109" s="67" t="s">
        <v>602</v>
      </c>
    </row>
    <row r="110" spans="1:16" ht="12.75" customHeight="1" thickBot="1" x14ac:dyDescent="0.25">
      <c r="A110" s="10" t="str">
        <f t="shared" si="6"/>
        <v> AAC 5.190 </v>
      </c>
      <c r="B110" s="35" t="str">
        <f t="shared" si="7"/>
        <v>I</v>
      </c>
      <c r="C110" s="10">
        <f t="shared" si="8"/>
        <v>34661.366000000002</v>
      </c>
      <c r="D110" s="9" t="str">
        <f t="shared" si="9"/>
        <v>vis</v>
      </c>
      <c r="E110" s="64">
        <f>VLOOKUP(C110,'Active 1'!C$21:E$965,3,FALSE)</f>
        <v>-1723.0012095477402</v>
      </c>
      <c r="F110" s="35" t="s">
        <v>175</v>
      </c>
      <c r="G110" s="9" t="str">
        <f t="shared" si="10"/>
        <v>34661.366</v>
      </c>
      <c r="H110" s="10">
        <f t="shared" si="11"/>
        <v>-1723</v>
      </c>
      <c r="I110" s="65" t="s">
        <v>605</v>
      </c>
      <c r="J110" s="66" t="s">
        <v>606</v>
      </c>
      <c r="K110" s="65">
        <v>-1723</v>
      </c>
      <c r="L110" s="65" t="s">
        <v>607</v>
      </c>
      <c r="M110" s="66" t="s">
        <v>211</v>
      </c>
      <c r="N110" s="66"/>
      <c r="O110" s="67" t="s">
        <v>500</v>
      </c>
      <c r="P110" s="67" t="s">
        <v>608</v>
      </c>
    </row>
    <row r="111" spans="1:16" ht="12.75" customHeight="1" thickBot="1" x14ac:dyDescent="0.25">
      <c r="A111" s="10" t="str">
        <f t="shared" si="6"/>
        <v> AJ 62.373 </v>
      </c>
      <c r="B111" s="35" t="str">
        <f t="shared" si="7"/>
        <v>I</v>
      </c>
      <c r="C111" s="10">
        <f t="shared" si="8"/>
        <v>34684.589</v>
      </c>
      <c r="D111" s="9" t="str">
        <f t="shared" si="9"/>
        <v>vis</v>
      </c>
      <c r="E111" s="64">
        <f>VLOOKUP(C111,'Active 1'!C$21:E$965,3,FALSE)</f>
        <v>-1716.0016263941216</v>
      </c>
      <c r="F111" s="35" t="s">
        <v>175</v>
      </c>
      <c r="G111" s="9" t="str">
        <f t="shared" si="10"/>
        <v>34684.589</v>
      </c>
      <c r="H111" s="10">
        <f t="shared" si="11"/>
        <v>-1716</v>
      </c>
      <c r="I111" s="65" t="s">
        <v>609</v>
      </c>
      <c r="J111" s="66" t="s">
        <v>610</v>
      </c>
      <c r="K111" s="65">
        <v>-1716</v>
      </c>
      <c r="L111" s="65" t="s">
        <v>601</v>
      </c>
      <c r="M111" s="66" t="s">
        <v>178</v>
      </c>
      <c r="N111" s="66"/>
      <c r="O111" s="67" t="s">
        <v>474</v>
      </c>
      <c r="P111" s="67" t="s">
        <v>602</v>
      </c>
    </row>
    <row r="112" spans="1:16" ht="12.75" customHeight="1" thickBot="1" x14ac:dyDescent="0.25">
      <c r="A112" s="10" t="str">
        <f t="shared" si="6"/>
        <v> AAC 5.193 </v>
      </c>
      <c r="B112" s="35" t="str">
        <f t="shared" si="7"/>
        <v>I</v>
      </c>
      <c r="C112" s="10">
        <f t="shared" si="8"/>
        <v>34903.546999999999</v>
      </c>
      <c r="D112" s="9" t="str">
        <f t="shared" si="9"/>
        <v>vis</v>
      </c>
      <c r="E112" s="64">
        <f>VLOOKUP(C112,'Active 1'!C$21:E$965,3,FALSE)</f>
        <v>-1650.0060733583321</v>
      </c>
      <c r="F112" s="35" t="s">
        <v>175</v>
      </c>
      <c r="G112" s="9" t="str">
        <f t="shared" si="10"/>
        <v>34903.547</v>
      </c>
      <c r="H112" s="10">
        <f t="shared" si="11"/>
        <v>-1650</v>
      </c>
      <c r="I112" s="65" t="s">
        <v>611</v>
      </c>
      <c r="J112" s="66" t="s">
        <v>612</v>
      </c>
      <c r="K112" s="65">
        <v>-1650</v>
      </c>
      <c r="L112" s="65" t="s">
        <v>613</v>
      </c>
      <c r="M112" s="66" t="s">
        <v>211</v>
      </c>
      <c r="N112" s="66"/>
      <c r="O112" s="67" t="s">
        <v>500</v>
      </c>
      <c r="P112" s="67" t="s">
        <v>614</v>
      </c>
    </row>
    <row r="113" spans="1:16" ht="12.75" customHeight="1" thickBot="1" x14ac:dyDescent="0.25">
      <c r="A113" s="10" t="str">
        <f t="shared" si="6"/>
        <v> AJ 62.373 </v>
      </c>
      <c r="B113" s="35" t="str">
        <f t="shared" si="7"/>
        <v>I</v>
      </c>
      <c r="C113" s="10">
        <f t="shared" si="8"/>
        <v>35019.688000000002</v>
      </c>
      <c r="D113" s="9" t="str">
        <f t="shared" si="9"/>
        <v>vis</v>
      </c>
      <c r="E113" s="64">
        <f>VLOOKUP(C113,'Active 1'!C$21:E$965,3,FALSE)</f>
        <v>-1615.0003209988388</v>
      </c>
      <c r="F113" s="35" t="s">
        <v>175</v>
      </c>
      <c r="G113" s="9" t="str">
        <f t="shared" si="10"/>
        <v>35019.688</v>
      </c>
      <c r="H113" s="10">
        <f t="shared" si="11"/>
        <v>-1615</v>
      </c>
      <c r="I113" s="65" t="s">
        <v>629</v>
      </c>
      <c r="J113" s="66" t="s">
        <v>630</v>
      </c>
      <c r="K113" s="65">
        <v>-1615</v>
      </c>
      <c r="L113" s="65" t="s">
        <v>587</v>
      </c>
      <c r="M113" s="66" t="s">
        <v>178</v>
      </c>
      <c r="N113" s="66"/>
      <c r="O113" s="67" t="s">
        <v>474</v>
      </c>
      <c r="P113" s="67" t="s">
        <v>602</v>
      </c>
    </row>
    <row r="114" spans="1:16" ht="12.75" customHeight="1" thickBot="1" x14ac:dyDescent="0.25">
      <c r="A114" s="10" t="str">
        <f t="shared" si="6"/>
        <v> AJ 62.373 </v>
      </c>
      <c r="B114" s="35" t="str">
        <f t="shared" si="7"/>
        <v>I</v>
      </c>
      <c r="C114" s="10">
        <f t="shared" si="8"/>
        <v>35029.639000000003</v>
      </c>
      <c r="D114" s="9" t="str">
        <f t="shared" si="9"/>
        <v>vis</v>
      </c>
      <c r="E114" s="64">
        <f>VLOOKUP(C114,'Active 1'!C$21:E$965,3,FALSE)</f>
        <v>-1612.0010163456213</v>
      </c>
      <c r="F114" s="35" t="s">
        <v>175</v>
      </c>
      <c r="G114" s="9" t="str">
        <f t="shared" si="10"/>
        <v>35029.639</v>
      </c>
      <c r="H114" s="10">
        <f t="shared" si="11"/>
        <v>-1612</v>
      </c>
      <c r="I114" s="65" t="s">
        <v>631</v>
      </c>
      <c r="J114" s="66" t="s">
        <v>632</v>
      </c>
      <c r="K114" s="65">
        <v>-1612</v>
      </c>
      <c r="L114" s="65" t="s">
        <v>177</v>
      </c>
      <c r="M114" s="66" t="s">
        <v>178</v>
      </c>
      <c r="N114" s="66"/>
      <c r="O114" s="67" t="s">
        <v>474</v>
      </c>
      <c r="P114" s="67" t="s">
        <v>602</v>
      </c>
    </row>
    <row r="115" spans="1:16" ht="12.75" customHeight="1" thickBot="1" x14ac:dyDescent="0.25">
      <c r="A115" s="10" t="str">
        <f t="shared" si="6"/>
        <v> AJ 62.373 </v>
      </c>
      <c r="B115" s="35" t="str">
        <f t="shared" si="7"/>
        <v>I</v>
      </c>
      <c r="C115" s="10">
        <f t="shared" si="8"/>
        <v>35331.546000000002</v>
      </c>
      <c r="D115" s="9" t="str">
        <f t="shared" si="9"/>
        <v>vis</v>
      </c>
      <c r="E115" s="64">
        <f>VLOOKUP(C115,'Active 1'!C$21:E$965,3,FALSE)</f>
        <v>-1521.0040240896808</v>
      </c>
      <c r="F115" s="35" t="s">
        <v>175</v>
      </c>
      <c r="G115" s="9" t="str">
        <f t="shared" si="10"/>
        <v>35331.546</v>
      </c>
      <c r="H115" s="10">
        <f t="shared" si="11"/>
        <v>-1521</v>
      </c>
      <c r="I115" s="65" t="s">
        <v>643</v>
      </c>
      <c r="J115" s="66" t="s">
        <v>644</v>
      </c>
      <c r="K115" s="65">
        <v>-1521</v>
      </c>
      <c r="L115" s="65" t="s">
        <v>645</v>
      </c>
      <c r="M115" s="66" t="s">
        <v>178</v>
      </c>
      <c r="N115" s="66"/>
      <c r="O115" s="67" t="s">
        <v>474</v>
      </c>
      <c r="P115" s="67" t="s">
        <v>602</v>
      </c>
    </row>
    <row r="116" spans="1:16" ht="12.75" customHeight="1" thickBot="1" x14ac:dyDescent="0.25">
      <c r="A116" s="10" t="str">
        <f t="shared" si="6"/>
        <v> AJ 62.373 </v>
      </c>
      <c r="B116" s="35" t="str">
        <f t="shared" si="7"/>
        <v>I</v>
      </c>
      <c r="C116" s="10">
        <f t="shared" si="8"/>
        <v>35364.733999999997</v>
      </c>
      <c r="D116" s="9" t="str">
        <f t="shared" si="9"/>
        <v>vis</v>
      </c>
      <c r="E116" s="64">
        <f>VLOOKUP(C116,'Active 1'!C$21:E$965,3,FALSE)</f>
        <v>-1511.0009165797865</v>
      </c>
      <c r="F116" s="35" t="s">
        <v>175</v>
      </c>
      <c r="G116" s="9" t="str">
        <f t="shared" si="10"/>
        <v>35364.734</v>
      </c>
      <c r="H116" s="10">
        <f t="shared" si="11"/>
        <v>-1511</v>
      </c>
      <c r="I116" s="65" t="s">
        <v>651</v>
      </c>
      <c r="J116" s="66" t="s">
        <v>652</v>
      </c>
      <c r="K116" s="65">
        <v>-1511</v>
      </c>
      <c r="L116" s="65" t="s">
        <v>177</v>
      </c>
      <c r="M116" s="66" t="s">
        <v>178</v>
      </c>
      <c r="N116" s="66"/>
      <c r="O116" s="67" t="s">
        <v>474</v>
      </c>
      <c r="P116" s="67" t="s">
        <v>602</v>
      </c>
    </row>
    <row r="117" spans="1:16" ht="12.75" customHeight="1" thickBot="1" x14ac:dyDescent="0.25">
      <c r="A117" s="10" t="str">
        <f t="shared" si="6"/>
        <v> AJ 62.373 </v>
      </c>
      <c r="B117" s="35" t="str">
        <f t="shared" si="7"/>
        <v>I</v>
      </c>
      <c r="C117" s="10">
        <f t="shared" si="8"/>
        <v>35467.582000000002</v>
      </c>
      <c r="D117" s="9" t="str">
        <f t="shared" si="9"/>
        <v>vis</v>
      </c>
      <c r="E117" s="64">
        <f>VLOOKUP(C117,'Active 1'!C$21:E$965,3,FALSE)</f>
        <v>-1480.0017722752839</v>
      </c>
      <c r="F117" s="35" t="s">
        <v>175</v>
      </c>
      <c r="G117" s="9" t="str">
        <f t="shared" si="10"/>
        <v>35467.582</v>
      </c>
      <c r="H117" s="10">
        <f t="shared" si="11"/>
        <v>-1480</v>
      </c>
      <c r="I117" s="65" t="s">
        <v>655</v>
      </c>
      <c r="J117" s="66" t="s">
        <v>656</v>
      </c>
      <c r="K117" s="65">
        <v>-1480</v>
      </c>
      <c r="L117" s="65" t="s">
        <v>617</v>
      </c>
      <c r="M117" s="66" t="s">
        <v>178</v>
      </c>
      <c r="N117" s="66"/>
      <c r="O117" s="67" t="s">
        <v>474</v>
      </c>
      <c r="P117" s="67" t="s">
        <v>602</v>
      </c>
    </row>
    <row r="118" spans="1:16" ht="12.75" customHeight="1" thickBot="1" x14ac:dyDescent="0.25">
      <c r="A118" s="10" t="str">
        <f t="shared" si="6"/>
        <v> AJ 62.373 </v>
      </c>
      <c r="B118" s="35" t="str">
        <f t="shared" si="7"/>
        <v>I</v>
      </c>
      <c r="C118" s="10">
        <f t="shared" si="8"/>
        <v>35686.559999999998</v>
      </c>
      <c r="D118" s="9" t="str">
        <f t="shared" si="9"/>
        <v>vis</v>
      </c>
      <c r="E118" s="64">
        <f>VLOOKUP(C118,'Active 1'!C$21:E$965,3,FALSE)</f>
        <v>-1414.0001910922674</v>
      </c>
      <c r="F118" s="35" t="s">
        <v>175</v>
      </c>
      <c r="G118" s="9" t="str">
        <f t="shared" si="10"/>
        <v>35686.560</v>
      </c>
      <c r="H118" s="10">
        <f t="shared" si="11"/>
        <v>-1414</v>
      </c>
      <c r="I118" s="65" t="s">
        <v>657</v>
      </c>
      <c r="J118" s="66" t="s">
        <v>658</v>
      </c>
      <c r="K118" s="65">
        <v>-1414</v>
      </c>
      <c r="L118" s="65" t="s">
        <v>587</v>
      </c>
      <c r="M118" s="66" t="s">
        <v>178</v>
      </c>
      <c r="N118" s="66"/>
      <c r="O118" s="67" t="s">
        <v>474</v>
      </c>
      <c r="P118" s="67" t="s">
        <v>602</v>
      </c>
    </row>
    <row r="119" spans="1:16" ht="12.75" customHeight="1" thickBot="1" x14ac:dyDescent="0.25">
      <c r="A119" s="10" t="str">
        <f t="shared" si="6"/>
        <v> AJ 62.373 </v>
      </c>
      <c r="B119" s="35" t="str">
        <f t="shared" si="7"/>
        <v>I</v>
      </c>
      <c r="C119" s="10">
        <f t="shared" si="8"/>
        <v>35709.783000000003</v>
      </c>
      <c r="D119" s="9" t="str">
        <f t="shared" si="9"/>
        <v>vis</v>
      </c>
      <c r="E119" s="64">
        <f>VLOOKUP(C119,'Active 1'!C$21:E$965,3,FALSE)</f>
        <v>-1407.0006079386465</v>
      </c>
      <c r="F119" s="35" t="s">
        <v>175</v>
      </c>
      <c r="G119" s="9" t="str">
        <f t="shared" si="10"/>
        <v>35709.783</v>
      </c>
      <c r="H119" s="10">
        <f t="shared" si="11"/>
        <v>-1407</v>
      </c>
      <c r="I119" s="65" t="s">
        <v>659</v>
      </c>
      <c r="J119" s="66" t="s">
        <v>660</v>
      </c>
      <c r="K119" s="65">
        <v>-1407</v>
      </c>
      <c r="L119" s="65" t="s">
        <v>661</v>
      </c>
      <c r="M119" s="66" t="s">
        <v>178</v>
      </c>
      <c r="N119" s="66"/>
      <c r="O119" s="67" t="s">
        <v>474</v>
      </c>
      <c r="P119" s="67" t="s">
        <v>602</v>
      </c>
    </row>
    <row r="120" spans="1:16" ht="12.75" customHeight="1" thickBot="1" x14ac:dyDescent="0.25">
      <c r="A120" s="10" t="str">
        <f t="shared" si="6"/>
        <v> AJ 62.373 </v>
      </c>
      <c r="B120" s="35" t="str">
        <f t="shared" si="7"/>
        <v>I</v>
      </c>
      <c r="C120" s="10">
        <f t="shared" si="8"/>
        <v>35802.682000000001</v>
      </c>
      <c r="D120" s="9" t="str">
        <f t="shared" si="9"/>
        <v>vis</v>
      </c>
      <c r="E120" s="64">
        <f>VLOOKUP(C120,'Active 1'!C$21:E$965,3,FALSE)</f>
        <v>-1379.0001654726407</v>
      </c>
      <c r="F120" s="35" t="s">
        <v>175</v>
      </c>
      <c r="G120" s="9" t="str">
        <f t="shared" si="10"/>
        <v>35802.682</v>
      </c>
      <c r="H120" s="10">
        <f t="shared" si="11"/>
        <v>-1379</v>
      </c>
      <c r="I120" s="65" t="s">
        <v>670</v>
      </c>
      <c r="J120" s="66" t="s">
        <v>671</v>
      </c>
      <c r="K120" s="65">
        <v>-1379</v>
      </c>
      <c r="L120" s="65" t="s">
        <v>587</v>
      </c>
      <c r="M120" s="66" t="s">
        <v>178</v>
      </c>
      <c r="N120" s="66"/>
      <c r="O120" s="67" t="s">
        <v>474</v>
      </c>
      <c r="P120" s="67" t="s">
        <v>602</v>
      </c>
    </row>
    <row r="121" spans="1:16" ht="12.75" customHeight="1" thickBot="1" x14ac:dyDescent="0.25">
      <c r="A121" s="10" t="str">
        <f t="shared" si="6"/>
        <v> AJ 62.373 </v>
      </c>
      <c r="B121" s="35" t="str">
        <f t="shared" si="7"/>
        <v>I</v>
      </c>
      <c r="C121" s="10">
        <f t="shared" si="8"/>
        <v>36011.697</v>
      </c>
      <c r="D121" s="9" t="str">
        <f t="shared" si="9"/>
        <v>vis</v>
      </c>
      <c r="E121" s="64">
        <f>VLOOKUP(C121,'Active 1'!C$21:E$965,3,FALSE)</f>
        <v>-1316.0015058311769</v>
      </c>
      <c r="F121" s="35" t="s">
        <v>175</v>
      </c>
      <c r="G121" s="9" t="str">
        <f t="shared" si="10"/>
        <v>36011.697</v>
      </c>
      <c r="H121" s="10">
        <f t="shared" si="11"/>
        <v>-1316</v>
      </c>
      <c r="I121" s="65" t="s">
        <v>672</v>
      </c>
      <c r="J121" s="66" t="s">
        <v>673</v>
      </c>
      <c r="K121" s="65">
        <v>-1316</v>
      </c>
      <c r="L121" s="65" t="s">
        <v>601</v>
      </c>
      <c r="M121" s="66" t="s">
        <v>178</v>
      </c>
      <c r="N121" s="66"/>
      <c r="O121" s="67" t="s">
        <v>474</v>
      </c>
      <c r="P121" s="67" t="s">
        <v>602</v>
      </c>
    </row>
    <row r="122" spans="1:16" ht="12.75" customHeight="1" thickBot="1" x14ac:dyDescent="0.25">
      <c r="A122" s="10" t="str">
        <f t="shared" si="6"/>
        <v> AA 8.190 </v>
      </c>
      <c r="B122" s="35" t="str">
        <f t="shared" si="7"/>
        <v>I</v>
      </c>
      <c r="C122" s="10">
        <f t="shared" si="8"/>
        <v>36164.315000000002</v>
      </c>
      <c r="D122" s="9" t="str">
        <f t="shared" si="9"/>
        <v>vis</v>
      </c>
      <c r="E122" s="64">
        <f>VLOOKUP(C122,'Active 1'!C$21:E$965,3,FALSE)</f>
        <v>-1270.001317150168</v>
      </c>
      <c r="F122" s="35" t="s">
        <v>175</v>
      </c>
      <c r="G122" s="9" t="str">
        <f t="shared" si="10"/>
        <v>36164.315</v>
      </c>
      <c r="H122" s="10">
        <f t="shared" si="11"/>
        <v>-1270</v>
      </c>
      <c r="I122" s="65" t="s">
        <v>674</v>
      </c>
      <c r="J122" s="66" t="s">
        <v>675</v>
      </c>
      <c r="K122" s="65">
        <v>-1270</v>
      </c>
      <c r="L122" s="65" t="s">
        <v>607</v>
      </c>
      <c r="M122" s="66" t="s">
        <v>211</v>
      </c>
      <c r="N122" s="66"/>
      <c r="O122" s="67" t="s">
        <v>500</v>
      </c>
      <c r="P122" s="67" t="s">
        <v>676</v>
      </c>
    </row>
    <row r="123" spans="1:16" ht="12.75" customHeight="1" thickBot="1" x14ac:dyDescent="0.25">
      <c r="A123" s="10" t="str">
        <f t="shared" si="6"/>
        <v> AA 9.48 </v>
      </c>
      <c r="B123" s="35" t="str">
        <f t="shared" si="7"/>
        <v>I</v>
      </c>
      <c r="C123" s="10">
        <f t="shared" si="8"/>
        <v>36343.470999999998</v>
      </c>
      <c r="D123" s="9" t="str">
        <f t="shared" si="9"/>
        <v>vis</v>
      </c>
      <c r="E123" s="64">
        <f>VLOOKUP(C123,'Active 1'!C$21:E$965,3,FALSE)</f>
        <v>-1216.0023799125258</v>
      </c>
      <c r="F123" s="35" t="s">
        <v>175</v>
      </c>
      <c r="G123" s="9" t="str">
        <f t="shared" si="10"/>
        <v>36343.471</v>
      </c>
      <c r="H123" s="10">
        <f t="shared" si="11"/>
        <v>-1216</v>
      </c>
      <c r="I123" s="65" t="s">
        <v>677</v>
      </c>
      <c r="J123" s="66" t="s">
        <v>678</v>
      </c>
      <c r="K123" s="65">
        <v>-1216</v>
      </c>
      <c r="L123" s="65" t="s">
        <v>666</v>
      </c>
      <c r="M123" s="66" t="s">
        <v>211</v>
      </c>
      <c r="N123" s="66"/>
      <c r="O123" s="67" t="s">
        <v>500</v>
      </c>
      <c r="P123" s="67" t="s">
        <v>679</v>
      </c>
    </row>
    <row r="124" spans="1:16" ht="12.75" customHeight="1" thickBot="1" x14ac:dyDescent="0.25">
      <c r="A124" s="10" t="str">
        <f t="shared" si="6"/>
        <v> AA 10.69 </v>
      </c>
      <c r="B124" s="35" t="str">
        <f t="shared" si="7"/>
        <v>I</v>
      </c>
      <c r="C124" s="10">
        <f t="shared" si="8"/>
        <v>36728.332000000002</v>
      </c>
      <c r="D124" s="9" t="str">
        <f t="shared" si="9"/>
        <v>vis</v>
      </c>
      <c r="E124" s="64">
        <f>VLOOKUP(C124,'Active 1'!C$21:E$965,3,FALSE)</f>
        <v>-1100.0024413996262</v>
      </c>
      <c r="F124" s="35" t="s">
        <v>175</v>
      </c>
      <c r="G124" s="9" t="str">
        <f t="shared" si="10"/>
        <v>36728.332</v>
      </c>
      <c r="H124" s="10">
        <f t="shared" si="11"/>
        <v>-1100</v>
      </c>
      <c r="I124" s="65" t="s">
        <v>684</v>
      </c>
      <c r="J124" s="66" t="s">
        <v>685</v>
      </c>
      <c r="K124" s="65">
        <v>-1100</v>
      </c>
      <c r="L124" s="65" t="s">
        <v>666</v>
      </c>
      <c r="M124" s="66" t="s">
        <v>211</v>
      </c>
      <c r="N124" s="66"/>
      <c r="O124" s="67" t="s">
        <v>500</v>
      </c>
      <c r="P124" s="67" t="s">
        <v>686</v>
      </c>
    </row>
    <row r="125" spans="1:16" ht="12.75" customHeight="1" thickBot="1" x14ac:dyDescent="0.25">
      <c r="A125" s="10" t="str">
        <f t="shared" si="6"/>
        <v> HABZ 38 </v>
      </c>
      <c r="B125" s="35" t="str">
        <f t="shared" si="7"/>
        <v>I</v>
      </c>
      <c r="C125" s="10">
        <f t="shared" si="8"/>
        <v>37199.449999999997</v>
      </c>
      <c r="D125" s="9" t="str">
        <f t="shared" si="9"/>
        <v>vis</v>
      </c>
      <c r="E125" s="64">
        <f>VLOOKUP(C125,'Active 1'!C$21:E$965,3,FALSE)</f>
        <v>-958.00400811509223</v>
      </c>
      <c r="F125" s="35" t="s">
        <v>175</v>
      </c>
      <c r="G125" s="9" t="str">
        <f t="shared" si="10"/>
        <v>37199.450</v>
      </c>
      <c r="H125" s="10">
        <f t="shared" si="11"/>
        <v>-958</v>
      </c>
      <c r="I125" s="65" t="s">
        <v>687</v>
      </c>
      <c r="J125" s="66" t="s">
        <v>688</v>
      </c>
      <c r="K125" s="65">
        <v>-958</v>
      </c>
      <c r="L125" s="65" t="s">
        <v>645</v>
      </c>
      <c r="M125" s="66" t="s">
        <v>193</v>
      </c>
      <c r="N125" s="66"/>
      <c r="O125" s="67" t="s">
        <v>689</v>
      </c>
      <c r="P125" s="67" t="s">
        <v>690</v>
      </c>
    </row>
    <row r="126" spans="1:16" ht="12.75" customHeight="1" thickBot="1" x14ac:dyDescent="0.25">
      <c r="A126" s="10" t="str">
        <f t="shared" si="6"/>
        <v> HABZ 38 </v>
      </c>
      <c r="B126" s="35" t="str">
        <f t="shared" si="7"/>
        <v>I</v>
      </c>
      <c r="C126" s="10">
        <f t="shared" si="8"/>
        <v>37939.349000000002</v>
      </c>
      <c r="D126" s="9" t="str">
        <f t="shared" si="9"/>
        <v>vis</v>
      </c>
      <c r="E126" s="64">
        <f>VLOOKUP(C126,'Active 1'!C$21:E$965,3,FALSE)</f>
        <v>-734.99300282810418</v>
      </c>
      <c r="F126" s="35" t="s">
        <v>175</v>
      </c>
      <c r="G126" s="9" t="str">
        <f t="shared" si="10"/>
        <v>37939.349</v>
      </c>
      <c r="H126" s="10">
        <f t="shared" si="11"/>
        <v>-735</v>
      </c>
      <c r="I126" s="65" t="s">
        <v>691</v>
      </c>
      <c r="J126" s="66" t="s">
        <v>692</v>
      </c>
      <c r="K126" s="65">
        <v>-735</v>
      </c>
      <c r="L126" s="65" t="s">
        <v>693</v>
      </c>
      <c r="M126" s="66" t="s">
        <v>193</v>
      </c>
      <c r="N126" s="66"/>
      <c r="O126" s="67" t="s">
        <v>689</v>
      </c>
      <c r="P126" s="67" t="s">
        <v>690</v>
      </c>
    </row>
    <row r="127" spans="1:16" ht="12.75" customHeight="1" thickBot="1" x14ac:dyDescent="0.25">
      <c r="A127" s="10" t="str">
        <f t="shared" si="6"/>
        <v> HABZ 38 </v>
      </c>
      <c r="B127" s="35" t="str">
        <f t="shared" si="7"/>
        <v>I</v>
      </c>
      <c r="C127" s="10">
        <f t="shared" si="8"/>
        <v>38911.447999999997</v>
      </c>
      <c r="D127" s="9" t="str">
        <f t="shared" si="9"/>
        <v>vis</v>
      </c>
      <c r="E127" s="64">
        <f>VLOOKUP(C127,'Active 1'!C$21:E$965,3,FALSE)</f>
        <v>-441.99520822576915</v>
      </c>
      <c r="F127" s="35" t="s">
        <v>175</v>
      </c>
      <c r="G127" s="9" t="str">
        <f t="shared" si="10"/>
        <v>38911.448</v>
      </c>
      <c r="H127" s="10">
        <f t="shared" si="11"/>
        <v>-442</v>
      </c>
      <c r="I127" s="65" t="s">
        <v>698</v>
      </c>
      <c r="J127" s="66" t="s">
        <v>699</v>
      </c>
      <c r="K127" s="65">
        <v>-442</v>
      </c>
      <c r="L127" s="65" t="s">
        <v>700</v>
      </c>
      <c r="M127" s="66" t="s">
        <v>193</v>
      </c>
      <c r="N127" s="66"/>
      <c r="O127" s="67" t="s">
        <v>689</v>
      </c>
      <c r="P127" s="67" t="s">
        <v>690</v>
      </c>
    </row>
    <row r="128" spans="1:16" ht="12.75" customHeight="1" thickBot="1" x14ac:dyDescent="0.25">
      <c r="A128" s="10" t="str">
        <f t="shared" si="6"/>
        <v> PASP 84.545 </v>
      </c>
      <c r="B128" s="35" t="str">
        <f t="shared" si="7"/>
        <v>I</v>
      </c>
      <c r="C128" s="10">
        <f t="shared" si="8"/>
        <v>40377.892</v>
      </c>
      <c r="D128" s="9" t="str">
        <f t="shared" si="9"/>
        <v>vis</v>
      </c>
      <c r="E128" s="64">
        <f>VLOOKUP(C128,'Active 1'!C$21:E$965,3,FALSE)</f>
        <v>1.8084441687237298E-3</v>
      </c>
      <c r="F128" s="35" t="s">
        <v>175</v>
      </c>
      <c r="G128" s="9" t="str">
        <f t="shared" si="10"/>
        <v>40377.892</v>
      </c>
      <c r="H128" s="10">
        <f t="shared" si="11"/>
        <v>0</v>
      </c>
      <c r="I128" s="65" t="s">
        <v>701</v>
      </c>
      <c r="J128" s="66" t="s">
        <v>702</v>
      </c>
      <c r="K128" s="65">
        <v>0</v>
      </c>
      <c r="L128" s="65" t="s">
        <v>492</v>
      </c>
      <c r="M128" s="66" t="s">
        <v>547</v>
      </c>
      <c r="N128" s="66" t="s">
        <v>548</v>
      </c>
      <c r="O128" s="67" t="s">
        <v>703</v>
      </c>
      <c r="P128" s="67" t="s">
        <v>704</v>
      </c>
    </row>
    <row r="129" spans="1:16" ht="12.75" customHeight="1" thickBot="1" x14ac:dyDescent="0.25">
      <c r="A129" s="10" t="str">
        <f t="shared" si="6"/>
        <v> PASP 84.545 </v>
      </c>
      <c r="B129" s="35" t="str">
        <f t="shared" si="7"/>
        <v>I</v>
      </c>
      <c r="C129" s="10">
        <f t="shared" si="8"/>
        <v>40407.752</v>
      </c>
      <c r="D129" s="9" t="str">
        <f t="shared" si="9"/>
        <v>vis</v>
      </c>
      <c r="E129" s="64">
        <f>VLOOKUP(C129,'Active 1'!C$21:E$965,3,FALSE)</f>
        <v>9.0018322553504486</v>
      </c>
      <c r="F129" s="35" t="s">
        <v>175</v>
      </c>
      <c r="G129" s="9" t="str">
        <f t="shared" si="10"/>
        <v>40407.752</v>
      </c>
      <c r="H129" s="10">
        <f t="shared" si="11"/>
        <v>9</v>
      </c>
      <c r="I129" s="65" t="s">
        <v>705</v>
      </c>
      <c r="J129" s="66" t="s">
        <v>706</v>
      </c>
      <c r="K129" s="65">
        <v>9</v>
      </c>
      <c r="L129" s="65" t="s">
        <v>492</v>
      </c>
      <c r="M129" s="66" t="s">
        <v>547</v>
      </c>
      <c r="N129" s="66" t="s">
        <v>548</v>
      </c>
      <c r="O129" s="67" t="s">
        <v>703</v>
      </c>
      <c r="P129" s="67" t="s">
        <v>704</v>
      </c>
    </row>
    <row r="130" spans="1:16" ht="13.5" thickBot="1" x14ac:dyDescent="0.25">
      <c r="A130" s="10" t="str">
        <f t="shared" si="6"/>
        <v> ORI 122 </v>
      </c>
      <c r="B130" s="35" t="str">
        <f t="shared" si="7"/>
        <v>I</v>
      </c>
      <c r="C130" s="10">
        <f t="shared" si="8"/>
        <v>40895.462</v>
      </c>
      <c r="D130" s="9" t="str">
        <f t="shared" si="9"/>
        <v>vis</v>
      </c>
      <c r="E130" s="64">
        <f>VLOOKUP(C130,'Active 1'!C$21:E$965,3,FALSE)</f>
        <v>156.00121648011086</v>
      </c>
      <c r="F130" s="35" t="s">
        <v>175</v>
      </c>
      <c r="G130" s="9" t="str">
        <f t="shared" si="10"/>
        <v>40895.462</v>
      </c>
      <c r="H130" s="10">
        <f t="shared" si="11"/>
        <v>156</v>
      </c>
      <c r="I130" s="65" t="s">
        <v>722</v>
      </c>
      <c r="J130" s="66" t="s">
        <v>723</v>
      </c>
      <c r="K130" s="65">
        <v>156</v>
      </c>
      <c r="L130" s="65" t="s">
        <v>516</v>
      </c>
      <c r="M130" s="66" t="s">
        <v>211</v>
      </c>
      <c r="N130" s="66"/>
      <c r="O130" s="67" t="s">
        <v>724</v>
      </c>
      <c r="P130" s="67" t="s">
        <v>725</v>
      </c>
    </row>
    <row r="131" spans="1:16" ht="13.5" thickBot="1" x14ac:dyDescent="0.25">
      <c r="A131" s="10" t="str">
        <f t="shared" si="6"/>
        <v> ORI 126 </v>
      </c>
      <c r="B131" s="35" t="str">
        <f t="shared" si="7"/>
        <v>I</v>
      </c>
      <c r="C131" s="10">
        <f t="shared" si="8"/>
        <v>41104.478000000003</v>
      </c>
      <c r="D131" s="9" t="str">
        <f t="shared" si="9"/>
        <v>vis</v>
      </c>
      <c r="E131" s="64">
        <f>VLOOKUP(C131,'Active 1'!C$21:E$965,3,FALSE)</f>
        <v>219.00017752893712</v>
      </c>
      <c r="F131" s="35" t="s">
        <v>175</v>
      </c>
      <c r="G131" s="9" t="str">
        <f t="shared" si="10"/>
        <v>41104.478</v>
      </c>
      <c r="H131" s="10">
        <f t="shared" si="11"/>
        <v>219</v>
      </c>
      <c r="I131" s="65" t="s">
        <v>726</v>
      </c>
      <c r="J131" s="66" t="s">
        <v>727</v>
      </c>
      <c r="K131" s="65">
        <v>219</v>
      </c>
      <c r="L131" s="65" t="s">
        <v>531</v>
      </c>
      <c r="M131" s="66" t="s">
        <v>211</v>
      </c>
      <c r="N131" s="66"/>
      <c r="O131" s="67" t="s">
        <v>724</v>
      </c>
      <c r="P131" s="67" t="s">
        <v>728</v>
      </c>
    </row>
    <row r="132" spans="1:16" ht="13.5" thickBot="1" x14ac:dyDescent="0.25">
      <c r="A132" s="10" t="str">
        <f t="shared" si="6"/>
        <v> ORI 126 </v>
      </c>
      <c r="B132" s="35" t="str">
        <f t="shared" si="7"/>
        <v>I</v>
      </c>
      <c r="C132" s="10">
        <f t="shared" si="8"/>
        <v>41157.563000000002</v>
      </c>
      <c r="D132" s="9" t="str">
        <f t="shared" si="9"/>
        <v>vis</v>
      </c>
      <c r="E132" s="64">
        <f>VLOOKUP(C132,'Active 1'!C$21:E$965,3,FALSE)</f>
        <v>235.00038730846038</v>
      </c>
      <c r="F132" s="35" t="s">
        <v>175</v>
      </c>
      <c r="G132" s="9" t="str">
        <f t="shared" si="10"/>
        <v>41157.563</v>
      </c>
      <c r="H132" s="10">
        <f t="shared" si="11"/>
        <v>235</v>
      </c>
      <c r="I132" s="65" t="s">
        <v>729</v>
      </c>
      <c r="J132" s="66" t="s">
        <v>730</v>
      </c>
      <c r="K132" s="65">
        <v>235</v>
      </c>
      <c r="L132" s="65" t="s">
        <v>531</v>
      </c>
      <c r="M132" s="66" t="s">
        <v>211</v>
      </c>
      <c r="N132" s="66"/>
      <c r="O132" s="67" t="s">
        <v>724</v>
      </c>
      <c r="P132" s="67" t="s">
        <v>728</v>
      </c>
    </row>
    <row r="133" spans="1:16" ht="13.5" thickBot="1" x14ac:dyDescent="0.25">
      <c r="A133" s="10" t="str">
        <f t="shared" si="6"/>
        <v> ORI 129 </v>
      </c>
      <c r="B133" s="35" t="str">
        <f t="shared" si="7"/>
        <v>I</v>
      </c>
      <c r="C133" s="10">
        <f t="shared" si="8"/>
        <v>41250.459000000003</v>
      </c>
      <c r="D133" s="9" t="str">
        <f t="shared" si="9"/>
        <v>vis</v>
      </c>
      <c r="E133" s="64">
        <f>VLOOKUP(C133,'Active 1'!C$21:E$965,3,FALSE)</f>
        <v>262.99992555238293</v>
      </c>
      <c r="F133" s="35" t="s">
        <v>175</v>
      </c>
      <c r="G133" s="9" t="str">
        <f t="shared" si="10"/>
        <v>41250.459</v>
      </c>
      <c r="H133" s="10">
        <f t="shared" si="11"/>
        <v>263</v>
      </c>
      <c r="I133" s="65" t="s">
        <v>731</v>
      </c>
      <c r="J133" s="66" t="s">
        <v>732</v>
      </c>
      <c r="K133" s="65">
        <v>263</v>
      </c>
      <c r="L133" s="65" t="s">
        <v>650</v>
      </c>
      <c r="M133" s="66" t="s">
        <v>211</v>
      </c>
      <c r="N133" s="66"/>
      <c r="O133" s="67" t="s">
        <v>724</v>
      </c>
      <c r="P133" s="67" t="s">
        <v>733</v>
      </c>
    </row>
    <row r="134" spans="1:16" ht="13.5" thickBot="1" x14ac:dyDescent="0.25">
      <c r="A134" s="10" t="str">
        <f t="shared" si="6"/>
        <v> BBS 4 </v>
      </c>
      <c r="B134" s="35" t="str">
        <f t="shared" si="7"/>
        <v>I</v>
      </c>
      <c r="C134" s="10">
        <f t="shared" si="8"/>
        <v>41522.517</v>
      </c>
      <c r="D134" s="9" t="str">
        <f t="shared" si="9"/>
        <v>vis</v>
      </c>
      <c r="E134" s="64">
        <f>VLOOKUP(C134,'Active 1'!C$21:E$965,3,FALSE)</f>
        <v>345.00020947811652</v>
      </c>
      <c r="F134" s="35" t="s">
        <v>175</v>
      </c>
      <c r="G134" s="9" t="str">
        <f t="shared" si="10"/>
        <v>41522.517</v>
      </c>
      <c r="H134" s="10">
        <f t="shared" si="11"/>
        <v>345</v>
      </c>
      <c r="I134" s="65" t="s">
        <v>734</v>
      </c>
      <c r="J134" s="66" t="s">
        <v>735</v>
      </c>
      <c r="K134" s="65">
        <v>345</v>
      </c>
      <c r="L134" s="65" t="s">
        <v>531</v>
      </c>
      <c r="M134" s="66" t="s">
        <v>211</v>
      </c>
      <c r="N134" s="66"/>
      <c r="O134" s="67" t="s">
        <v>724</v>
      </c>
      <c r="P134" s="67" t="s">
        <v>736</v>
      </c>
    </row>
    <row r="135" spans="1:16" ht="13.5" thickBot="1" x14ac:dyDescent="0.25">
      <c r="A135" s="10" t="str">
        <f t="shared" si="6"/>
        <v> BBS 6 </v>
      </c>
      <c r="B135" s="35" t="str">
        <f t="shared" si="7"/>
        <v>I</v>
      </c>
      <c r="C135" s="10">
        <f t="shared" si="8"/>
        <v>41605.46</v>
      </c>
      <c r="D135" s="9" t="str">
        <f t="shared" si="9"/>
        <v>vis</v>
      </c>
      <c r="E135" s="64">
        <f>VLOOKUP(C135,'Active 1'!C$21:E$965,3,FALSE)</f>
        <v>369.99984025409861</v>
      </c>
      <c r="F135" s="35" t="s">
        <v>175</v>
      </c>
      <c r="G135" s="9" t="str">
        <f t="shared" si="10"/>
        <v>41605.460</v>
      </c>
      <c r="H135" s="10">
        <f t="shared" si="11"/>
        <v>370</v>
      </c>
      <c r="I135" s="65" t="s">
        <v>737</v>
      </c>
      <c r="J135" s="66" t="s">
        <v>738</v>
      </c>
      <c r="K135" s="65">
        <v>370</v>
      </c>
      <c r="L135" s="65" t="s">
        <v>587</v>
      </c>
      <c r="M135" s="66" t="s">
        <v>211</v>
      </c>
      <c r="N135" s="66"/>
      <c r="O135" s="67" t="s">
        <v>739</v>
      </c>
      <c r="P135" s="67" t="s">
        <v>740</v>
      </c>
    </row>
    <row r="136" spans="1:16" ht="13.5" thickBot="1" x14ac:dyDescent="0.25">
      <c r="A136" s="10" t="str">
        <f t="shared" si="6"/>
        <v> BBS 6 </v>
      </c>
      <c r="B136" s="35" t="str">
        <f t="shared" si="7"/>
        <v>I</v>
      </c>
      <c r="C136" s="10">
        <f t="shared" si="8"/>
        <v>41605.46</v>
      </c>
      <c r="D136" s="9" t="str">
        <f t="shared" si="9"/>
        <v>vis</v>
      </c>
      <c r="E136" s="64">
        <f>VLOOKUP(C136,'Active 1'!C$21:E$965,3,FALSE)</f>
        <v>369.99984025409861</v>
      </c>
      <c r="F136" s="35" t="s">
        <v>175</v>
      </c>
      <c r="G136" s="9" t="str">
        <f t="shared" si="10"/>
        <v>41605.460</v>
      </c>
      <c r="H136" s="10">
        <f t="shared" si="11"/>
        <v>370</v>
      </c>
      <c r="I136" s="65" t="s">
        <v>737</v>
      </c>
      <c r="J136" s="66" t="s">
        <v>738</v>
      </c>
      <c r="K136" s="65">
        <v>370</v>
      </c>
      <c r="L136" s="65" t="s">
        <v>587</v>
      </c>
      <c r="M136" s="66" t="s">
        <v>211</v>
      </c>
      <c r="N136" s="66"/>
      <c r="O136" s="67" t="s">
        <v>724</v>
      </c>
      <c r="P136" s="67" t="s">
        <v>740</v>
      </c>
    </row>
    <row r="137" spans="1:16" ht="13.5" thickBot="1" x14ac:dyDescent="0.25">
      <c r="A137" s="10" t="str">
        <f t="shared" si="6"/>
        <v> BBS 9 </v>
      </c>
      <c r="B137" s="35" t="str">
        <f t="shared" si="7"/>
        <v>I</v>
      </c>
      <c r="C137" s="10">
        <f t="shared" si="8"/>
        <v>41814.476000000002</v>
      </c>
      <c r="D137" s="9" t="str">
        <f t="shared" si="9"/>
        <v>vis</v>
      </c>
      <c r="E137" s="64">
        <f>VLOOKUP(C137,'Active 1'!C$21:E$965,3,FALSE)</f>
        <v>432.99880130292485</v>
      </c>
      <c r="F137" s="35" t="s">
        <v>175</v>
      </c>
      <c r="G137" s="9" t="str">
        <f t="shared" si="10"/>
        <v>41814.476</v>
      </c>
      <c r="H137" s="10">
        <f t="shared" si="11"/>
        <v>433</v>
      </c>
      <c r="I137" s="65" t="s">
        <v>741</v>
      </c>
      <c r="J137" s="66" t="s">
        <v>742</v>
      </c>
      <c r="K137" s="65">
        <v>433</v>
      </c>
      <c r="L137" s="65" t="s">
        <v>607</v>
      </c>
      <c r="M137" s="66" t="s">
        <v>211</v>
      </c>
      <c r="N137" s="66"/>
      <c r="O137" s="67" t="s">
        <v>724</v>
      </c>
      <c r="P137" s="67" t="s">
        <v>743</v>
      </c>
    </row>
    <row r="138" spans="1:16" ht="13.5" thickBot="1" x14ac:dyDescent="0.25">
      <c r="A138" s="10" t="str">
        <f t="shared" si="6"/>
        <v> BBS 9 </v>
      </c>
      <c r="B138" s="35" t="str">
        <f t="shared" si="7"/>
        <v>I</v>
      </c>
      <c r="C138" s="10">
        <f t="shared" si="8"/>
        <v>41824.430999999997</v>
      </c>
      <c r="D138" s="9" t="str">
        <f t="shared" si="9"/>
        <v>vis</v>
      </c>
      <c r="E138" s="64">
        <f>VLOOKUP(C138,'Active 1'!C$21:E$965,3,FALSE)</f>
        <v>435.99931158558604</v>
      </c>
      <c r="F138" s="35" t="s">
        <v>175</v>
      </c>
      <c r="G138" s="9" t="str">
        <f t="shared" si="10"/>
        <v>41824.431</v>
      </c>
      <c r="H138" s="10">
        <f t="shared" si="11"/>
        <v>436</v>
      </c>
      <c r="I138" s="65" t="s">
        <v>744</v>
      </c>
      <c r="J138" s="66" t="s">
        <v>745</v>
      </c>
      <c r="K138" s="65">
        <v>436</v>
      </c>
      <c r="L138" s="65" t="s">
        <v>661</v>
      </c>
      <c r="M138" s="66" t="s">
        <v>211</v>
      </c>
      <c r="N138" s="66"/>
      <c r="O138" s="67" t="s">
        <v>724</v>
      </c>
      <c r="P138" s="67" t="s">
        <v>743</v>
      </c>
    </row>
    <row r="139" spans="1:16" ht="13.5" thickBot="1" x14ac:dyDescent="0.25">
      <c r="A139" s="10" t="str">
        <f t="shared" ref="A139:A202" si="12">P139</f>
        <v> BBS 12 </v>
      </c>
      <c r="B139" s="35" t="str">
        <f t="shared" ref="B139:B202" si="13">IF(H139=INT(H139),"I","II")</f>
        <v>I</v>
      </c>
      <c r="C139" s="10">
        <f t="shared" ref="C139:C202" si="14">1*G139</f>
        <v>41980.368000000002</v>
      </c>
      <c r="D139" s="9" t="str">
        <f t="shared" ref="D139:D202" si="15">VLOOKUP(F139,I$1:J$5,2,FALSE)</f>
        <v>vis</v>
      </c>
      <c r="E139" s="64">
        <f>VLOOKUP(C139,'Active 1'!C$21:E$965,3,FALSE)</f>
        <v>482.99987129905776</v>
      </c>
      <c r="F139" s="35" t="s">
        <v>175</v>
      </c>
      <c r="G139" s="9" t="str">
        <f t="shared" ref="G139:G202" si="16">MID(I139,3,LEN(I139)-3)</f>
        <v>41980.368</v>
      </c>
      <c r="H139" s="10">
        <f t="shared" ref="H139:H202" si="17">1*K139</f>
        <v>483</v>
      </c>
      <c r="I139" s="65" t="s">
        <v>750</v>
      </c>
      <c r="J139" s="66" t="s">
        <v>751</v>
      </c>
      <c r="K139" s="65">
        <v>483</v>
      </c>
      <c r="L139" s="65" t="s">
        <v>650</v>
      </c>
      <c r="M139" s="66" t="s">
        <v>211</v>
      </c>
      <c r="N139" s="66"/>
      <c r="O139" s="67" t="s">
        <v>739</v>
      </c>
      <c r="P139" s="67" t="s">
        <v>752</v>
      </c>
    </row>
    <row r="140" spans="1:16" ht="13.5" thickBot="1" x14ac:dyDescent="0.25">
      <c r="A140" s="10" t="str">
        <f t="shared" si="12"/>
        <v> BBS 15 </v>
      </c>
      <c r="B140" s="35" t="str">
        <f t="shared" si="13"/>
        <v>I</v>
      </c>
      <c r="C140" s="10">
        <f t="shared" si="14"/>
        <v>42139.614000000001</v>
      </c>
      <c r="D140" s="9" t="str">
        <f t="shared" si="15"/>
        <v>vis</v>
      </c>
      <c r="E140" s="64">
        <f>VLOOKUP(C140,'Active 1'!C$21:E$965,3,FALSE)</f>
        <v>530.9977879713756</v>
      </c>
      <c r="F140" s="35" t="s">
        <v>175</v>
      </c>
      <c r="G140" s="9" t="str">
        <f t="shared" si="16"/>
        <v>42139.614</v>
      </c>
      <c r="H140" s="10">
        <f t="shared" si="17"/>
        <v>531</v>
      </c>
      <c r="I140" s="65" t="s">
        <v>753</v>
      </c>
      <c r="J140" s="66" t="s">
        <v>754</v>
      </c>
      <c r="K140" s="65">
        <v>531</v>
      </c>
      <c r="L140" s="65" t="s">
        <v>755</v>
      </c>
      <c r="M140" s="66" t="s">
        <v>211</v>
      </c>
      <c r="N140" s="66"/>
      <c r="O140" s="67" t="s">
        <v>739</v>
      </c>
      <c r="P140" s="67" t="s">
        <v>756</v>
      </c>
    </row>
    <row r="141" spans="1:16" ht="13.5" thickBot="1" x14ac:dyDescent="0.25">
      <c r="A141" s="10" t="str">
        <f t="shared" si="12"/>
        <v> BBS 15 </v>
      </c>
      <c r="B141" s="35" t="str">
        <f t="shared" si="13"/>
        <v>I</v>
      </c>
      <c r="C141" s="10">
        <f t="shared" si="14"/>
        <v>42179.434000000001</v>
      </c>
      <c r="D141" s="9" t="str">
        <f t="shared" si="15"/>
        <v>vis</v>
      </c>
      <c r="E141" s="64">
        <f>VLOOKUP(C141,'Active 1'!C$21:E$965,3,FALSE)</f>
        <v>542.99982910202687</v>
      </c>
      <c r="F141" s="35" t="s">
        <v>175</v>
      </c>
      <c r="G141" s="9" t="str">
        <f t="shared" si="16"/>
        <v>42179.434</v>
      </c>
      <c r="H141" s="10">
        <f t="shared" si="17"/>
        <v>543</v>
      </c>
      <c r="I141" s="65" t="s">
        <v>757</v>
      </c>
      <c r="J141" s="66" t="s">
        <v>758</v>
      </c>
      <c r="K141" s="65">
        <v>543</v>
      </c>
      <c r="L141" s="65" t="s">
        <v>587</v>
      </c>
      <c r="M141" s="66" t="s">
        <v>211</v>
      </c>
      <c r="N141" s="66"/>
      <c r="O141" s="67" t="s">
        <v>739</v>
      </c>
      <c r="P141" s="67" t="s">
        <v>756</v>
      </c>
    </row>
    <row r="142" spans="1:16" ht="13.5" thickBot="1" x14ac:dyDescent="0.25">
      <c r="A142" s="10" t="str">
        <f t="shared" si="12"/>
        <v> BBS 22 </v>
      </c>
      <c r="B142" s="35" t="str">
        <f t="shared" si="13"/>
        <v>I</v>
      </c>
      <c r="C142" s="10">
        <f t="shared" si="14"/>
        <v>42534.423999999999</v>
      </c>
      <c r="D142" s="9" t="str">
        <f t="shared" si="15"/>
        <v>vis</v>
      </c>
      <c r="E142" s="64">
        <f>VLOOKUP(C142,'Active 1'!C$21:E$965,3,FALSE)</f>
        <v>649.99642832276766</v>
      </c>
      <c r="F142" s="35" t="s">
        <v>175</v>
      </c>
      <c r="G142" s="9" t="str">
        <f t="shared" si="16"/>
        <v>42534.424</v>
      </c>
      <c r="H142" s="10">
        <f t="shared" si="17"/>
        <v>650</v>
      </c>
      <c r="I142" s="65" t="s">
        <v>759</v>
      </c>
      <c r="J142" s="66" t="s">
        <v>760</v>
      </c>
      <c r="K142" s="65">
        <v>650</v>
      </c>
      <c r="L142" s="65" t="s">
        <v>489</v>
      </c>
      <c r="M142" s="66" t="s">
        <v>211</v>
      </c>
      <c r="N142" s="66"/>
      <c r="O142" s="67" t="s">
        <v>724</v>
      </c>
      <c r="P142" s="67" t="s">
        <v>761</v>
      </c>
    </row>
    <row r="143" spans="1:16" ht="13.5" thickBot="1" x14ac:dyDescent="0.25">
      <c r="A143" s="10" t="str">
        <f t="shared" si="12"/>
        <v> BBS 22 </v>
      </c>
      <c r="B143" s="35" t="str">
        <f t="shared" si="13"/>
        <v>I</v>
      </c>
      <c r="C143" s="10">
        <f t="shared" si="14"/>
        <v>42534.427000000003</v>
      </c>
      <c r="D143" s="9" t="str">
        <f t="shared" si="15"/>
        <v>vis</v>
      </c>
      <c r="E143" s="64">
        <f>VLOOKUP(C143,'Active 1'!C$21:E$965,3,FALSE)</f>
        <v>649.99733254485307</v>
      </c>
      <c r="F143" s="35" t="s">
        <v>175</v>
      </c>
      <c r="G143" s="9" t="str">
        <f t="shared" si="16"/>
        <v>42534.427</v>
      </c>
      <c r="H143" s="10">
        <f t="shared" si="17"/>
        <v>650</v>
      </c>
      <c r="I143" s="65" t="s">
        <v>762</v>
      </c>
      <c r="J143" s="66" t="s">
        <v>763</v>
      </c>
      <c r="K143" s="65">
        <v>650</v>
      </c>
      <c r="L143" s="65" t="s">
        <v>719</v>
      </c>
      <c r="M143" s="66" t="s">
        <v>211</v>
      </c>
      <c r="N143" s="66"/>
      <c r="O143" s="67" t="s">
        <v>739</v>
      </c>
      <c r="P143" s="67" t="s">
        <v>761</v>
      </c>
    </row>
    <row r="144" spans="1:16" ht="13.5" thickBot="1" x14ac:dyDescent="0.25">
      <c r="A144" s="10" t="str">
        <f t="shared" si="12"/>
        <v> BBS 23 </v>
      </c>
      <c r="B144" s="35" t="str">
        <f t="shared" si="13"/>
        <v>I</v>
      </c>
      <c r="C144" s="10">
        <f t="shared" si="14"/>
        <v>42597.464</v>
      </c>
      <c r="D144" s="9" t="str">
        <f t="shared" si="15"/>
        <v>vis</v>
      </c>
      <c r="E144" s="64">
        <f>VLOOKUP(C144,'Active 1'!C$21:E$965,3,FALSE)</f>
        <v>668.99714838495424</v>
      </c>
      <c r="F144" s="35" t="s">
        <v>175</v>
      </c>
      <c r="G144" s="9" t="str">
        <f t="shared" si="16"/>
        <v>42597.464</v>
      </c>
      <c r="H144" s="10">
        <f t="shared" si="17"/>
        <v>669</v>
      </c>
      <c r="I144" s="65" t="s">
        <v>764</v>
      </c>
      <c r="J144" s="66" t="s">
        <v>765</v>
      </c>
      <c r="K144" s="65">
        <v>669</v>
      </c>
      <c r="L144" s="65" t="s">
        <v>719</v>
      </c>
      <c r="M144" s="66" t="s">
        <v>211</v>
      </c>
      <c r="N144" s="66"/>
      <c r="O144" s="67" t="s">
        <v>739</v>
      </c>
      <c r="P144" s="67" t="s">
        <v>766</v>
      </c>
    </row>
    <row r="145" spans="1:16" ht="13.5" thickBot="1" x14ac:dyDescent="0.25">
      <c r="A145" s="10" t="str">
        <f t="shared" si="12"/>
        <v> BBS 23 </v>
      </c>
      <c r="B145" s="35" t="str">
        <f t="shared" si="13"/>
        <v>I</v>
      </c>
      <c r="C145" s="10">
        <f t="shared" si="14"/>
        <v>42597.464</v>
      </c>
      <c r="D145" s="9" t="str">
        <f t="shared" si="15"/>
        <v>vis</v>
      </c>
      <c r="E145" s="64">
        <f>VLOOKUP(C145,'Active 1'!C$21:E$965,3,FALSE)</f>
        <v>668.99714838495424</v>
      </c>
      <c r="F145" s="35" t="s">
        <v>175</v>
      </c>
      <c r="G145" s="9" t="str">
        <f t="shared" si="16"/>
        <v>42597.464</v>
      </c>
      <c r="H145" s="10">
        <f t="shared" si="17"/>
        <v>669</v>
      </c>
      <c r="I145" s="65" t="s">
        <v>764</v>
      </c>
      <c r="J145" s="66" t="s">
        <v>765</v>
      </c>
      <c r="K145" s="65">
        <v>669</v>
      </c>
      <c r="L145" s="65" t="s">
        <v>719</v>
      </c>
      <c r="M145" s="66" t="s">
        <v>211</v>
      </c>
      <c r="N145" s="66"/>
      <c r="O145" s="67" t="s">
        <v>724</v>
      </c>
      <c r="P145" s="67" t="s">
        <v>766</v>
      </c>
    </row>
    <row r="146" spans="1:16" ht="13.5" thickBot="1" x14ac:dyDescent="0.25">
      <c r="A146" s="10" t="str">
        <f t="shared" si="12"/>
        <v> BBS 23 </v>
      </c>
      <c r="B146" s="35" t="str">
        <f t="shared" si="13"/>
        <v>I</v>
      </c>
      <c r="C146" s="10">
        <f t="shared" si="14"/>
        <v>42607.419000000002</v>
      </c>
      <c r="D146" s="9" t="str">
        <f t="shared" si="15"/>
        <v>vis</v>
      </c>
      <c r="E146" s="64">
        <f>VLOOKUP(C146,'Active 1'!C$21:E$965,3,FALSE)</f>
        <v>671.99765866761754</v>
      </c>
      <c r="F146" s="35" t="s">
        <v>175</v>
      </c>
      <c r="G146" s="9" t="str">
        <f t="shared" si="16"/>
        <v>42607.419</v>
      </c>
      <c r="H146" s="10">
        <f t="shared" si="17"/>
        <v>672</v>
      </c>
      <c r="I146" s="65" t="s">
        <v>767</v>
      </c>
      <c r="J146" s="66" t="s">
        <v>768</v>
      </c>
      <c r="K146" s="65">
        <v>672</v>
      </c>
      <c r="L146" s="65" t="s">
        <v>666</v>
      </c>
      <c r="M146" s="66" t="s">
        <v>211</v>
      </c>
      <c r="N146" s="66"/>
      <c r="O146" s="67" t="s">
        <v>724</v>
      </c>
      <c r="P146" s="67" t="s">
        <v>766</v>
      </c>
    </row>
    <row r="147" spans="1:16" ht="13.5" thickBot="1" x14ac:dyDescent="0.25">
      <c r="A147" s="10" t="str">
        <f t="shared" si="12"/>
        <v> AVSJ 7.33 </v>
      </c>
      <c r="B147" s="35" t="str">
        <f t="shared" si="13"/>
        <v>I</v>
      </c>
      <c r="C147" s="10">
        <f t="shared" si="14"/>
        <v>42687.048000000003</v>
      </c>
      <c r="D147" s="9" t="str">
        <f t="shared" si="15"/>
        <v>vis</v>
      </c>
      <c r="E147" s="64">
        <f>VLOOKUP(C147,'Active 1'!C$21:E$965,3,FALSE)</f>
        <v>695.99842544794524</v>
      </c>
      <c r="F147" s="35" t="s">
        <v>175</v>
      </c>
      <c r="G147" s="9" t="str">
        <f t="shared" si="16"/>
        <v>42687.048</v>
      </c>
      <c r="H147" s="10">
        <f t="shared" si="17"/>
        <v>696</v>
      </c>
      <c r="I147" s="65" t="s">
        <v>769</v>
      </c>
      <c r="J147" s="66" t="s">
        <v>770</v>
      </c>
      <c r="K147" s="65">
        <v>696</v>
      </c>
      <c r="L147" s="65" t="s">
        <v>601</v>
      </c>
      <c r="M147" s="66" t="s">
        <v>211</v>
      </c>
      <c r="N147" s="66"/>
      <c r="O147" s="67" t="s">
        <v>720</v>
      </c>
      <c r="P147" s="67" t="s">
        <v>771</v>
      </c>
    </row>
    <row r="148" spans="1:16" ht="13.5" thickBot="1" x14ac:dyDescent="0.25">
      <c r="A148" s="10" t="str">
        <f t="shared" si="12"/>
        <v> BBS 24 </v>
      </c>
      <c r="B148" s="35" t="str">
        <f t="shared" si="13"/>
        <v>I</v>
      </c>
      <c r="C148" s="10">
        <f t="shared" si="14"/>
        <v>42710.264999999999</v>
      </c>
      <c r="D148" s="9" t="str">
        <f t="shared" si="15"/>
        <v>vis</v>
      </c>
      <c r="E148" s="64">
        <f>VLOOKUP(C148,'Active 1'!C$21:E$965,3,FALSE)</f>
        <v>702.99620015739515</v>
      </c>
      <c r="F148" s="35" t="s">
        <v>175</v>
      </c>
      <c r="G148" s="9" t="str">
        <f t="shared" si="16"/>
        <v>42710.265</v>
      </c>
      <c r="H148" s="10">
        <f t="shared" si="17"/>
        <v>703</v>
      </c>
      <c r="I148" s="65" t="s">
        <v>772</v>
      </c>
      <c r="J148" s="66" t="s">
        <v>773</v>
      </c>
      <c r="K148" s="65">
        <v>703</v>
      </c>
      <c r="L148" s="65" t="s">
        <v>645</v>
      </c>
      <c r="M148" s="66" t="s">
        <v>211</v>
      </c>
      <c r="N148" s="66"/>
      <c r="O148" s="67" t="s">
        <v>739</v>
      </c>
      <c r="P148" s="67" t="s">
        <v>774</v>
      </c>
    </row>
    <row r="149" spans="1:16" ht="13.5" thickBot="1" x14ac:dyDescent="0.25">
      <c r="A149" s="10" t="str">
        <f t="shared" si="12"/>
        <v> BBS 29 </v>
      </c>
      <c r="B149" s="35" t="str">
        <f t="shared" si="13"/>
        <v>I</v>
      </c>
      <c r="C149" s="10">
        <f t="shared" si="14"/>
        <v>42962.415999999997</v>
      </c>
      <c r="D149" s="9" t="str">
        <f t="shared" si="15"/>
        <v>vis</v>
      </c>
      <c r="E149" s="64">
        <f>VLOOKUP(C149,'Active 1'!C$21:E$965,3,FALSE)</f>
        <v>778.99636773988743</v>
      </c>
      <c r="F149" s="35" t="s">
        <v>175</v>
      </c>
      <c r="G149" s="9" t="str">
        <f t="shared" si="16"/>
        <v>42962.416</v>
      </c>
      <c r="H149" s="10">
        <f t="shared" si="17"/>
        <v>779</v>
      </c>
      <c r="I149" s="65" t="s">
        <v>775</v>
      </c>
      <c r="J149" s="66" t="s">
        <v>776</v>
      </c>
      <c r="K149" s="65">
        <v>779</v>
      </c>
      <c r="L149" s="65" t="s">
        <v>489</v>
      </c>
      <c r="M149" s="66" t="s">
        <v>211</v>
      </c>
      <c r="N149" s="66"/>
      <c r="O149" s="67" t="s">
        <v>724</v>
      </c>
      <c r="P149" s="67" t="s">
        <v>777</v>
      </c>
    </row>
    <row r="150" spans="1:16" ht="13.5" thickBot="1" x14ac:dyDescent="0.25">
      <c r="A150" s="10" t="str">
        <f t="shared" si="12"/>
        <v> AOEB 2 </v>
      </c>
      <c r="B150" s="35" t="str">
        <f t="shared" si="13"/>
        <v>I</v>
      </c>
      <c r="C150" s="10">
        <f t="shared" si="14"/>
        <v>42965.737000000001</v>
      </c>
      <c r="D150" s="9" t="str">
        <f t="shared" si="15"/>
        <v>vis</v>
      </c>
      <c r="E150" s="64">
        <f>VLOOKUP(C150,'Active 1'!C$21:E$965,3,FALSE)</f>
        <v>779.99734158707315</v>
      </c>
      <c r="F150" s="35" t="s">
        <v>175</v>
      </c>
      <c r="G150" s="9" t="str">
        <f t="shared" si="16"/>
        <v>42965.737</v>
      </c>
      <c r="H150" s="10">
        <f t="shared" si="17"/>
        <v>780</v>
      </c>
      <c r="I150" s="65" t="s">
        <v>778</v>
      </c>
      <c r="J150" s="66" t="s">
        <v>779</v>
      </c>
      <c r="K150" s="65">
        <v>780</v>
      </c>
      <c r="L150" s="65" t="s">
        <v>719</v>
      </c>
      <c r="M150" s="66" t="s">
        <v>211</v>
      </c>
      <c r="N150" s="66"/>
      <c r="O150" s="67" t="s">
        <v>780</v>
      </c>
      <c r="P150" s="67" t="s">
        <v>781</v>
      </c>
    </row>
    <row r="151" spans="1:16" ht="13.5" thickBot="1" x14ac:dyDescent="0.25">
      <c r="A151" s="10" t="str">
        <f t="shared" si="12"/>
        <v> AOEB 2 </v>
      </c>
      <c r="B151" s="35" t="str">
        <f t="shared" si="13"/>
        <v>I</v>
      </c>
      <c r="C151" s="10">
        <f t="shared" si="14"/>
        <v>42965.74</v>
      </c>
      <c r="D151" s="9" t="str">
        <f t="shared" si="15"/>
        <v>vis</v>
      </c>
      <c r="E151" s="64">
        <f>VLOOKUP(C151,'Active 1'!C$21:E$965,3,FALSE)</f>
        <v>779.9982458091564</v>
      </c>
      <c r="F151" s="35" t="s">
        <v>175</v>
      </c>
      <c r="G151" s="9" t="str">
        <f t="shared" si="16"/>
        <v>42965.740</v>
      </c>
      <c r="H151" s="10">
        <f t="shared" si="17"/>
        <v>780</v>
      </c>
      <c r="I151" s="65" t="s">
        <v>782</v>
      </c>
      <c r="J151" s="66" t="s">
        <v>783</v>
      </c>
      <c r="K151" s="65">
        <v>780</v>
      </c>
      <c r="L151" s="65" t="s">
        <v>617</v>
      </c>
      <c r="M151" s="66" t="s">
        <v>211</v>
      </c>
      <c r="N151" s="66"/>
      <c r="O151" s="67" t="s">
        <v>784</v>
      </c>
      <c r="P151" s="67" t="s">
        <v>781</v>
      </c>
    </row>
    <row r="152" spans="1:16" ht="13.5" thickBot="1" x14ac:dyDescent="0.25">
      <c r="A152" s="10" t="str">
        <f t="shared" si="12"/>
        <v> BBS 32 </v>
      </c>
      <c r="B152" s="35" t="str">
        <f t="shared" si="13"/>
        <v>I</v>
      </c>
      <c r="C152" s="10">
        <f t="shared" si="14"/>
        <v>43194.667000000001</v>
      </c>
      <c r="D152" s="9" t="str">
        <f t="shared" si="15"/>
        <v>vis</v>
      </c>
      <c r="E152" s="64">
        <f>VLOOKUP(C152,'Active 1'!C$21:E$965,3,FALSE)</f>
        <v>848.99852883066978</v>
      </c>
      <c r="F152" s="35" t="s">
        <v>175</v>
      </c>
      <c r="G152" s="9" t="str">
        <f t="shared" si="16"/>
        <v>43194.667</v>
      </c>
      <c r="H152" s="10">
        <f t="shared" si="17"/>
        <v>849</v>
      </c>
      <c r="I152" s="65" t="s">
        <v>785</v>
      </c>
      <c r="J152" s="66" t="s">
        <v>786</v>
      </c>
      <c r="K152" s="65">
        <v>849</v>
      </c>
      <c r="L152" s="65" t="s">
        <v>601</v>
      </c>
      <c r="M152" s="66" t="s">
        <v>211</v>
      </c>
      <c r="N152" s="66"/>
      <c r="O152" s="67" t="s">
        <v>739</v>
      </c>
      <c r="P152" s="67" t="s">
        <v>787</v>
      </c>
    </row>
    <row r="153" spans="1:16" ht="13.5" thickBot="1" x14ac:dyDescent="0.25">
      <c r="A153" s="10" t="str">
        <f t="shared" si="12"/>
        <v> BBS 33 </v>
      </c>
      <c r="B153" s="35" t="str">
        <f t="shared" si="13"/>
        <v>I</v>
      </c>
      <c r="C153" s="10">
        <f t="shared" si="14"/>
        <v>43307.472999999998</v>
      </c>
      <c r="D153" s="9" t="str">
        <f t="shared" si="15"/>
        <v>vis</v>
      </c>
      <c r="E153" s="64">
        <f>VLOOKUP(C153,'Active 1'!C$21:E$965,3,FALSE)</f>
        <v>882.99908763991687</v>
      </c>
      <c r="F153" s="35" t="s">
        <v>175</v>
      </c>
      <c r="G153" s="9" t="str">
        <f t="shared" si="16"/>
        <v>43307.473</v>
      </c>
      <c r="H153" s="10">
        <f t="shared" si="17"/>
        <v>883</v>
      </c>
      <c r="I153" s="65" t="s">
        <v>788</v>
      </c>
      <c r="J153" s="66" t="s">
        <v>789</v>
      </c>
      <c r="K153" s="65">
        <v>883</v>
      </c>
      <c r="L153" s="65" t="s">
        <v>177</v>
      </c>
      <c r="M153" s="66" t="s">
        <v>211</v>
      </c>
      <c r="N153" s="66"/>
      <c r="O153" s="67" t="s">
        <v>739</v>
      </c>
      <c r="P153" s="67" t="s">
        <v>790</v>
      </c>
    </row>
    <row r="154" spans="1:16" ht="13.5" thickBot="1" x14ac:dyDescent="0.25">
      <c r="A154" s="10" t="str">
        <f t="shared" si="12"/>
        <v> AOEB 2 </v>
      </c>
      <c r="B154" s="35" t="str">
        <f t="shared" si="13"/>
        <v>I</v>
      </c>
      <c r="C154" s="10">
        <f t="shared" si="14"/>
        <v>43320.733999999997</v>
      </c>
      <c r="D154" s="9" t="str">
        <f t="shared" si="15"/>
        <v>vis</v>
      </c>
      <c r="E154" s="64">
        <f>VLOOKUP(C154,'Active 1'!C$21:E$965,3,FALSE)</f>
        <v>886.99605065934304</v>
      </c>
      <c r="F154" s="35" t="s">
        <v>175</v>
      </c>
      <c r="G154" s="9" t="str">
        <f t="shared" si="16"/>
        <v>43320.734</v>
      </c>
      <c r="H154" s="10">
        <f t="shared" si="17"/>
        <v>887</v>
      </c>
      <c r="I154" s="65" t="s">
        <v>791</v>
      </c>
      <c r="J154" s="66" t="s">
        <v>792</v>
      </c>
      <c r="K154" s="65">
        <v>887</v>
      </c>
      <c r="L154" s="65" t="s">
        <v>645</v>
      </c>
      <c r="M154" s="66" t="s">
        <v>211</v>
      </c>
      <c r="N154" s="66"/>
      <c r="O154" s="67" t="s">
        <v>780</v>
      </c>
      <c r="P154" s="67" t="s">
        <v>781</v>
      </c>
    </row>
    <row r="155" spans="1:16" ht="13.5" thickBot="1" x14ac:dyDescent="0.25">
      <c r="A155" s="10" t="str">
        <f t="shared" si="12"/>
        <v> AOEB 2 </v>
      </c>
      <c r="B155" s="35" t="str">
        <f t="shared" si="13"/>
        <v>I</v>
      </c>
      <c r="C155" s="10">
        <f t="shared" si="14"/>
        <v>43320.733999999997</v>
      </c>
      <c r="D155" s="9" t="str">
        <f t="shared" si="15"/>
        <v>vis</v>
      </c>
      <c r="E155" s="64">
        <f>VLOOKUP(C155,'Active 1'!C$21:E$965,3,FALSE)</f>
        <v>886.99605065934304</v>
      </c>
      <c r="F155" s="35" t="s">
        <v>175</v>
      </c>
      <c r="G155" s="9" t="str">
        <f t="shared" si="16"/>
        <v>43320.734</v>
      </c>
      <c r="H155" s="10">
        <f t="shared" si="17"/>
        <v>887</v>
      </c>
      <c r="I155" s="65" t="s">
        <v>791</v>
      </c>
      <c r="J155" s="66" t="s">
        <v>792</v>
      </c>
      <c r="K155" s="65">
        <v>887</v>
      </c>
      <c r="L155" s="65" t="s">
        <v>645</v>
      </c>
      <c r="M155" s="66" t="s">
        <v>211</v>
      </c>
      <c r="N155" s="66"/>
      <c r="O155" s="67" t="s">
        <v>793</v>
      </c>
      <c r="P155" s="67" t="s">
        <v>781</v>
      </c>
    </row>
    <row r="156" spans="1:16" ht="13.5" thickBot="1" x14ac:dyDescent="0.25">
      <c r="A156" s="10" t="str">
        <f t="shared" si="12"/>
        <v> AOEB 2 </v>
      </c>
      <c r="B156" s="35" t="str">
        <f t="shared" si="13"/>
        <v>I</v>
      </c>
      <c r="C156" s="10">
        <f t="shared" si="14"/>
        <v>43413.637999999999</v>
      </c>
      <c r="D156" s="9" t="str">
        <f t="shared" si="15"/>
        <v>vis</v>
      </c>
      <c r="E156" s="64">
        <f>VLOOKUP(C156,'Active 1'!C$21:E$965,3,FALSE)</f>
        <v>914.99800016215727</v>
      </c>
      <c r="F156" s="35" t="s">
        <v>175</v>
      </c>
      <c r="G156" s="9" t="str">
        <f t="shared" si="16"/>
        <v>43413.638</v>
      </c>
      <c r="H156" s="10">
        <f t="shared" si="17"/>
        <v>915</v>
      </c>
      <c r="I156" s="65" t="s">
        <v>794</v>
      </c>
      <c r="J156" s="66" t="s">
        <v>795</v>
      </c>
      <c r="K156" s="65">
        <v>915</v>
      </c>
      <c r="L156" s="65" t="s">
        <v>755</v>
      </c>
      <c r="M156" s="66" t="s">
        <v>211</v>
      </c>
      <c r="N156" s="66"/>
      <c r="O156" s="67" t="s">
        <v>784</v>
      </c>
      <c r="P156" s="67" t="s">
        <v>781</v>
      </c>
    </row>
    <row r="157" spans="1:16" ht="13.5" thickBot="1" x14ac:dyDescent="0.25">
      <c r="A157" s="10" t="str">
        <f t="shared" si="12"/>
        <v> BBS 37 </v>
      </c>
      <c r="B157" s="35" t="str">
        <f t="shared" si="13"/>
        <v>I</v>
      </c>
      <c r="C157" s="10">
        <f t="shared" si="14"/>
        <v>43662.47</v>
      </c>
      <c r="D157" s="9" t="str">
        <f t="shared" si="15"/>
        <v>vis</v>
      </c>
      <c r="E157" s="64">
        <f>VLOOKUP(C157,'Active 1'!C$21:E$965,3,FALSE)</f>
        <v>989.99779671218892</v>
      </c>
      <c r="F157" s="35" t="s">
        <v>175</v>
      </c>
      <c r="G157" s="9" t="str">
        <f t="shared" si="16"/>
        <v>43662.470</v>
      </c>
      <c r="H157" s="10">
        <f t="shared" si="17"/>
        <v>990</v>
      </c>
      <c r="I157" s="65" t="s">
        <v>796</v>
      </c>
      <c r="J157" s="66" t="s">
        <v>797</v>
      </c>
      <c r="K157" s="65">
        <v>990</v>
      </c>
      <c r="L157" s="65" t="s">
        <v>755</v>
      </c>
      <c r="M157" s="66" t="s">
        <v>211</v>
      </c>
      <c r="N157" s="66"/>
      <c r="O157" s="67" t="s">
        <v>724</v>
      </c>
      <c r="P157" s="67" t="s">
        <v>798</v>
      </c>
    </row>
    <row r="158" spans="1:16" ht="13.5" thickBot="1" x14ac:dyDescent="0.25">
      <c r="A158" s="10" t="str">
        <f t="shared" si="12"/>
        <v> AOEB 2 </v>
      </c>
      <c r="B158" s="35" t="str">
        <f t="shared" si="13"/>
        <v>I</v>
      </c>
      <c r="C158" s="10">
        <f t="shared" si="14"/>
        <v>43665.786</v>
      </c>
      <c r="D158" s="9" t="str">
        <f t="shared" si="15"/>
        <v>vis</v>
      </c>
      <c r="E158" s="64">
        <f>VLOOKUP(C158,'Active 1'!C$21:E$965,3,FALSE)</f>
        <v>990.9972635225663</v>
      </c>
      <c r="F158" s="35" t="s">
        <v>175</v>
      </c>
      <c r="G158" s="9" t="str">
        <f t="shared" si="16"/>
        <v>43665.786</v>
      </c>
      <c r="H158" s="10">
        <f t="shared" si="17"/>
        <v>991</v>
      </c>
      <c r="I158" s="65" t="s">
        <v>799</v>
      </c>
      <c r="J158" s="66" t="s">
        <v>800</v>
      </c>
      <c r="K158" s="65">
        <v>991</v>
      </c>
      <c r="L158" s="65" t="s">
        <v>719</v>
      </c>
      <c r="M158" s="66" t="s">
        <v>211</v>
      </c>
      <c r="N158" s="66"/>
      <c r="O158" s="67" t="s">
        <v>780</v>
      </c>
      <c r="P158" s="67" t="s">
        <v>781</v>
      </c>
    </row>
    <row r="159" spans="1:16" ht="13.5" thickBot="1" x14ac:dyDescent="0.25">
      <c r="A159" s="10" t="str">
        <f t="shared" si="12"/>
        <v> AOEB 2 </v>
      </c>
      <c r="B159" s="35" t="str">
        <f t="shared" si="13"/>
        <v>I</v>
      </c>
      <c r="C159" s="10">
        <f t="shared" si="14"/>
        <v>43665.786</v>
      </c>
      <c r="D159" s="9" t="str">
        <f t="shared" si="15"/>
        <v>vis</v>
      </c>
      <c r="E159" s="64">
        <f>VLOOKUP(C159,'Active 1'!C$21:E$965,3,FALSE)</f>
        <v>990.9972635225663</v>
      </c>
      <c r="F159" s="35" t="s">
        <v>175</v>
      </c>
      <c r="G159" s="9" t="str">
        <f t="shared" si="16"/>
        <v>43665.786</v>
      </c>
      <c r="H159" s="10">
        <f t="shared" si="17"/>
        <v>991</v>
      </c>
      <c r="I159" s="65" t="s">
        <v>799</v>
      </c>
      <c r="J159" s="66" t="s">
        <v>800</v>
      </c>
      <c r="K159" s="65">
        <v>991</v>
      </c>
      <c r="L159" s="65" t="s">
        <v>719</v>
      </c>
      <c r="M159" s="66" t="s">
        <v>211</v>
      </c>
      <c r="N159" s="66"/>
      <c r="O159" s="67" t="s">
        <v>784</v>
      </c>
      <c r="P159" s="67" t="s">
        <v>781</v>
      </c>
    </row>
    <row r="160" spans="1:16" ht="13.5" thickBot="1" x14ac:dyDescent="0.25">
      <c r="A160" s="10" t="str">
        <f t="shared" si="12"/>
        <v> BBS 38 </v>
      </c>
      <c r="B160" s="35" t="str">
        <f t="shared" si="13"/>
        <v>I</v>
      </c>
      <c r="C160" s="10">
        <f t="shared" si="14"/>
        <v>43735.453000000001</v>
      </c>
      <c r="D160" s="9" t="str">
        <f t="shared" si="15"/>
        <v>vis</v>
      </c>
      <c r="E160" s="64">
        <f>VLOOKUP(C160,'Active 1'!C$21:E$965,3,FALSE)</f>
        <v>1011.9954101687015</v>
      </c>
      <c r="F160" s="35" t="s">
        <v>175</v>
      </c>
      <c r="G160" s="9" t="str">
        <f t="shared" si="16"/>
        <v>43735.453</v>
      </c>
      <c r="H160" s="10">
        <f t="shared" si="17"/>
        <v>1012</v>
      </c>
      <c r="I160" s="65" t="s">
        <v>801</v>
      </c>
      <c r="J160" s="66" t="s">
        <v>802</v>
      </c>
      <c r="K160" s="65">
        <v>1012</v>
      </c>
      <c r="L160" s="65" t="s">
        <v>803</v>
      </c>
      <c r="M160" s="66" t="s">
        <v>211</v>
      </c>
      <c r="N160" s="66"/>
      <c r="O160" s="67" t="s">
        <v>724</v>
      </c>
      <c r="P160" s="67" t="s">
        <v>804</v>
      </c>
    </row>
    <row r="161" spans="1:16" ht="13.5" thickBot="1" x14ac:dyDescent="0.25">
      <c r="A161" s="10" t="str">
        <f t="shared" si="12"/>
        <v> BBS 39 </v>
      </c>
      <c r="B161" s="35" t="str">
        <f t="shared" si="13"/>
        <v>I</v>
      </c>
      <c r="C161" s="10">
        <f t="shared" si="14"/>
        <v>43755.368999999999</v>
      </c>
      <c r="D161" s="9" t="str">
        <f t="shared" si="15"/>
        <v>vis</v>
      </c>
      <c r="E161" s="64">
        <f>VLOOKUP(C161,'Active 1'!C$21:E$965,3,FALSE)</f>
        <v>1017.9982391781947</v>
      </c>
      <c r="F161" s="35" t="s">
        <v>175</v>
      </c>
      <c r="G161" s="9" t="str">
        <f t="shared" si="16"/>
        <v>43755.369</v>
      </c>
      <c r="H161" s="10">
        <f t="shared" si="17"/>
        <v>1018</v>
      </c>
      <c r="I161" s="65" t="s">
        <v>805</v>
      </c>
      <c r="J161" s="66" t="s">
        <v>806</v>
      </c>
      <c r="K161" s="65">
        <v>1018</v>
      </c>
      <c r="L161" s="65" t="s">
        <v>617</v>
      </c>
      <c r="M161" s="66" t="s">
        <v>211</v>
      </c>
      <c r="N161" s="66"/>
      <c r="O161" s="67" t="s">
        <v>724</v>
      </c>
      <c r="P161" s="67" t="s">
        <v>807</v>
      </c>
    </row>
    <row r="162" spans="1:16" ht="13.5" thickBot="1" x14ac:dyDescent="0.25">
      <c r="A162" s="10" t="str">
        <f t="shared" si="12"/>
        <v> BBS 40 </v>
      </c>
      <c r="B162" s="35" t="str">
        <f t="shared" si="13"/>
        <v>I</v>
      </c>
      <c r="C162" s="10">
        <f t="shared" si="14"/>
        <v>43828.358</v>
      </c>
      <c r="D162" s="9" t="str">
        <f t="shared" si="15"/>
        <v>vis</v>
      </c>
      <c r="E162" s="64">
        <f>VLOOKUP(C162,'Active 1'!C$21:E$965,3,FALSE)</f>
        <v>1039.997661078876</v>
      </c>
      <c r="F162" s="35" t="s">
        <v>175</v>
      </c>
      <c r="G162" s="9" t="str">
        <f t="shared" si="16"/>
        <v>43828.358</v>
      </c>
      <c r="H162" s="10">
        <f t="shared" si="17"/>
        <v>1040</v>
      </c>
      <c r="I162" s="65" t="s">
        <v>808</v>
      </c>
      <c r="J162" s="66" t="s">
        <v>809</v>
      </c>
      <c r="K162" s="65">
        <v>1040</v>
      </c>
      <c r="L162" s="65" t="s">
        <v>666</v>
      </c>
      <c r="M162" s="66" t="s">
        <v>211</v>
      </c>
      <c r="N162" s="66"/>
      <c r="O162" s="67" t="s">
        <v>739</v>
      </c>
      <c r="P162" s="67" t="s">
        <v>810</v>
      </c>
    </row>
    <row r="163" spans="1:16" ht="13.5" thickBot="1" x14ac:dyDescent="0.25">
      <c r="A163" s="10" t="str">
        <f t="shared" si="12"/>
        <v> BBS 43 </v>
      </c>
      <c r="B163" s="35" t="str">
        <f t="shared" si="13"/>
        <v>I</v>
      </c>
      <c r="C163" s="10">
        <f t="shared" si="14"/>
        <v>43977.646999999997</v>
      </c>
      <c r="D163" s="9" t="str">
        <f t="shared" si="15"/>
        <v>vis</v>
      </c>
      <c r="E163" s="64">
        <f>VLOOKUP(C163,'Active 1'!C$21:E$965,3,FALSE)</f>
        <v>1084.9944646538077</v>
      </c>
      <c r="F163" s="35" t="s">
        <v>175</v>
      </c>
      <c r="G163" s="9" t="str">
        <f t="shared" si="16"/>
        <v>43977.647</v>
      </c>
      <c r="H163" s="10">
        <f t="shared" si="17"/>
        <v>1085</v>
      </c>
      <c r="I163" s="65" t="s">
        <v>811</v>
      </c>
      <c r="J163" s="66" t="s">
        <v>812</v>
      </c>
      <c r="K163" s="65">
        <v>1085</v>
      </c>
      <c r="L163" s="65" t="s">
        <v>536</v>
      </c>
      <c r="M163" s="66" t="s">
        <v>211</v>
      </c>
      <c r="N163" s="66"/>
      <c r="O163" s="67" t="s">
        <v>739</v>
      </c>
      <c r="P163" s="67" t="s">
        <v>813</v>
      </c>
    </row>
    <row r="164" spans="1:16" ht="13.5" thickBot="1" x14ac:dyDescent="0.25">
      <c r="A164" s="10" t="str">
        <f t="shared" si="12"/>
        <v> BBS 43 </v>
      </c>
      <c r="B164" s="35" t="str">
        <f t="shared" si="13"/>
        <v>I</v>
      </c>
      <c r="C164" s="10">
        <f t="shared" si="14"/>
        <v>44017.47</v>
      </c>
      <c r="D164" s="9" t="str">
        <f t="shared" si="15"/>
        <v>vis</v>
      </c>
      <c r="E164" s="64">
        <f>VLOOKUP(C164,'Active 1'!C$21:E$965,3,FALSE)</f>
        <v>1096.9974100065442</v>
      </c>
      <c r="F164" s="35" t="s">
        <v>175</v>
      </c>
      <c r="G164" s="9" t="str">
        <f t="shared" si="16"/>
        <v>44017.470</v>
      </c>
      <c r="H164" s="10">
        <f t="shared" si="17"/>
        <v>1097</v>
      </c>
      <c r="I164" s="65" t="s">
        <v>814</v>
      </c>
      <c r="J164" s="66" t="s">
        <v>815</v>
      </c>
      <c r="K164" s="65">
        <v>1097</v>
      </c>
      <c r="L164" s="65" t="s">
        <v>719</v>
      </c>
      <c r="M164" s="66" t="s">
        <v>211</v>
      </c>
      <c r="N164" s="66"/>
      <c r="O164" s="67" t="s">
        <v>739</v>
      </c>
      <c r="P164" s="67" t="s">
        <v>813</v>
      </c>
    </row>
    <row r="165" spans="1:16" ht="13.5" thickBot="1" x14ac:dyDescent="0.25">
      <c r="A165" s="10" t="str">
        <f t="shared" si="12"/>
        <v> AOEB 2 </v>
      </c>
      <c r="B165" s="35" t="str">
        <f t="shared" si="13"/>
        <v>I</v>
      </c>
      <c r="C165" s="10">
        <f t="shared" si="14"/>
        <v>44083.830999999998</v>
      </c>
      <c r="D165" s="9" t="str">
        <f t="shared" si="15"/>
        <v>vis</v>
      </c>
      <c r="E165" s="64">
        <f>VLOOKUP(C165,'Active 1'!C$21:E$965,3,FALSE)</f>
        <v>1116.9991039159145</v>
      </c>
      <c r="F165" s="35" t="s">
        <v>175</v>
      </c>
      <c r="G165" s="9" t="str">
        <f t="shared" si="16"/>
        <v>44083.831</v>
      </c>
      <c r="H165" s="10">
        <f t="shared" si="17"/>
        <v>1117</v>
      </c>
      <c r="I165" s="65" t="s">
        <v>816</v>
      </c>
      <c r="J165" s="66" t="s">
        <v>817</v>
      </c>
      <c r="K165" s="65">
        <v>1117</v>
      </c>
      <c r="L165" s="65" t="s">
        <v>177</v>
      </c>
      <c r="M165" s="66" t="s">
        <v>211</v>
      </c>
      <c r="N165" s="66"/>
      <c r="O165" s="67" t="s">
        <v>818</v>
      </c>
      <c r="P165" s="67" t="s">
        <v>781</v>
      </c>
    </row>
    <row r="166" spans="1:16" ht="13.5" thickBot="1" x14ac:dyDescent="0.25">
      <c r="A166" s="10" t="str">
        <f t="shared" si="12"/>
        <v> BBS 44 </v>
      </c>
      <c r="B166" s="35" t="str">
        <f t="shared" si="13"/>
        <v>I</v>
      </c>
      <c r="C166" s="10">
        <f t="shared" si="14"/>
        <v>44090.463000000003</v>
      </c>
      <c r="D166" s="9" t="str">
        <f t="shared" si="15"/>
        <v>vis</v>
      </c>
      <c r="E166" s="64">
        <f>VLOOKUP(C166,'Active 1'!C$21:E$965,3,FALSE)</f>
        <v>1118.9980375366713</v>
      </c>
      <c r="F166" s="35" t="s">
        <v>175</v>
      </c>
      <c r="G166" s="9" t="str">
        <f t="shared" si="16"/>
        <v>44090.463</v>
      </c>
      <c r="H166" s="10">
        <f t="shared" si="17"/>
        <v>1119</v>
      </c>
      <c r="I166" s="65" t="s">
        <v>819</v>
      </c>
      <c r="J166" s="66" t="s">
        <v>820</v>
      </c>
      <c r="K166" s="65">
        <v>1119</v>
      </c>
      <c r="L166" s="65" t="s">
        <v>755</v>
      </c>
      <c r="M166" s="66" t="s">
        <v>211</v>
      </c>
      <c r="N166" s="66"/>
      <c r="O166" s="67" t="s">
        <v>739</v>
      </c>
      <c r="P166" s="67" t="s">
        <v>821</v>
      </c>
    </row>
    <row r="167" spans="1:16" ht="13.5" thickBot="1" x14ac:dyDescent="0.25">
      <c r="A167" s="10" t="str">
        <f t="shared" si="12"/>
        <v> BBS 47 </v>
      </c>
      <c r="B167" s="35" t="str">
        <f t="shared" si="13"/>
        <v>I</v>
      </c>
      <c r="C167" s="10">
        <f t="shared" si="14"/>
        <v>44342.622000000003</v>
      </c>
      <c r="D167" s="9" t="str">
        <f t="shared" si="15"/>
        <v>vis</v>
      </c>
      <c r="E167" s="64">
        <f>VLOOKUP(C167,'Active 1'!C$21:E$965,3,FALSE)</f>
        <v>1195.0006163780554</v>
      </c>
      <c r="F167" s="35" t="s">
        <v>175</v>
      </c>
      <c r="G167" s="9" t="str">
        <f t="shared" si="16"/>
        <v>44342.622</v>
      </c>
      <c r="H167" s="10">
        <f t="shared" si="17"/>
        <v>1195</v>
      </c>
      <c r="I167" s="65" t="s">
        <v>822</v>
      </c>
      <c r="J167" s="66" t="s">
        <v>823</v>
      </c>
      <c r="K167" s="65">
        <v>1195</v>
      </c>
      <c r="L167" s="65" t="s">
        <v>495</v>
      </c>
      <c r="M167" s="66" t="s">
        <v>211</v>
      </c>
      <c r="N167" s="66"/>
      <c r="O167" s="67" t="s">
        <v>739</v>
      </c>
      <c r="P167" s="67" t="s">
        <v>824</v>
      </c>
    </row>
    <row r="168" spans="1:16" ht="13.5" thickBot="1" x14ac:dyDescent="0.25">
      <c r="A168" s="10" t="str">
        <f t="shared" si="12"/>
        <v> AOEB 2 </v>
      </c>
      <c r="B168" s="35" t="str">
        <f t="shared" si="13"/>
        <v>I</v>
      </c>
      <c r="C168" s="10">
        <f t="shared" si="14"/>
        <v>44531.720999999998</v>
      </c>
      <c r="D168" s="9" t="str">
        <f t="shared" si="15"/>
        <v>vis</v>
      </c>
      <c r="E168" s="64">
        <f>VLOOKUP(C168,'Active 1'!C$21:E$965,3,FALSE)</f>
        <v>1251.9964470100235</v>
      </c>
      <c r="F168" s="35" t="s">
        <v>175</v>
      </c>
      <c r="G168" s="9" t="str">
        <f t="shared" si="16"/>
        <v>44531.721</v>
      </c>
      <c r="H168" s="10">
        <f t="shared" si="17"/>
        <v>1252</v>
      </c>
      <c r="I168" s="65" t="s">
        <v>825</v>
      </c>
      <c r="J168" s="66" t="s">
        <v>826</v>
      </c>
      <c r="K168" s="65">
        <v>1252</v>
      </c>
      <c r="L168" s="65" t="s">
        <v>489</v>
      </c>
      <c r="M168" s="66" t="s">
        <v>211</v>
      </c>
      <c r="N168" s="66"/>
      <c r="O168" s="67" t="s">
        <v>818</v>
      </c>
      <c r="P168" s="67" t="s">
        <v>781</v>
      </c>
    </row>
    <row r="169" spans="1:16" ht="13.5" thickBot="1" x14ac:dyDescent="0.25">
      <c r="A169" s="10" t="str">
        <f t="shared" si="12"/>
        <v> BBS 56 </v>
      </c>
      <c r="B169" s="35" t="str">
        <f t="shared" si="13"/>
        <v>I</v>
      </c>
      <c r="C169" s="10">
        <f t="shared" si="14"/>
        <v>44790.52</v>
      </c>
      <c r="D169" s="9" t="str">
        <f t="shared" si="15"/>
        <v>vis</v>
      </c>
      <c r="E169" s="64">
        <f>VLOOKUP(C169,'Active 1'!C$21:E$965,3,FALSE)</f>
        <v>1330.0003707310539</v>
      </c>
      <c r="F169" s="35" t="s">
        <v>175</v>
      </c>
      <c r="G169" s="9" t="str">
        <f t="shared" si="16"/>
        <v>44790.520</v>
      </c>
      <c r="H169" s="10">
        <f t="shared" si="17"/>
        <v>1330</v>
      </c>
      <c r="I169" s="65" t="s">
        <v>827</v>
      </c>
      <c r="J169" s="66" t="s">
        <v>828</v>
      </c>
      <c r="K169" s="65">
        <v>1330</v>
      </c>
      <c r="L169" s="65" t="s">
        <v>531</v>
      </c>
      <c r="M169" s="66" t="s">
        <v>211</v>
      </c>
      <c r="N169" s="66"/>
      <c r="O169" s="67" t="s">
        <v>739</v>
      </c>
      <c r="P169" s="67" t="s">
        <v>829</v>
      </c>
    </row>
    <row r="170" spans="1:16" ht="13.5" thickBot="1" x14ac:dyDescent="0.25">
      <c r="A170" s="10" t="str">
        <f t="shared" si="12"/>
        <v> AOEB 2 </v>
      </c>
      <c r="B170" s="35" t="str">
        <f t="shared" si="13"/>
        <v>I</v>
      </c>
      <c r="C170" s="10">
        <f t="shared" si="14"/>
        <v>44813.737999999998</v>
      </c>
      <c r="D170" s="9" t="str">
        <f t="shared" si="15"/>
        <v>vis</v>
      </c>
      <c r="E170" s="64">
        <f>VLOOKUP(C170,'Active 1'!C$21:E$965,3,FALSE)</f>
        <v>1336.9984468478663</v>
      </c>
      <c r="F170" s="35" t="s">
        <v>175</v>
      </c>
      <c r="G170" s="9" t="str">
        <f t="shared" si="16"/>
        <v>44813.738</v>
      </c>
      <c r="H170" s="10">
        <f t="shared" si="17"/>
        <v>1337</v>
      </c>
      <c r="I170" s="65" t="s">
        <v>830</v>
      </c>
      <c r="J170" s="66" t="s">
        <v>831</v>
      </c>
      <c r="K170" s="65">
        <v>1337</v>
      </c>
      <c r="L170" s="65" t="s">
        <v>601</v>
      </c>
      <c r="M170" s="66" t="s">
        <v>211</v>
      </c>
      <c r="N170" s="66"/>
      <c r="O170" s="67" t="s">
        <v>818</v>
      </c>
      <c r="P170" s="67" t="s">
        <v>781</v>
      </c>
    </row>
    <row r="171" spans="1:16" ht="13.5" thickBot="1" x14ac:dyDescent="0.25">
      <c r="A171" s="10" t="str">
        <f t="shared" si="12"/>
        <v> AOEB 2 </v>
      </c>
      <c r="B171" s="35" t="str">
        <f t="shared" si="13"/>
        <v>I</v>
      </c>
      <c r="C171" s="10">
        <f t="shared" si="14"/>
        <v>44856.874000000003</v>
      </c>
      <c r="D171" s="9" t="str">
        <f t="shared" si="15"/>
        <v>vis</v>
      </c>
      <c r="E171" s="64">
        <f>VLOOKUP(C171,'Active 1'!C$21:E$965,3,FALSE)</f>
        <v>1349.9999547888972</v>
      </c>
      <c r="F171" s="35" t="s">
        <v>175</v>
      </c>
      <c r="G171" s="9" t="str">
        <f t="shared" si="16"/>
        <v>44856.874</v>
      </c>
      <c r="H171" s="10">
        <f t="shared" si="17"/>
        <v>1350</v>
      </c>
      <c r="I171" s="65" t="s">
        <v>832</v>
      </c>
      <c r="J171" s="66" t="s">
        <v>833</v>
      </c>
      <c r="K171" s="65">
        <v>1350</v>
      </c>
      <c r="L171" s="65" t="s">
        <v>650</v>
      </c>
      <c r="M171" s="66" t="s">
        <v>211</v>
      </c>
      <c r="N171" s="66"/>
      <c r="O171" s="67" t="s">
        <v>834</v>
      </c>
      <c r="P171" s="67" t="s">
        <v>781</v>
      </c>
    </row>
    <row r="172" spans="1:16" ht="13.5" thickBot="1" x14ac:dyDescent="0.25">
      <c r="A172" s="10" t="str">
        <f t="shared" si="12"/>
        <v> AOEB 2 </v>
      </c>
      <c r="B172" s="35" t="str">
        <f t="shared" si="13"/>
        <v>I</v>
      </c>
      <c r="C172" s="10">
        <f t="shared" si="14"/>
        <v>44896.688999999998</v>
      </c>
      <c r="D172" s="9" t="str">
        <f t="shared" si="15"/>
        <v>vis</v>
      </c>
      <c r="E172" s="64">
        <f>VLOOKUP(C172,'Active 1'!C$21:E$965,3,FALSE)</f>
        <v>1362.00048888274</v>
      </c>
      <c r="F172" s="35" t="s">
        <v>175</v>
      </c>
      <c r="G172" s="9" t="str">
        <f t="shared" si="16"/>
        <v>44896.689</v>
      </c>
      <c r="H172" s="10">
        <f t="shared" si="17"/>
        <v>1362</v>
      </c>
      <c r="I172" s="65" t="s">
        <v>835</v>
      </c>
      <c r="J172" s="66" t="s">
        <v>836</v>
      </c>
      <c r="K172" s="65">
        <v>1362</v>
      </c>
      <c r="L172" s="65" t="s">
        <v>495</v>
      </c>
      <c r="M172" s="66" t="s">
        <v>211</v>
      </c>
      <c r="N172" s="66"/>
      <c r="O172" s="67" t="s">
        <v>818</v>
      </c>
      <c r="P172" s="67" t="s">
        <v>781</v>
      </c>
    </row>
    <row r="173" spans="1:16" ht="13.5" thickBot="1" x14ac:dyDescent="0.25">
      <c r="A173" s="10" t="str">
        <f t="shared" si="12"/>
        <v> BBS 57 </v>
      </c>
      <c r="B173" s="35" t="str">
        <f t="shared" si="13"/>
        <v>I</v>
      </c>
      <c r="C173" s="10">
        <f t="shared" si="14"/>
        <v>44913.275999999998</v>
      </c>
      <c r="D173" s="9" t="str">
        <f t="shared" si="15"/>
        <v>vis</v>
      </c>
      <c r="E173" s="64">
        <f>VLOOKUP(C173,'Active 1'!C$21:E$965,3,FALSE)</f>
        <v>1366.9999327861581</v>
      </c>
      <c r="F173" s="35" t="s">
        <v>175</v>
      </c>
      <c r="G173" s="9" t="str">
        <f t="shared" si="16"/>
        <v>44913.276</v>
      </c>
      <c r="H173" s="10">
        <f t="shared" si="17"/>
        <v>1367</v>
      </c>
      <c r="I173" s="65" t="s">
        <v>837</v>
      </c>
      <c r="J173" s="66" t="s">
        <v>838</v>
      </c>
      <c r="K173" s="65">
        <v>1367</v>
      </c>
      <c r="L173" s="65" t="s">
        <v>650</v>
      </c>
      <c r="M173" s="66" t="s">
        <v>211</v>
      </c>
      <c r="N173" s="66"/>
      <c r="O173" s="67" t="s">
        <v>724</v>
      </c>
      <c r="P173" s="67" t="s">
        <v>839</v>
      </c>
    </row>
    <row r="174" spans="1:16" ht="13.5" thickBot="1" x14ac:dyDescent="0.25">
      <c r="A174" s="10" t="str">
        <f t="shared" si="12"/>
        <v> BBS 61 </v>
      </c>
      <c r="B174" s="35" t="str">
        <f t="shared" si="13"/>
        <v>I</v>
      </c>
      <c r="C174" s="10">
        <f t="shared" si="14"/>
        <v>45145.517999999996</v>
      </c>
      <c r="D174" s="9" t="str">
        <f t="shared" si="15"/>
        <v>vis</v>
      </c>
      <c r="E174" s="64">
        <f>VLOOKUP(C174,'Active 1'!C$21:E$965,3,FALSE)</f>
        <v>1436.9993812106864</v>
      </c>
      <c r="F174" s="35" t="s">
        <v>175</v>
      </c>
      <c r="G174" s="9" t="str">
        <f t="shared" si="16"/>
        <v>45145.518</v>
      </c>
      <c r="H174" s="10">
        <f t="shared" si="17"/>
        <v>1437</v>
      </c>
      <c r="I174" s="65" t="s">
        <v>840</v>
      </c>
      <c r="J174" s="66" t="s">
        <v>841</v>
      </c>
      <c r="K174" s="65">
        <v>1437</v>
      </c>
      <c r="L174" s="65" t="s">
        <v>661</v>
      </c>
      <c r="M174" s="66" t="s">
        <v>211</v>
      </c>
      <c r="N174" s="66"/>
      <c r="O174" s="67" t="s">
        <v>739</v>
      </c>
      <c r="P174" s="67" t="s">
        <v>842</v>
      </c>
    </row>
    <row r="175" spans="1:16" ht="13.5" thickBot="1" x14ac:dyDescent="0.25">
      <c r="A175" s="10" t="str">
        <f t="shared" si="12"/>
        <v> BBS 61 </v>
      </c>
      <c r="B175" s="35" t="str">
        <f t="shared" si="13"/>
        <v>I</v>
      </c>
      <c r="C175" s="10">
        <f t="shared" si="14"/>
        <v>45145.521999999997</v>
      </c>
      <c r="D175" s="9" t="str">
        <f t="shared" si="15"/>
        <v>vis</v>
      </c>
      <c r="E175" s="64">
        <f>VLOOKUP(C175,'Active 1'!C$21:E$965,3,FALSE)</f>
        <v>1437.0005868401322</v>
      </c>
      <c r="F175" s="35" t="s">
        <v>175</v>
      </c>
      <c r="G175" s="9" t="str">
        <f t="shared" si="16"/>
        <v>45145.522</v>
      </c>
      <c r="H175" s="10">
        <f t="shared" si="17"/>
        <v>1437</v>
      </c>
      <c r="I175" s="65" t="s">
        <v>843</v>
      </c>
      <c r="J175" s="66" t="s">
        <v>844</v>
      </c>
      <c r="K175" s="65">
        <v>1437</v>
      </c>
      <c r="L175" s="65" t="s">
        <v>495</v>
      </c>
      <c r="M175" s="66" t="s">
        <v>211</v>
      </c>
      <c r="N175" s="66"/>
      <c r="O175" s="67" t="s">
        <v>724</v>
      </c>
      <c r="P175" s="67" t="s">
        <v>842</v>
      </c>
    </row>
    <row r="176" spans="1:16" ht="13.5" thickBot="1" x14ac:dyDescent="0.25">
      <c r="A176" s="10" t="str">
        <f t="shared" si="12"/>
        <v> BBS 61 </v>
      </c>
      <c r="B176" s="35" t="str">
        <f t="shared" si="13"/>
        <v>I</v>
      </c>
      <c r="C176" s="10">
        <f t="shared" si="14"/>
        <v>45165.428</v>
      </c>
      <c r="D176" s="9" t="str">
        <f t="shared" si="15"/>
        <v>vis</v>
      </c>
      <c r="E176" s="64">
        <f>VLOOKUP(C176,'Active 1'!C$21:E$965,3,FALSE)</f>
        <v>1443.0004017760129</v>
      </c>
      <c r="F176" s="35" t="s">
        <v>175</v>
      </c>
      <c r="G176" s="9" t="str">
        <f t="shared" si="16"/>
        <v>45165.428</v>
      </c>
      <c r="H176" s="10">
        <f t="shared" si="17"/>
        <v>1443</v>
      </c>
      <c r="I176" s="65" t="s">
        <v>845</v>
      </c>
      <c r="J176" s="66" t="s">
        <v>846</v>
      </c>
      <c r="K176" s="65">
        <v>1443</v>
      </c>
      <c r="L176" s="65" t="s">
        <v>531</v>
      </c>
      <c r="M176" s="66" t="s">
        <v>211</v>
      </c>
      <c r="N176" s="66"/>
      <c r="O176" s="67" t="s">
        <v>724</v>
      </c>
      <c r="P176" s="67" t="s">
        <v>842</v>
      </c>
    </row>
    <row r="177" spans="1:16" ht="13.5" thickBot="1" x14ac:dyDescent="0.25">
      <c r="A177" s="10" t="str">
        <f t="shared" si="12"/>
        <v> AOEB 2 </v>
      </c>
      <c r="B177" s="35" t="str">
        <f t="shared" si="13"/>
        <v>I</v>
      </c>
      <c r="C177" s="10">
        <f t="shared" si="14"/>
        <v>45168.747000000003</v>
      </c>
      <c r="D177" s="9" t="str">
        <f t="shared" si="15"/>
        <v>vis</v>
      </c>
      <c r="E177" s="64">
        <f>VLOOKUP(C177,'Active 1'!C$21:E$965,3,FALSE)</f>
        <v>1444.0007728084759</v>
      </c>
      <c r="F177" s="35" t="s">
        <v>175</v>
      </c>
      <c r="G177" s="9" t="str">
        <f t="shared" si="16"/>
        <v>45168.747</v>
      </c>
      <c r="H177" s="10">
        <f t="shared" si="17"/>
        <v>1444</v>
      </c>
      <c r="I177" s="65" t="s">
        <v>847</v>
      </c>
      <c r="J177" s="66" t="s">
        <v>848</v>
      </c>
      <c r="K177" s="65">
        <v>1444</v>
      </c>
      <c r="L177" s="65" t="s">
        <v>519</v>
      </c>
      <c r="M177" s="66" t="s">
        <v>211</v>
      </c>
      <c r="N177" s="66"/>
      <c r="O177" s="67" t="s">
        <v>834</v>
      </c>
      <c r="P177" s="67" t="s">
        <v>781</v>
      </c>
    </row>
    <row r="178" spans="1:16" ht="13.5" thickBot="1" x14ac:dyDescent="0.25">
      <c r="A178" s="10" t="str">
        <f t="shared" si="12"/>
        <v> BRNO 26 </v>
      </c>
      <c r="B178" s="35" t="str">
        <f t="shared" si="13"/>
        <v>I</v>
      </c>
      <c r="C178" s="10">
        <f t="shared" si="14"/>
        <v>45208.557999999997</v>
      </c>
      <c r="D178" s="9" t="str">
        <f t="shared" si="15"/>
        <v>vis</v>
      </c>
      <c r="E178" s="64">
        <f>VLOOKUP(C178,'Active 1'!C$21:E$965,3,FALSE)</f>
        <v>1456.0001012728731</v>
      </c>
      <c r="F178" s="35" t="s">
        <v>175</v>
      </c>
      <c r="G178" s="9" t="str">
        <f t="shared" si="16"/>
        <v>45208.558</v>
      </c>
      <c r="H178" s="10">
        <f t="shared" si="17"/>
        <v>1456</v>
      </c>
      <c r="I178" s="65" t="s">
        <v>849</v>
      </c>
      <c r="J178" s="66" t="s">
        <v>850</v>
      </c>
      <c r="K178" s="65">
        <v>1456</v>
      </c>
      <c r="L178" s="65" t="s">
        <v>546</v>
      </c>
      <c r="M178" s="66" t="s">
        <v>211</v>
      </c>
      <c r="N178" s="66"/>
      <c r="O178" s="67" t="s">
        <v>710</v>
      </c>
      <c r="P178" s="67" t="s">
        <v>851</v>
      </c>
    </row>
    <row r="179" spans="1:16" ht="13.5" thickBot="1" x14ac:dyDescent="0.25">
      <c r="A179" s="10" t="str">
        <f t="shared" si="12"/>
        <v> BRNO 26 </v>
      </c>
      <c r="B179" s="35" t="str">
        <f t="shared" si="13"/>
        <v>I</v>
      </c>
      <c r="C179" s="10">
        <f t="shared" si="14"/>
        <v>45208.563999999998</v>
      </c>
      <c r="D179" s="9" t="str">
        <f t="shared" si="15"/>
        <v>vis</v>
      </c>
      <c r="E179" s="64">
        <f>VLOOKUP(C179,'Active 1'!C$21:E$965,3,FALSE)</f>
        <v>1456.0019097170416</v>
      </c>
      <c r="F179" s="35" t="s">
        <v>175</v>
      </c>
      <c r="G179" s="9" t="str">
        <f t="shared" si="16"/>
        <v>45208.564</v>
      </c>
      <c r="H179" s="10">
        <f t="shared" si="17"/>
        <v>1456</v>
      </c>
      <c r="I179" s="65" t="s">
        <v>852</v>
      </c>
      <c r="J179" s="66" t="s">
        <v>853</v>
      </c>
      <c r="K179" s="65">
        <v>1456</v>
      </c>
      <c r="L179" s="65" t="s">
        <v>492</v>
      </c>
      <c r="M179" s="66" t="s">
        <v>211</v>
      </c>
      <c r="N179" s="66"/>
      <c r="O179" s="67" t="s">
        <v>854</v>
      </c>
      <c r="P179" s="67" t="s">
        <v>851</v>
      </c>
    </row>
    <row r="180" spans="1:16" ht="13.5" thickBot="1" x14ac:dyDescent="0.25">
      <c r="A180" s="10" t="str">
        <f t="shared" si="12"/>
        <v> BRNO 26 </v>
      </c>
      <c r="B180" s="35" t="str">
        <f t="shared" si="13"/>
        <v>I</v>
      </c>
      <c r="C180" s="10">
        <f t="shared" si="14"/>
        <v>45208.57</v>
      </c>
      <c r="D180" s="9" t="str">
        <f t="shared" si="15"/>
        <v>vis</v>
      </c>
      <c r="E180" s="64">
        <f>VLOOKUP(C180,'Active 1'!C$21:E$965,3,FALSE)</f>
        <v>1456.0037181612104</v>
      </c>
      <c r="F180" s="35" t="s">
        <v>175</v>
      </c>
      <c r="G180" s="9" t="str">
        <f t="shared" si="16"/>
        <v>45208.570</v>
      </c>
      <c r="H180" s="10">
        <f t="shared" si="17"/>
        <v>1456</v>
      </c>
      <c r="I180" s="65" t="s">
        <v>855</v>
      </c>
      <c r="J180" s="66" t="s">
        <v>856</v>
      </c>
      <c r="K180" s="65">
        <v>1456</v>
      </c>
      <c r="L180" s="65" t="s">
        <v>506</v>
      </c>
      <c r="M180" s="66" t="s">
        <v>211</v>
      </c>
      <c r="N180" s="66"/>
      <c r="O180" s="67" t="s">
        <v>857</v>
      </c>
      <c r="P180" s="67" t="s">
        <v>851</v>
      </c>
    </row>
    <row r="181" spans="1:16" ht="13.5" thickBot="1" x14ac:dyDescent="0.25">
      <c r="A181" s="10" t="str">
        <f t="shared" si="12"/>
        <v> BRNO 26 </v>
      </c>
      <c r="B181" s="35" t="str">
        <f t="shared" si="13"/>
        <v>I</v>
      </c>
      <c r="C181" s="10">
        <f t="shared" si="14"/>
        <v>45208.57</v>
      </c>
      <c r="D181" s="9" t="str">
        <f t="shared" si="15"/>
        <v>vis</v>
      </c>
      <c r="E181" s="64">
        <f>VLOOKUP(C181,'Active 1'!C$21:E$965,3,FALSE)</f>
        <v>1456.0037181612104</v>
      </c>
      <c r="F181" s="35" t="s">
        <v>175</v>
      </c>
      <c r="G181" s="9" t="str">
        <f t="shared" si="16"/>
        <v>45208.570</v>
      </c>
      <c r="H181" s="10">
        <f t="shared" si="17"/>
        <v>1456</v>
      </c>
      <c r="I181" s="65" t="s">
        <v>855</v>
      </c>
      <c r="J181" s="66" t="s">
        <v>856</v>
      </c>
      <c r="K181" s="65">
        <v>1456</v>
      </c>
      <c r="L181" s="65" t="s">
        <v>506</v>
      </c>
      <c r="M181" s="66" t="s">
        <v>211</v>
      </c>
      <c r="N181" s="66"/>
      <c r="O181" s="67" t="s">
        <v>858</v>
      </c>
      <c r="P181" s="67" t="s">
        <v>851</v>
      </c>
    </row>
    <row r="182" spans="1:16" ht="13.5" thickBot="1" x14ac:dyDescent="0.25">
      <c r="A182" s="10" t="str">
        <f t="shared" si="12"/>
        <v> AOEB 2 </v>
      </c>
      <c r="B182" s="35" t="str">
        <f t="shared" si="13"/>
        <v>I</v>
      </c>
      <c r="C182" s="10">
        <f t="shared" si="14"/>
        <v>45221.828999999998</v>
      </c>
      <c r="D182" s="9" t="str">
        <f t="shared" si="15"/>
        <v>vis</v>
      </c>
      <c r="E182" s="64">
        <f>VLOOKUP(C182,'Active 1'!C$21:E$965,3,FALSE)</f>
        <v>1460.0000783659136</v>
      </c>
      <c r="F182" s="35" t="s">
        <v>175</v>
      </c>
      <c r="G182" s="9" t="str">
        <f t="shared" si="16"/>
        <v>45221.829</v>
      </c>
      <c r="H182" s="10">
        <f t="shared" si="17"/>
        <v>1460</v>
      </c>
      <c r="I182" s="65" t="s">
        <v>859</v>
      </c>
      <c r="J182" s="66" t="s">
        <v>860</v>
      </c>
      <c r="K182" s="65">
        <v>1460</v>
      </c>
      <c r="L182" s="65" t="s">
        <v>546</v>
      </c>
      <c r="M182" s="66" t="s">
        <v>211</v>
      </c>
      <c r="N182" s="66"/>
      <c r="O182" s="67" t="s">
        <v>784</v>
      </c>
      <c r="P182" s="67" t="s">
        <v>781</v>
      </c>
    </row>
    <row r="183" spans="1:16" ht="13.5" thickBot="1" x14ac:dyDescent="0.25">
      <c r="A183" s="10" t="str">
        <f t="shared" si="12"/>
        <v> BBS 62 </v>
      </c>
      <c r="B183" s="35" t="str">
        <f t="shared" si="13"/>
        <v>I</v>
      </c>
      <c r="C183" s="10">
        <f t="shared" si="14"/>
        <v>45228.466</v>
      </c>
      <c r="D183" s="9" t="str">
        <f t="shared" si="15"/>
        <v>vis</v>
      </c>
      <c r="E183" s="64">
        <f>VLOOKUP(C183,'Active 1'!C$21:E$965,3,FALSE)</f>
        <v>1462.0005190234767</v>
      </c>
      <c r="F183" s="35" t="s">
        <v>175</v>
      </c>
      <c r="G183" s="9" t="str">
        <f t="shared" si="16"/>
        <v>45228.466</v>
      </c>
      <c r="H183" s="10">
        <f t="shared" si="17"/>
        <v>1462</v>
      </c>
      <c r="I183" s="65" t="s">
        <v>861</v>
      </c>
      <c r="J183" s="66" t="s">
        <v>862</v>
      </c>
      <c r="K183" s="65">
        <v>1462</v>
      </c>
      <c r="L183" s="65" t="s">
        <v>495</v>
      </c>
      <c r="M183" s="66" t="s">
        <v>211</v>
      </c>
      <c r="N183" s="66"/>
      <c r="O183" s="67" t="s">
        <v>724</v>
      </c>
      <c r="P183" s="67" t="s">
        <v>863</v>
      </c>
    </row>
    <row r="184" spans="1:16" ht="13.5" thickBot="1" x14ac:dyDescent="0.25">
      <c r="A184" s="10" t="str">
        <f t="shared" si="12"/>
        <v> BBS 63 </v>
      </c>
      <c r="B184" s="35" t="str">
        <f t="shared" si="13"/>
        <v>I</v>
      </c>
      <c r="C184" s="10">
        <f t="shared" si="14"/>
        <v>45258.328999999998</v>
      </c>
      <c r="D184" s="9" t="str">
        <f t="shared" si="15"/>
        <v>vis</v>
      </c>
      <c r="E184" s="64">
        <f>VLOOKUP(C184,'Active 1'!C$21:E$965,3,FALSE)</f>
        <v>1471.0014470567417</v>
      </c>
      <c r="F184" s="35" t="s">
        <v>175</v>
      </c>
      <c r="G184" s="9" t="str">
        <f t="shared" si="16"/>
        <v>45258.329</v>
      </c>
      <c r="H184" s="10">
        <f t="shared" si="17"/>
        <v>1471</v>
      </c>
      <c r="I184" s="65" t="s">
        <v>864</v>
      </c>
      <c r="J184" s="66" t="s">
        <v>865</v>
      </c>
      <c r="K184" s="65">
        <v>1471</v>
      </c>
      <c r="L184" s="65" t="s">
        <v>526</v>
      </c>
      <c r="M184" s="66" t="s">
        <v>211</v>
      </c>
      <c r="N184" s="66"/>
      <c r="O184" s="67" t="s">
        <v>724</v>
      </c>
      <c r="P184" s="67" t="s">
        <v>866</v>
      </c>
    </row>
    <row r="185" spans="1:16" ht="13.5" thickBot="1" x14ac:dyDescent="0.25">
      <c r="A185" s="10" t="str">
        <f t="shared" si="12"/>
        <v> AOEB 2 </v>
      </c>
      <c r="B185" s="35" t="str">
        <f t="shared" si="13"/>
        <v>I</v>
      </c>
      <c r="C185" s="10">
        <f t="shared" si="14"/>
        <v>45261.642999999996</v>
      </c>
      <c r="D185" s="9" t="str">
        <f t="shared" si="15"/>
        <v>vis</v>
      </c>
      <c r="E185" s="64">
        <f>VLOOKUP(C185,'Active 1'!C$21:E$965,3,FALSE)</f>
        <v>1472.0003110523962</v>
      </c>
      <c r="F185" s="35" t="s">
        <v>175</v>
      </c>
      <c r="G185" s="9" t="str">
        <f t="shared" si="16"/>
        <v>45261.643</v>
      </c>
      <c r="H185" s="10">
        <f t="shared" si="17"/>
        <v>1472</v>
      </c>
      <c r="I185" s="65" t="s">
        <v>867</v>
      </c>
      <c r="J185" s="66" t="s">
        <v>868</v>
      </c>
      <c r="K185" s="65">
        <v>1472</v>
      </c>
      <c r="L185" s="65" t="s">
        <v>531</v>
      </c>
      <c r="M185" s="66" t="s">
        <v>211</v>
      </c>
      <c r="N185" s="66"/>
      <c r="O185" s="67" t="s">
        <v>869</v>
      </c>
      <c r="P185" s="67" t="s">
        <v>781</v>
      </c>
    </row>
    <row r="186" spans="1:16" ht="13.5" thickBot="1" x14ac:dyDescent="0.25">
      <c r="A186" s="10" t="str">
        <f t="shared" si="12"/>
        <v> BBS 63 </v>
      </c>
      <c r="B186" s="35" t="str">
        <f t="shared" si="13"/>
        <v>I</v>
      </c>
      <c r="C186" s="10">
        <f t="shared" si="14"/>
        <v>45268.283000000003</v>
      </c>
      <c r="D186" s="9" t="str">
        <f t="shared" si="15"/>
        <v>vis</v>
      </c>
      <c r="E186" s="64">
        <f>VLOOKUP(C186,'Active 1'!C$21:E$965,3,FALSE)</f>
        <v>1474.0016559320447</v>
      </c>
      <c r="F186" s="35" t="s">
        <v>175</v>
      </c>
      <c r="G186" s="9" t="str">
        <f t="shared" si="16"/>
        <v>45268.283</v>
      </c>
      <c r="H186" s="10">
        <f t="shared" si="17"/>
        <v>1474</v>
      </c>
      <c r="I186" s="65" t="s">
        <v>870</v>
      </c>
      <c r="J186" s="66" t="s">
        <v>871</v>
      </c>
      <c r="K186" s="65">
        <v>1474</v>
      </c>
      <c r="L186" s="65" t="s">
        <v>526</v>
      </c>
      <c r="M186" s="66" t="s">
        <v>211</v>
      </c>
      <c r="N186" s="66"/>
      <c r="O186" s="67" t="s">
        <v>739</v>
      </c>
      <c r="P186" s="67" t="s">
        <v>866</v>
      </c>
    </row>
    <row r="187" spans="1:16" ht="13.5" thickBot="1" x14ac:dyDescent="0.25">
      <c r="A187" s="10" t="str">
        <f t="shared" si="12"/>
        <v> AOEB 2 </v>
      </c>
      <c r="B187" s="35" t="str">
        <f t="shared" si="13"/>
        <v>I</v>
      </c>
      <c r="C187" s="10">
        <f t="shared" si="14"/>
        <v>45523.75</v>
      </c>
      <c r="D187" s="9" t="str">
        <f t="shared" si="15"/>
        <v>vis</v>
      </c>
      <c r="E187" s="64">
        <f>VLOOKUP(C187,'Active 1'!C$21:E$965,3,FALSE)</f>
        <v>1551.0012903249144</v>
      </c>
      <c r="F187" s="35" t="s">
        <v>175</v>
      </c>
      <c r="G187" s="9" t="str">
        <f t="shared" si="16"/>
        <v>45523.750</v>
      </c>
      <c r="H187" s="10">
        <f t="shared" si="17"/>
        <v>1551</v>
      </c>
      <c r="I187" s="65" t="s">
        <v>872</v>
      </c>
      <c r="J187" s="66" t="s">
        <v>873</v>
      </c>
      <c r="K187" s="65">
        <v>1551</v>
      </c>
      <c r="L187" s="65" t="s">
        <v>516</v>
      </c>
      <c r="M187" s="66" t="s">
        <v>211</v>
      </c>
      <c r="N187" s="66"/>
      <c r="O187" s="67" t="s">
        <v>818</v>
      </c>
      <c r="P187" s="67" t="s">
        <v>781</v>
      </c>
    </row>
    <row r="188" spans="1:16" ht="13.5" thickBot="1" x14ac:dyDescent="0.25">
      <c r="A188" s="10" t="str">
        <f t="shared" si="12"/>
        <v> AOEB 2 </v>
      </c>
      <c r="B188" s="35" t="str">
        <f t="shared" si="13"/>
        <v>I</v>
      </c>
      <c r="C188" s="10">
        <f t="shared" si="14"/>
        <v>45523.750999999997</v>
      </c>
      <c r="D188" s="9" t="str">
        <f t="shared" si="15"/>
        <v>vis</v>
      </c>
      <c r="E188" s="64">
        <f>VLOOKUP(C188,'Active 1'!C$21:E$965,3,FALSE)</f>
        <v>1551.0015917322748</v>
      </c>
      <c r="F188" s="35" t="s">
        <v>175</v>
      </c>
      <c r="G188" s="9" t="str">
        <f t="shared" si="16"/>
        <v>45523.751</v>
      </c>
      <c r="H188" s="10">
        <f t="shared" si="17"/>
        <v>1551</v>
      </c>
      <c r="I188" s="65" t="s">
        <v>874</v>
      </c>
      <c r="J188" s="66" t="s">
        <v>875</v>
      </c>
      <c r="K188" s="65">
        <v>1551</v>
      </c>
      <c r="L188" s="65" t="s">
        <v>526</v>
      </c>
      <c r="M188" s="66" t="s">
        <v>211</v>
      </c>
      <c r="N188" s="66"/>
      <c r="O188" s="67" t="s">
        <v>869</v>
      </c>
      <c r="P188" s="67" t="s">
        <v>781</v>
      </c>
    </row>
    <row r="189" spans="1:16" ht="13.5" thickBot="1" x14ac:dyDescent="0.25">
      <c r="A189" s="10" t="str">
        <f t="shared" si="12"/>
        <v> BBS 67 </v>
      </c>
      <c r="B189" s="35" t="str">
        <f t="shared" si="13"/>
        <v>I</v>
      </c>
      <c r="C189" s="10">
        <f t="shared" si="14"/>
        <v>45530.387000000002</v>
      </c>
      <c r="D189" s="9" t="str">
        <f t="shared" si="15"/>
        <v>vis</v>
      </c>
      <c r="E189" s="64">
        <f>VLOOKUP(C189,'Active 1'!C$21:E$965,3,FALSE)</f>
        <v>1553.0017309824775</v>
      </c>
      <c r="F189" s="35" t="s">
        <v>175</v>
      </c>
      <c r="G189" s="9" t="str">
        <f t="shared" si="16"/>
        <v>45530.387</v>
      </c>
      <c r="H189" s="10">
        <f t="shared" si="17"/>
        <v>1553</v>
      </c>
      <c r="I189" s="65" t="s">
        <v>876</v>
      </c>
      <c r="J189" s="66" t="s">
        <v>877</v>
      </c>
      <c r="K189" s="65">
        <v>1553</v>
      </c>
      <c r="L189" s="65" t="s">
        <v>492</v>
      </c>
      <c r="M189" s="66" t="s">
        <v>211</v>
      </c>
      <c r="N189" s="66"/>
      <c r="O189" s="67" t="s">
        <v>878</v>
      </c>
      <c r="P189" s="67" t="s">
        <v>879</v>
      </c>
    </row>
    <row r="190" spans="1:16" ht="13.5" thickBot="1" x14ac:dyDescent="0.25">
      <c r="A190" s="10" t="str">
        <f t="shared" si="12"/>
        <v> BBS 69 </v>
      </c>
      <c r="B190" s="35" t="str">
        <f t="shared" si="13"/>
        <v>I</v>
      </c>
      <c r="C190" s="10">
        <f t="shared" si="14"/>
        <v>45613.326999999997</v>
      </c>
      <c r="D190" s="9" t="str">
        <f t="shared" si="15"/>
        <v>vis</v>
      </c>
      <c r="E190" s="64">
        <f>VLOOKUP(C190,'Active 1'!C$21:E$965,3,FALSE)</f>
        <v>1578.0004575363741</v>
      </c>
      <c r="F190" s="35" t="s">
        <v>175</v>
      </c>
      <c r="G190" s="9" t="str">
        <f t="shared" si="16"/>
        <v>45613.327</v>
      </c>
      <c r="H190" s="10">
        <f t="shared" si="17"/>
        <v>1578</v>
      </c>
      <c r="I190" s="65" t="s">
        <v>880</v>
      </c>
      <c r="J190" s="66" t="s">
        <v>881</v>
      </c>
      <c r="K190" s="65">
        <v>1578</v>
      </c>
      <c r="L190" s="65" t="s">
        <v>495</v>
      </c>
      <c r="M190" s="66" t="s">
        <v>211</v>
      </c>
      <c r="N190" s="66"/>
      <c r="O190" s="67" t="s">
        <v>878</v>
      </c>
      <c r="P190" s="67" t="s">
        <v>882</v>
      </c>
    </row>
    <row r="191" spans="1:16" ht="13.5" thickBot="1" x14ac:dyDescent="0.25">
      <c r="A191" s="10" t="str">
        <f t="shared" si="12"/>
        <v> BBS 69 </v>
      </c>
      <c r="B191" s="35" t="str">
        <f t="shared" si="13"/>
        <v>I</v>
      </c>
      <c r="C191" s="10">
        <f t="shared" si="14"/>
        <v>45613.328000000001</v>
      </c>
      <c r="D191" s="9" t="str">
        <f t="shared" si="15"/>
        <v>vis</v>
      </c>
      <c r="E191" s="64">
        <f>VLOOKUP(C191,'Active 1'!C$21:E$965,3,FALSE)</f>
        <v>1578.0007589437366</v>
      </c>
      <c r="F191" s="35" t="s">
        <v>175</v>
      </c>
      <c r="G191" s="9" t="str">
        <f t="shared" si="16"/>
        <v>45613.328</v>
      </c>
      <c r="H191" s="10">
        <f t="shared" si="17"/>
        <v>1578</v>
      </c>
      <c r="I191" s="65" t="s">
        <v>883</v>
      </c>
      <c r="J191" s="66" t="s">
        <v>884</v>
      </c>
      <c r="K191" s="65">
        <v>1578</v>
      </c>
      <c r="L191" s="65" t="s">
        <v>519</v>
      </c>
      <c r="M191" s="66" t="s">
        <v>211</v>
      </c>
      <c r="N191" s="66"/>
      <c r="O191" s="67" t="s">
        <v>885</v>
      </c>
      <c r="P191" s="67" t="s">
        <v>882</v>
      </c>
    </row>
    <row r="192" spans="1:16" ht="13.5" thickBot="1" x14ac:dyDescent="0.25">
      <c r="A192" s="10" t="str">
        <f t="shared" si="12"/>
        <v> BBS 69 </v>
      </c>
      <c r="B192" s="35" t="str">
        <f t="shared" si="13"/>
        <v>I</v>
      </c>
      <c r="C192" s="10">
        <f t="shared" si="14"/>
        <v>45613.330999999998</v>
      </c>
      <c r="D192" s="9" t="str">
        <f t="shared" si="15"/>
        <v>vis</v>
      </c>
      <c r="E192" s="64">
        <f>VLOOKUP(C192,'Active 1'!C$21:E$965,3,FALSE)</f>
        <v>1578.00166316582</v>
      </c>
      <c r="F192" s="35" t="s">
        <v>175</v>
      </c>
      <c r="G192" s="9" t="str">
        <f t="shared" si="16"/>
        <v>45613.331</v>
      </c>
      <c r="H192" s="10">
        <f t="shared" si="17"/>
        <v>1578</v>
      </c>
      <c r="I192" s="65" t="s">
        <v>886</v>
      </c>
      <c r="J192" s="66" t="s">
        <v>887</v>
      </c>
      <c r="K192" s="65">
        <v>1578</v>
      </c>
      <c r="L192" s="65" t="s">
        <v>492</v>
      </c>
      <c r="M192" s="66" t="s">
        <v>211</v>
      </c>
      <c r="N192" s="66"/>
      <c r="O192" s="67" t="s">
        <v>724</v>
      </c>
      <c r="P192" s="67" t="s">
        <v>882</v>
      </c>
    </row>
    <row r="193" spans="1:16" ht="13.5" thickBot="1" x14ac:dyDescent="0.25">
      <c r="A193" s="10" t="str">
        <f t="shared" si="12"/>
        <v> BBS 72 </v>
      </c>
      <c r="B193" s="35" t="str">
        <f t="shared" si="13"/>
        <v>I</v>
      </c>
      <c r="C193" s="10">
        <f t="shared" si="14"/>
        <v>45865.482000000004</v>
      </c>
      <c r="D193" s="9" t="str">
        <f t="shared" si="15"/>
        <v>vis</v>
      </c>
      <c r="E193" s="64">
        <f>VLOOKUP(C193,'Active 1'!C$21:E$965,3,FALSE)</f>
        <v>1654.0018307483144</v>
      </c>
      <c r="F193" s="35" t="s">
        <v>175</v>
      </c>
      <c r="G193" s="9" t="str">
        <f t="shared" si="16"/>
        <v>45865.482</v>
      </c>
      <c r="H193" s="10">
        <f t="shared" si="17"/>
        <v>1654</v>
      </c>
      <c r="I193" s="65" t="s">
        <v>888</v>
      </c>
      <c r="J193" s="66" t="s">
        <v>889</v>
      </c>
      <c r="K193" s="65">
        <v>1654</v>
      </c>
      <c r="L193" s="65" t="s">
        <v>492</v>
      </c>
      <c r="M193" s="66" t="s">
        <v>211</v>
      </c>
      <c r="N193" s="66"/>
      <c r="O193" s="67" t="s">
        <v>739</v>
      </c>
      <c r="P193" s="67" t="s">
        <v>890</v>
      </c>
    </row>
    <row r="194" spans="1:16" ht="13.5" thickBot="1" x14ac:dyDescent="0.25">
      <c r="A194" s="10" t="str">
        <f t="shared" si="12"/>
        <v> AOEB 2 </v>
      </c>
      <c r="B194" s="35" t="str">
        <f t="shared" si="13"/>
        <v>I</v>
      </c>
      <c r="C194" s="10">
        <f t="shared" si="14"/>
        <v>45888.707999999999</v>
      </c>
      <c r="D194" s="9" t="str">
        <f t="shared" si="15"/>
        <v>vis</v>
      </c>
      <c r="E194" s="64">
        <f>VLOOKUP(C194,'Active 1'!C$21:E$965,3,FALSE)</f>
        <v>1661.0023181240165</v>
      </c>
      <c r="F194" s="35" t="s">
        <v>175</v>
      </c>
      <c r="G194" s="9" t="str">
        <f t="shared" si="16"/>
        <v>45888.708</v>
      </c>
      <c r="H194" s="10">
        <f t="shared" si="17"/>
        <v>1661</v>
      </c>
      <c r="I194" s="65" t="s">
        <v>891</v>
      </c>
      <c r="J194" s="66" t="s">
        <v>892</v>
      </c>
      <c r="K194" s="65">
        <v>1661</v>
      </c>
      <c r="L194" s="65" t="s">
        <v>513</v>
      </c>
      <c r="M194" s="66" t="s">
        <v>211</v>
      </c>
      <c r="N194" s="66"/>
      <c r="O194" s="67" t="s">
        <v>869</v>
      </c>
      <c r="P194" s="67" t="s">
        <v>781</v>
      </c>
    </row>
    <row r="195" spans="1:16" ht="13.5" thickBot="1" x14ac:dyDescent="0.25">
      <c r="A195" s="10" t="str">
        <f t="shared" si="12"/>
        <v> BBS 74 </v>
      </c>
      <c r="B195" s="35" t="str">
        <f t="shared" si="13"/>
        <v>I</v>
      </c>
      <c r="C195" s="10">
        <f t="shared" si="14"/>
        <v>45918.569000000003</v>
      </c>
      <c r="D195" s="9" t="str">
        <f t="shared" si="15"/>
        <v>vis</v>
      </c>
      <c r="E195" s="64">
        <f>VLOOKUP(C195,'Active 1'!C$21:E$965,3,FALSE)</f>
        <v>1670.0026433425608</v>
      </c>
      <c r="F195" s="35" t="s">
        <v>175</v>
      </c>
      <c r="G195" s="9" t="str">
        <f t="shared" si="16"/>
        <v>45918.569</v>
      </c>
      <c r="H195" s="10">
        <f t="shared" si="17"/>
        <v>1670</v>
      </c>
      <c r="I195" s="65" t="s">
        <v>893</v>
      </c>
      <c r="J195" s="66" t="s">
        <v>894</v>
      </c>
      <c r="K195" s="65">
        <v>1670</v>
      </c>
      <c r="L195" s="65" t="s">
        <v>628</v>
      </c>
      <c r="M195" s="66" t="s">
        <v>211</v>
      </c>
      <c r="N195" s="66"/>
      <c r="O195" s="67" t="s">
        <v>739</v>
      </c>
      <c r="P195" s="67" t="s">
        <v>895</v>
      </c>
    </row>
    <row r="196" spans="1:16" ht="13.5" thickBot="1" x14ac:dyDescent="0.25">
      <c r="A196" s="10" t="str">
        <f t="shared" si="12"/>
        <v> BBS 74 </v>
      </c>
      <c r="B196" s="35" t="str">
        <f t="shared" si="13"/>
        <v>I</v>
      </c>
      <c r="C196" s="10">
        <f t="shared" si="14"/>
        <v>45968.336000000003</v>
      </c>
      <c r="D196" s="9" t="str">
        <f t="shared" si="15"/>
        <v>vis</v>
      </c>
      <c r="E196" s="64">
        <f>VLOOKUP(C196,'Active 1'!C$21:E$965,3,FALSE)</f>
        <v>1685.0027834969837</v>
      </c>
      <c r="F196" s="35" t="s">
        <v>175</v>
      </c>
      <c r="G196" s="9" t="str">
        <f t="shared" si="16"/>
        <v>45968.336</v>
      </c>
      <c r="H196" s="10">
        <f t="shared" si="17"/>
        <v>1685</v>
      </c>
      <c r="I196" s="65" t="s">
        <v>896</v>
      </c>
      <c r="J196" s="66" t="s">
        <v>897</v>
      </c>
      <c r="K196" s="65">
        <v>1685</v>
      </c>
      <c r="L196" s="65" t="s">
        <v>628</v>
      </c>
      <c r="M196" s="66" t="s">
        <v>211</v>
      </c>
      <c r="N196" s="66"/>
      <c r="O196" s="67" t="s">
        <v>878</v>
      </c>
      <c r="P196" s="67" t="s">
        <v>895</v>
      </c>
    </row>
    <row r="197" spans="1:16" ht="13.5" thickBot="1" x14ac:dyDescent="0.25">
      <c r="A197" s="10" t="str">
        <f t="shared" si="12"/>
        <v> BBS 77 </v>
      </c>
      <c r="B197" s="35" t="str">
        <f t="shared" si="13"/>
        <v>I</v>
      </c>
      <c r="C197" s="10">
        <f t="shared" si="14"/>
        <v>46240.385999999999</v>
      </c>
      <c r="D197" s="9" t="str">
        <f t="shared" si="15"/>
        <v>vis</v>
      </c>
      <c r="E197" s="64">
        <f>VLOOKUP(C197,'Active 1'!C$21:E$965,3,FALSE)</f>
        <v>1767.0006561638256</v>
      </c>
      <c r="F197" s="35" t="s">
        <v>175</v>
      </c>
      <c r="G197" s="9" t="str">
        <f t="shared" si="16"/>
        <v>46240.386</v>
      </c>
      <c r="H197" s="10">
        <f t="shared" si="17"/>
        <v>1767</v>
      </c>
      <c r="I197" s="65" t="s">
        <v>898</v>
      </c>
      <c r="J197" s="66" t="s">
        <v>899</v>
      </c>
      <c r="K197" s="65">
        <v>1767</v>
      </c>
      <c r="L197" s="65" t="s">
        <v>495</v>
      </c>
      <c r="M197" s="66" t="s">
        <v>211</v>
      </c>
      <c r="N197" s="66"/>
      <c r="O197" s="67" t="s">
        <v>878</v>
      </c>
      <c r="P197" s="67" t="s">
        <v>900</v>
      </c>
    </row>
    <row r="198" spans="1:16" ht="13.5" thickBot="1" x14ac:dyDescent="0.25">
      <c r="A198" s="10" t="str">
        <f t="shared" si="12"/>
        <v> AOEB 2 </v>
      </c>
      <c r="B198" s="35" t="str">
        <f t="shared" si="13"/>
        <v>I</v>
      </c>
      <c r="C198" s="10">
        <f t="shared" si="14"/>
        <v>46253.661</v>
      </c>
      <c r="D198" s="9" t="str">
        <f t="shared" si="15"/>
        <v>vis</v>
      </c>
      <c r="E198" s="64">
        <f>VLOOKUP(C198,'Active 1'!C$21:E$965,3,FALSE)</f>
        <v>1771.0018388863123</v>
      </c>
      <c r="F198" s="35" t="s">
        <v>175</v>
      </c>
      <c r="G198" s="9" t="str">
        <f t="shared" si="16"/>
        <v>46253.661</v>
      </c>
      <c r="H198" s="10">
        <f t="shared" si="17"/>
        <v>1771</v>
      </c>
      <c r="I198" s="65" t="s">
        <v>901</v>
      </c>
      <c r="J198" s="66" t="s">
        <v>902</v>
      </c>
      <c r="K198" s="65">
        <v>1771</v>
      </c>
      <c r="L198" s="65" t="s">
        <v>492</v>
      </c>
      <c r="M198" s="66" t="s">
        <v>211</v>
      </c>
      <c r="N198" s="66"/>
      <c r="O198" s="67" t="s">
        <v>720</v>
      </c>
      <c r="P198" s="67" t="s">
        <v>781</v>
      </c>
    </row>
    <row r="199" spans="1:16" ht="13.5" thickBot="1" x14ac:dyDescent="0.25">
      <c r="A199" s="10" t="str">
        <f t="shared" si="12"/>
        <v> AOEB 2 </v>
      </c>
      <c r="B199" s="35" t="str">
        <f t="shared" si="13"/>
        <v>I</v>
      </c>
      <c r="C199" s="10">
        <f t="shared" si="14"/>
        <v>46286.839</v>
      </c>
      <c r="D199" s="9" t="str">
        <f t="shared" si="15"/>
        <v>vis</v>
      </c>
      <c r="E199" s="64">
        <f>VLOOKUP(C199,'Active 1'!C$21:E$965,3,FALSE)</f>
        <v>1781.0019323225943</v>
      </c>
      <c r="F199" s="35" t="s">
        <v>175</v>
      </c>
      <c r="G199" s="9" t="str">
        <f t="shared" si="16"/>
        <v>46286.839</v>
      </c>
      <c r="H199" s="10">
        <f t="shared" si="17"/>
        <v>1781</v>
      </c>
      <c r="I199" s="65" t="s">
        <v>903</v>
      </c>
      <c r="J199" s="66" t="s">
        <v>904</v>
      </c>
      <c r="K199" s="65">
        <v>1781</v>
      </c>
      <c r="L199" s="65" t="s">
        <v>492</v>
      </c>
      <c r="M199" s="66" t="s">
        <v>211</v>
      </c>
      <c r="N199" s="66"/>
      <c r="O199" s="67" t="s">
        <v>905</v>
      </c>
      <c r="P199" s="67" t="s">
        <v>781</v>
      </c>
    </row>
    <row r="200" spans="1:16" ht="13.5" thickBot="1" x14ac:dyDescent="0.25">
      <c r="A200" s="10" t="str">
        <f t="shared" si="12"/>
        <v> AOEB 2 </v>
      </c>
      <c r="B200" s="35" t="str">
        <f t="shared" si="13"/>
        <v>I</v>
      </c>
      <c r="C200" s="10">
        <f t="shared" si="14"/>
        <v>46568.845000000001</v>
      </c>
      <c r="D200" s="9" t="str">
        <f t="shared" si="15"/>
        <v>vis</v>
      </c>
      <c r="E200" s="64">
        <f>VLOOKUP(C200,'Active 1'!C$21:E$965,3,FALSE)</f>
        <v>1866.0006166794622</v>
      </c>
      <c r="F200" s="35" t="s">
        <v>175</v>
      </c>
      <c r="G200" s="9" t="str">
        <f t="shared" si="16"/>
        <v>46568.845</v>
      </c>
      <c r="H200" s="10">
        <f t="shared" si="17"/>
        <v>1866</v>
      </c>
      <c r="I200" s="65" t="s">
        <v>906</v>
      </c>
      <c r="J200" s="66" t="s">
        <v>907</v>
      </c>
      <c r="K200" s="65">
        <v>1866</v>
      </c>
      <c r="L200" s="65" t="s">
        <v>495</v>
      </c>
      <c r="M200" s="66" t="s">
        <v>211</v>
      </c>
      <c r="N200" s="66"/>
      <c r="O200" s="67" t="s">
        <v>905</v>
      </c>
      <c r="P200" s="67" t="s">
        <v>781</v>
      </c>
    </row>
    <row r="201" spans="1:16" ht="13.5" thickBot="1" x14ac:dyDescent="0.25">
      <c r="A201" s="10" t="str">
        <f t="shared" si="12"/>
        <v> BRNO 28 </v>
      </c>
      <c r="B201" s="35" t="str">
        <f t="shared" si="13"/>
        <v>I</v>
      </c>
      <c r="C201" s="10">
        <f t="shared" si="14"/>
        <v>46648.472000000002</v>
      </c>
      <c r="D201" s="9" t="str">
        <f t="shared" si="15"/>
        <v>vis</v>
      </c>
      <c r="E201" s="64">
        <f>VLOOKUP(C201,'Active 1'!C$21:E$965,3,FALSE)</f>
        <v>1890.0007806450667</v>
      </c>
      <c r="F201" s="35" t="s">
        <v>175</v>
      </c>
      <c r="G201" s="9" t="str">
        <f t="shared" si="16"/>
        <v>46648.472</v>
      </c>
      <c r="H201" s="10">
        <f t="shared" si="17"/>
        <v>1890</v>
      </c>
      <c r="I201" s="65" t="s">
        <v>908</v>
      </c>
      <c r="J201" s="66" t="s">
        <v>909</v>
      </c>
      <c r="K201" s="65">
        <v>1890</v>
      </c>
      <c r="L201" s="65" t="s">
        <v>519</v>
      </c>
      <c r="M201" s="66" t="s">
        <v>211</v>
      </c>
      <c r="N201" s="66"/>
      <c r="O201" s="67" t="s">
        <v>910</v>
      </c>
      <c r="P201" s="67" t="s">
        <v>911</v>
      </c>
    </row>
    <row r="202" spans="1:16" ht="13.5" thickBot="1" x14ac:dyDescent="0.25">
      <c r="A202" s="10" t="str">
        <f t="shared" si="12"/>
        <v> AOEB 2 </v>
      </c>
      <c r="B202" s="35" t="str">
        <f t="shared" si="13"/>
        <v>I</v>
      </c>
      <c r="C202" s="10">
        <f t="shared" si="14"/>
        <v>46774.552000000003</v>
      </c>
      <c r="D202" s="9" t="str">
        <f t="shared" si="15"/>
        <v>vis</v>
      </c>
      <c r="E202" s="64">
        <f>VLOOKUP(C202,'Active 1'!C$21:E$965,3,FALSE)</f>
        <v>1928.0022207694401</v>
      </c>
      <c r="F202" s="35" t="s">
        <v>175</v>
      </c>
      <c r="G202" s="9" t="str">
        <f t="shared" si="16"/>
        <v>46774.552</v>
      </c>
      <c r="H202" s="10">
        <f t="shared" si="17"/>
        <v>1928</v>
      </c>
      <c r="I202" s="65" t="s">
        <v>912</v>
      </c>
      <c r="J202" s="66" t="s">
        <v>913</v>
      </c>
      <c r="K202" s="65">
        <v>1928</v>
      </c>
      <c r="L202" s="65" t="s">
        <v>748</v>
      </c>
      <c r="M202" s="66" t="s">
        <v>211</v>
      </c>
      <c r="N202" s="66"/>
      <c r="O202" s="67" t="s">
        <v>784</v>
      </c>
      <c r="P202" s="67" t="s">
        <v>781</v>
      </c>
    </row>
    <row r="203" spans="1:16" ht="13.5" thickBot="1" x14ac:dyDescent="0.25">
      <c r="A203" s="10" t="str">
        <f t="shared" ref="A203:A266" si="18">P203</f>
        <v> BBS 83 </v>
      </c>
      <c r="B203" s="35" t="str">
        <f t="shared" ref="B203:B266" si="19">IF(H203=INT(H203),"I","II")</f>
        <v>I</v>
      </c>
      <c r="C203" s="10">
        <f t="shared" ref="C203:C266" si="20">1*G203</f>
        <v>46900.62</v>
      </c>
      <c r="D203" s="9" t="str">
        <f t="shared" ref="D203:D266" si="21">VLOOKUP(F203,I$1:J$5,2,FALSE)</f>
        <v>vis</v>
      </c>
      <c r="E203" s="64">
        <f>VLOOKUP(C203,'Active 1'!C$21:E$965,3,FALSE)</f>
        <v>1966.000044005476</v>
      </c>
      <c r="F203" s="35" t="s">
        <v>175</v>
      </c>
      <c r="G203" s="9" t="str">
        <f t="shared" ref="G203:G266" si="22">MID(I203,3,LEN(I203)-3)</f>
        <v>46900.620</v>
      </c>
      <c r="H203" s="10">
        <f t="shared" ref="H203:H266" si="23">1*K203</f>
        <v>1966</v>
      </c>
      <c r="I203" s="65" t="s">
        <v>914</v>
      </c>
      <c r="J203" s="66" t="s">
        <v>915</v>
      </c>
      <c r="K203" s="65">
        <v>1966</v>
      </c>
      <c r="L203" s="65" t="s">
        <v>546</v>
      </c>
      <c r="M203" s="66" t="s">
        <v>211</v>
      </c>
      <c r="N203" s="66"/>
      <c r="O203" s="67" t="s">
        <v>739</v>
      </c>
      <c r="P203" s="67" t="s">
        <v>916</v>
      </c>
    </row>
    <row r="204" spans="1:16" ht="13.5" thickBot="1" x14ac:dyDescent="0.25">
      <c r="A204" s="10" t="str">
        <f t="shared" si="18"/>
        <v> AOEB 2 </v>
      </c>
      <c r="B204" s="35" t="str">
        <f t="shared" si="19"/>
        <v>I</v>
      </c>
      <c r="C204" s="10">
        <f t="shared" si="20"/>
        <v>47006.79</v>
      </c>
      <c r="D204" s="9" t="str">
        <f t="shared" si="21"/>
        <v>vis</v>
      </c>
      <c r="E204" s="64">
        <f>VLOOKUP(C204,'Active 1'!C$21:E$965,3,FALSE)</f>
        <v>1998.0004635645223</v>
      </c>
      <c r="F204" s="35" t="s">
        <v>175</v>
      </c>
      <c r="G204" s="9" t="str">
        <f t="shared" si="22"/>
        <v>47006.790</v>
      </c>
      <c r="H204" s="10">
        <f t="shared" si="23"/>
        <v>1998</v>
      </c>
      <c r="I204" s="65" t="s">
        <v>917</v>
      </c>
      <c r="J204" s="66" t="s">
        <v>918</v>
      </c>
      <c r="K204" s="65">
        <v>1998</v>
      </c>
      <c r="L204" s="65" t="s">
        <v>495</v>
      </c>
      <c r="M204" s="66" t="s">
        <v>211</v>
      </c>
      <c r="N204" s="66"/>
      <c r="O204" s="67" t="s">
        <v>905</v>
      </c>
      <c r="P204" s="67" t="s">
        <v>781</v>
      </c>
    </row>
    <row r="205" spans="1:16" ht="13.5" thickBot="1" x14ac:dyDescent="0.25">
      <c r="A205" s="10" t="str">
        <f t="shared" si="18"/>
        <v> BBS 85 </v>
      </c>
      <c r="B205" s="35" t="str">
        <f t="shared" si="19"/>
        <v>I</v>
      </c>
      <c r="C205" s="10">
        <f t="shared" si="20"/>
        <v>47066.499000000003</v>
      </c>
      <c r="D205" s="9" t="str">
        <f t="shared" si="21"/>
        <v>vis</v>
      </c>
      <c r="E205" s="64">
        <f>VLOOKUP(C205,'Active 1'!C$21:E$965,3,FALSE)</f>
        <v>2015.9971957059111</v>
      </c>
      <c r="F205" s="35" t="s">
        <v>175</v>
      </c>
      <c r="G205" s="9" t="str">
        <f t="shared" si="22"/>
        <v>47066.499</v>
      </c>
      <c r="H205" s="10">
        <f t="shared" si="23"/>
        <v>2016</v>
      </c>
      <c r="I205" s="65" t="s">
        <v>919</v>
      </c>
      <c r="J205" s="66" t="s">
        <v>920</v>
      </c>
      <c r="K205" s="65">
        <v>2016</v>
      </c>
      <c r="L205" s="65" t="s">
        <v>719</v>
      </c>
      <c r="M205" s="66" t="s">
        <v>211</v>
      </c>
      <c r="N205" s="66"/>
      <c r="O205" s="67" t="s">
        <v>739</v>
      </c>
      <c r="P205" s="67" t="s">
        <v>921</v>
      </c>
    </row>
    <row r="206" spans="1:16" ht="13.5" thickBot="1" x14ac:dyDescent="0.25">
      <c r="A206" s="10" t="str">
        <f t="shared" si="18"/>
        <v> BBS 86 </v>
      </c>
      <c r="B206" s="35" t="str">
        <f t="shared" si="19"/>
        <v>I</v>
      </c>
      <c r="C206" s="10">
        <f t="shared" si="20"/>
        <v>47086.419000000002</v>
      </c>
      <c r="D206" s="9" t="str">
        <f t="shared" si="21"/>
        <v>vis</v>
      </c>
      <c r="E206" s="64">
        <f>VLOOKUP(C206,'Active 1'!C$21:E$965,3,FALSE)</f>
        <v>2022.00123034485</v>
      </c>
      <c r="F206" s="35" t="s">
        <v>175</v>
      </c>
      <c r="G206" s="9" t="str">
        <f t="shared" si="22"/>
        <v>47086.419</v>
      </c>
      <c r="H206" s="10">
        <f t="shared" si="23"/>
        <v>2022</v>
      </c>
      <c r="I206" s="65" t="s">
        <v>922</v>
      </c>
      <c r="J206" s="66" t="s">
        <v>923</v>
      </c>
      <c r="K206" s="65">
        <v>2022</v>
      </c>
      <c r="L206" s="65" t="s">
        <v>516</v>
      </c>
      <c r="M206" s="66" t="s">
        <v>211</v>
      </c>
      <c r="N206" s="66"/>
      <c r="O206" s="67" t="s">
        <v>724</v>
      </c>
      <c r="P206" s="67" t="s">
        <v>924</v>
      </c>
    </row>
    <row r="207" spans="1:16" ht="13.5" thickBot="1" x14ac:dyDescent="0.25">
      <c r="A207" s="10" t="str">
        <f t="shared" si="18"/>
        <v> AOEB 2 </v>
      </c>
      <c r="B207" s="35" t="str">
        <f t="shared" si="19"/>
        <v>I</v>
      </c>
      <c r="C207" s="10">
        <f t="shared" si="20"/>
        <v>47093.05</v>
      </c>
      <c r="D207" s="9" t="str">
        <f t="shared" si="21"/>
        <v>vis</v>
      </c>
      <c r="E207" s="64">
        <f>VLOOKUP(C207,'Active 1'!C$21:E$965,3,FALSE)</f>
        <v>2023.9998625582443</v>
      </c>
      <c r="F207" s="35" t="s">
        <v>175</v>
      </c>
      <c r="G207" s="9" t="str">
        <f t="shared" si="22"/>
        <v>47093.050</v>
      </c>
      <c r="H207" s="10">
        <f t="shared" si="23"/>
        <v>2024</v>
      </c>
      <c r="I207" s="65" t="s">
        <v>925</v>
      </c>
      <c r="J207" s="66" t="s">
        <v>926</v>
      </c>
      <c r="K207" s="65">
        <v>2024</v>
      </c>
      <c r="L207" s="65" t="s">
        <v>650</v>
      </c>
      <c r="M207" s="66" t="s">
        <v>211</v>
      </c>
      <c r="N207" s="66"/>
      <c r="O207" s="67" t="s">
        <v>905</v>
      </c>
      <c r="P207" s="67" t="s">
        <v>781</v>
      </c>
    </row>
    <row r="208" spans="1:16" ht="13.5" thickBot="1" x14ac:dyDescent="0.25">
      <c r="A208" s="10" t="str">
        <f t="shared" si="18"/>
        <v> BBS 86 </v>
      </c>
      <c r="B208" s="35" t="str">
        <f t="shared" si="19"/>
        <v>I</v>
      </c>
      <c r="C208" s="10">
        <f t="shared" si="20"/>
        <v>47106.317000000003</v>
      </c>
      <c r="D208" s="9" t="str">
        <f t="shared" si="21"/>
        <v>vis</v>
      </c>
      <c r="E208" s="64">
        <f>VLOOKUP(C208,'Active 1'!C$21:E$965,3,FALSE)</f>
        <v>2027.9986340218393</v>
      </c>
      <c r="F208" s="35" t="s">
        <v>175</v>
      </c>
      <c r="G208" s="9" t="str">
        <f t="shared" si="22"/>
        <v>47106.317</v>
      </c>
      <c r="H208" s="10">
        <f t="shared" si="23"/>
        <v>2028</v>
      </c>
      <c r="I208" s="65" t="s">
        <v>927</v>
      </c>
      <c r="J208" s="66" t="s">
        <v>928</v>
      </c>
      <c r="K208" s="65">
        <v>2028</v>
      </c>
      <c r="L208" s="65" t="s">
        <v>601</v>
      </c>
      <c r="M208" s="66" t="s">
        <v>211</v>
      </c>
      <c r="N208" s="66"/>
      <c r="O208" s="67" t="s">
        <v>739</v>
      </c>
      <c r="P208" s="67" t="s">
        <v>924</v>
      </c>
    </row>
    <row r="209" spans="1:16" ht="13.5" thickBot="1" x14ac:dyDescent="0.25">
      <c r="A209" s="10" t="str">
        <f t="shared" si="18"/>
        <v> AOEB 2 </v>
      </c>
      <c r="B209" s="35" t="str">
        <f t="shared" si="19"/>
        <v>I</v>
      </c>
      <c r="C209" s="10">
        <f t="shared" si="20"/>
        <v>47109.64</v>
      </c>
      <c r="D209" s="9" t="str">
        <f t="shared" si="21"/>
        <v>vis</v>
      </c>
      <c r="E209" s="64">
        <f>VLOOKUP(C209,'Active 1'!C$21:E$965,3,FALSE)</f>
        <v>2029.0002106837458</v>
      </c>
      <c r="F209" s="35" t="s">
        <v>175</v>
      </c>
      <c r="G209" s="9" t="str">
        <f t="shared" si="22"/>
        <v>47109.640</v>
      </c>
      <c r="H209" s="10">
        <f t="shared" si="23"/>
        <v>2029</v>
      </c>
      <c r="I209" s="65" t="s">
        <v>929</v>
      </c>
      <c r="J209" s="66" t="s">
        <v>930</v>
      </c>
      <c r="K209" s="65">
        <v>2029</v>
      </c>
      <c r="L209" s="65" t="s">
        <v>531</v>
      </c>
      <c r="M209" s="66" t="s">
        <v>211</v>
      </c>
      <c r="N209" s="66"/>
      <c r="O209" s="67" t="s">
        <v>931</v>
      </c>
      <c r="P209" s="67" t="s">
        <v>781</v>
      </c>
    </row>
    <row r="210" spans="1:16" ht="13.5" thickBot="1" x14ac:dyDescent="0.25">
      <c r="A210" s="10" t="str">
        <f t="shared" si="18"/>
        <v> BBS 86 </v>
      </c>
      <c r="B210" s="35" t="str">
        <f t="shared" si="19"/>
        <v>I</v>
      </c>
      <c r="C210" s="10">
        <f t="shared" si="20"/>
        <v>47116.279000000002</v>
      </c>
      <c r="D210" s="9" t="str">
        <f t="shared" si="21"/>
        <v>vis</v>
      </c>
      <c r="E210" s="64">
        <f>VLOOKUP(C210,'Active 1'!C$21:E$965,3,FALSE)</f>
        <v>2031.0012541560318</v>
      </c>
      <c r="F210" s="35" t="s">
        <v>175</v>
      </c>
      <c r="G210" s="9" t="str">
        <f t="shared" si="22"/>
        <v>47116.279</v>
      </c>
      <c r="H210" s="10">
        <f t="shared" si="23"/>
        <v>2031</v>
      </c>
      <c r="I210" s="65" t="s">
        <v>932</v>
      </c>
      <c r="J210" s="66" t="s">
        <v>933</v>
      </c>
      <c r="K210" s="65">
        <v>2031</v>
      </c>
      <c r="L210" s="65" t="s">
        <v>516</v>
      </c>
      <c r="M210" s="66" t="s">
        <v>211</v>
      </c>
      <c r="N210" s="66"/>
      <c r="O210" s="67" t="s">
        <v>724</v>
      </c>
      <c r="P210" s="67" t="s">
        <v>924</v>
      </c>
    </row>
    <row r="211" spans="1:16" ht="13.5" thickBot="1" x14ac:dyDescent="0.25">
      <c r="A211" s="10" t="str">
        <f t="shared" si="18"/>
        <v> BBS 89 </v>
      </c>
      <c r="B211" s="35" t="str">
        <f t="shared" si="19"/>
        <v>I</v>
      </c>
      <c r="C211" s="10">
        <f t="shared" si="20"/>
        <v>47368.428</v>
      </c>
      <c r="D211" s="9" t="str">
        <f t="shared" si="21"/>
        <v>vis</v>
      </c>
      <c r="E211" s="64">
        <f>VLOOKUP(C211,'Active 1'!C$21:E$965,3,FALSE)</f>
        <v>2107.000818923801</v>
      </c>
      <c r="F211" s="35" t="s">
        <v>175</v>
      </c>
      <c r="G211" s="9" t="str">
        <f t="shared" si="22"/>
        <v>47368.428</v>
      </c>
      <c r="H211" s="10">
        <f t="shared" si="23"/>
        <v>2107</v>
      </c>
      <c r="I211" s="65" t="s">
        <v>934</v>
      </c>
      <c r="J211" s="66" t="s">
        <v>935</v>
      </c>
      <c r="K211" s="65">
        <v>2107</v>
      </c>
      <c r="L211" s="65" t="s">
        <v>519</v>
      </c>
      <c r="M211" s="66" t="s">
        <v>211</v>
      </c>
      <c r="N211" s="66"/>
      <c r="O211" s="67" t="s">
        <v>724</v>
      </c>
      <c r="P211" s="67" t="s">
        <v>936</v>
      </c>
    </row>
    <row r="212" spans="1:16" ht="13.5" thickBot="1" x14ac:dyDescent="0.25">
      <c r="A212" s="10" t="str">
        <f t="shared" si="18"/>
        <v> BBS 90 </v>
      </c>
      <c r="B212" s="35" t="str">
        <f t="shared" si="19"/>
        <v>I</v>
      </c>
      <c r="C212" s="10">
        <f t="shared" si="20"/>
        <v>47461.324000000001</v>
      </c>
      <c r="D212" s="9" t="str">
        <f t="shared" si="21"/>
        <v>vis</v>
      </c>
      <c r="E212" s="64">
        <f>VLOOKUP(C212,'Active 1'!C$21:E$965,3,FALSE)</f>
        <v>2135.0003571677239</v>
      </c>
      <c r="F212" s="35" t="s">
        <v>175</v>
      </c>
      <c r="G212" s="9" t="str">
        <f t="shared" si="22"/>
        <v>47461.324</v>
      </c>
      <c r="H212" s="10">
        <f t="shared" si="23"/>
        <v>2135</v>
      </c>
      <c r="I212" s="65" t="s">
        <v>937</v>
      </c>
      <c r="J212" s="66" t="s">
        <v>938</v>
      </c>
      <c r="K212" s="65">
        <v>2135</v>
      </c>
      <c r="L212" s="65" t="s">
        <v>531</v>
      </c>
      <c r="M212" s="66" t="s">
        <v>211</v>
      </c>
      <c r="N212" s="66"/>
      <c r="O212" s="67" t="s">
        <v>739</v>
      </c>
      <c r="P212" s="67" t="s">
        <v>939</v>
      </c>
    </row>
    <row r="213" spans="1:16" ht="13.5" thickBot="1" x14ac:dyDescent="0.25">
      <c r="A213" s="10" t="str">
        <f t="shared" si="18"/>
        <v> BBS 90 </v>
      </c>
      <c r="B213" s="35" t="str">
        <f t="shared" si="19"/>
        <v>I</v>
      </c>
      <c r="C213" s="10">
        <f t="shared" si="20"/>
        <v>47471.28</v>
      </c>
      <c r="D213" s="9" t="str">
        <f t="shared" si="21"/>
        <v>vis</v>
      </c>
      <c r="E213" s="64">
        <f>VLOOKUP(C213,'Active 1'!C$21:E$965,3,FALSE)</f>
        <v>2138.0011688577474</v>
      </c>
      <c r="F213" s="35" t="s">
        <v>175</v>
      </c>
      <c r="G213" s="9" t="str">
        <f t="shared" si="22"/>
        <v>47471.280</v>
      </c>
      <c r="H213" s="10">
        <f t="shared" si="23"/>
        <v>2138</v>
      </c>
      <c r="I213" s="65" t="s">
        <v>940</v>
      </c>
      <c r="J213" s="66" t="s">
        <v>941</v>
      </c>
      <c r="K213" s="65">
        <v>2138</v>
      </c>
      <c r="L213" s="65" t="s">
        <v>516</v>
      </c>
      <c r="M213" s="66" t="s">
        <v>211</v>
      </c>
      <c r="N213" s="66"/>
      <c r="O213" s="67" t="s">
        <v>724</v>
      </c>
      <c r="P213" s="67" t="s">
        <v>939</v>
      </c>
    </row>
    <row r="214" spans="1:16" ht="13.5" thickBot="1" x14ac:dyDescent="0.25">
      <c r="A214" s="10" t="str">
        <f t="shared" si="18"/>
        <v> BBS 91 </v>
      </c>
      <c r="B214" s="35" t="str">
        <f t="shared" si="19"/>
        <v>I</v>
      </c>
      <c r="C214" s="10">
        <f t="shared" si="20"/>
        <v>47640.489000000001</v>
      </c>
      <c r="D214" s="9" t="str">
        <f t="shared" si="21"/>
        <v>vis</v>
      </c>
      <c r="E214" s="64">
        <f>VLOOKUP(C214,'Active 1'!C$21:E$965,3,FALSE)</f>
        <v>2189.00200707162</v>
      </c>
      <c r="F214" s="35" t="s">
        <v>175</v>
      </c>
      <c r="G214" s="9" t="str">
        <f t="shared" si="22"/>
        <v>47640.489</v>
      </c>
      <c r="H214" s="10">
        <f t="shared" si="23"/>
        <v>2189</v>
      </c>
      <c r="I214" s="65" t="s">
        <v>942</v>
      </c>
      <c r="J214" s="66" t="s">
        <v>943</v>
      </c>
      <c r="K214" s="65">
        <v>2189</v>
      </c>
      <c r="L214" s="65" t="s">
        <v>748</v>
      </c>
      <c r="M214" s="66" t="s">
        <v>211</v>
      </c>
      <c r="N214" s="66"/>
      <c r="O214" s="67" t="s">
        <v>739</v>
      </c>
      <c r="P214" s="67" t="s">
        <v>944</v>
      </c>
    </row>
    <row r="215" spans="1:16" ht="13.5" thickBot="1" x14ac:dyDescent="0.25">
      <c r="A215" s="10" t="str">
        <f t="shared" si="18"/>
        <v> BBS 92 </v>
      </c>
      <c r="B215" s="35" t="str">
        <f t="shared" si="19"/>
        <v>I</v>
      </c>
      <c r="C215" s="10">
        <f t="shared" si="20"/>
        <v>47713.47</v>
      </c>
      <c r="D215" s="9" t="str">
        <f t="shared" si="21"/>
        <v>vis</v>
      </c>
      <c r="E215" s="64">
        <f>VLOOKUP(C215,'Active 1'!C$21:E$965,3,FALSE)</f>
        <v>2210.99901771341</v>
      </c>
      <c r="F215" s="35" t="s">
        <v>175</v>
      </c>
      <c r="G215" s="9" t="str">
        <f t="shared" si="22"/>
        <v>47713.470</v>
      </c>
      <c r="H215" s="10">
        <f t="shared" si="23"/>
        <v>2211</v>
      </c>
      <c r="I215" s="65" t="s">
        <v>945</v>
      </c>
      <c r="J215" s="66" t="s">
        <v>946</v>
      </c>
      <c r="K215" s="65">
        <v>2211</v>
      </c>
      <c r="L215" s="65" t="s">
        <v>177</v>
      </c>
      <c r="M215" s="66" t="s">
        <v>211</v>
      </c>
      <c r="N215" s="66"/>
      <c r="O215" s="67" t="s">
        <v>739</v>
      </c>
      <c r="P215" s="67" t="s">
        <v>947</v>
      </c>
    </row>
    <row r="216" spans="1:16" ht="13.5" thickBot="1" x14ac:dyDescent="0.25">
      <c r="A216" s="10" t="str">
        <f t="shared" si="18"/>
        <v> AOEB 2 </v>
      </c>
      <c r="B216" s="35" t="str">
        <f t="shared" si="19"/>
        <v>I</v>
      </c>
      <c r="C216" s="10">
        <f t="shared" si="20"/>
        <v>47716.792999999998</v>
      </c>
      <c r="D216" s="9" t="str">
        <f t="shared" si="21"/>
        <v>vis</v>
      </c>
      <c r="E216" s="64">
        <f>VLOOKUP(C216,'Active 1'!C$21:E$965,3,FALSE)</f>
        <v>2212.0005943753163</v>
      </c>
      <c r="F216" s="35" t="s">
        <v>175</v>
      </c>
      <c r="G216" s="9" t="str">
        <f t="shared" si="22"/>
        <v>47716.793</v>
      </c>
      <c r="H216" s="10">
        <f t="shared" si="23"/>
        <v>2212</v>
      </c>
      <c r="I216" s="65" t="s">
        <v>950</v>
      </c>
      <c r="J216" s="66" t="s">
        <v>951</v>
      </c>
      <c r="K216" s="65">
        <v>2212</v>
      </c>
      <c r="L216" s="65" t="s">
        <v>495</v>
      </c>
      <c r="M216" s="66" t="s">
        <v>211</v>
      </c>
      <c r="N216" s="66"/>
      <c r="O216" s="67" t="s">
        <v>905</v>
      </c>
      <c r="P216" s="67" t="s">
        <v>781</v>
      </c>
    </row>
    <row r="217" spans="1:16" ht="13.5" thickBot="1" x14ac:dyDescent="0.25">
      <c r="A217" s="10" t="str">
        <f t="shared" si="18"/>
        <v> BBS 92 </v>
      </c>
      <c r="B217" s="35" t="str">
        <f t="shared" si="19"/>
        <v>I</v>
      </c>
      <c r="C217" s="10">
        <f t="shared" si="20"/>
        <v>47723.43</v>
      </c>
      <c r="D217" s="9" t="str">
        <f t="shared" si="21"/>
        <v>vis</v>
      </c>
      <c r="E217" s="64">
        <f>VLOOKUP(C217,'Active 1'!C$21:E$965,3,FALSE)</f>
        <v>2214.0010350328794</v>
      </c>
      <c r="F217" s="35" t="s">
        <v>175</v>
      </c>
      <c r="G217" s="9" t="str">
        <f t="shared" si="22"/>
        <v>47723.430</v>
      </c>
      <c r="H217" s="10">
        <f t="shared" si="23"/>
        <v>2214</v>
      </c>
      <c r="I217" s="65" t="s">
        <v>952</v>
      </c>
      <c r="J217" s="66" t="s">
        <v>953</v>
      </c>
      <c r="K217" s="65">
        <v>2214</v>
      </c>
      <c r="L217" s="65" t="s">
        <v>519</v>
      </c>
      <c r="M217" s="66" t="s">
        <v>211</v>
      </c>
      <c r="N217" s="66"/>
      <c r="O217" s="67" t="s">
        <v>724</v>
      </c>
      <c r="P217" s="67" t="s">
        <v>947</v>
      </c>
    </row>
    <row r="218" spans="1:16" ht="13.5" thickBot="1" x14ac:dyDescent="0.25">
      <c r="A218" s="10" t="str">
        <f t="shared" si="18"/>
        <v> AOEB 2 </v>
      </c>
      <c r="B218" s="35" t="str">
        <f t="shared" si="19"/>
        <v>I</v>
      </c>
      <c r="C218" s="10">
        <f t="shared" si="20"/>
        <v>47799.737000000001</v>
      </c>
      <c r="D218" s="9" t="str">
        <f t="shared" si="21"/>
        <v>vis</v>
      </c>
      <c r="E218" s="64">
        <f>VLOOKUP(C218,'Active 1'!C$21:E$965,3,FALSE)</f>
        <v>2237.000526558661</v>
      </c>
      <c r="F218" s="35" t="s">
        <v>175</v>
      </c>
      <c r="G218" s="9" t="str">
        <f t="shared" si="22"/>
        <v>47799.737</v>
      </c>
      <c r="H218" s="10">
        <f t="shared" si="23"/>
        <v>2237</v>
      </c>
      <c r="I218" s="65" t="s">
        <v>954</v>
      </c>
      <c r="J218" s="66" t="s">
        <v>955</v>
      </c>
      <c r="K218" s="65">
        <v>2237</v>
      </c>
      <c r="L218" s="65" t="s">
        <v>495</v>
      </c>
      <c r="M218" s="66" t="s">
        <v>211</v>
      </c>
      <c r="N218" s="66"/>
      <c r="O218" s="67" t="s">
        <v>784</v>
      </c>
      <c r="P218" s="67" t="s">
        <v>781</v>
      </c>
    </row>
    <row r="219" spans="1:16" ht="13.5" thickBot="1" x14ac:dyDescent="0.25">
      <c r="A219" s="10" t="str">
        <f t="shared" si="18"/>
        <v> AOEB 2 </v>
      </c>
      <c r="B219" s="35" t="str">
        <f t="shared" si="19"/>
        <v>I</v>
      </c>
      <c r="C219" s="10">
        <f t="shared" si="20"/>
        <v>47809.682999999997</v>
      </c>
      <c r="D219" s="9" t="str">
        <f t="shared" si="21"/>
        <v>vis</v>
      </c>
      <c r="E219" s="64">
        <f>VLOOKUP(C219,'Active 1'!C$21:E$965,3,FALSE)</f>
        <v>2239.9983241750701</v>
      </c>
      <c r="F219" s="35" t="s">
        <v>175</v>
      </c>
      <c r="G219" s="9" t="str">
        <f t="shared" si="22"/>
        <v>47809.683</v>
      </c>
      <c r="H219" s="10">
        <f t="shared" si="23"/>
        <v>2240</v>
      </c>
      <c r="I219" s="65" t="s">
        <v>956</v>
      </c>
      <c r="J219" s="66" t="s">
        <v>957</v>
      </c>
      <c r="K219" s="65">
        <v>2240</v>
      </c>
      <c r="L219" s="65" t="s">
        <v>617</v>
      </c>
      <c r="M219" s="66" t="s">
        <v>211</v>
      </c>
      <c r="N219" s="66"/>
      <c r="O219" s="67" t="s">
        <v>931</v>
      </c>
      <c r="P219" s="67" t="s">
        <v>781</v>
      </c>
    </row>
    <row r="220" spans="1:16" ht="13.5" thickBot="1" x14ac:dyDescent="0.25">
      <c r="A220" s="10" t="str">
        <f t="shared" si="18"/>
        <v> BBS 93 </v>
      </c>
      <c r="B220" s="35" t="str">
        <f t="shared" si="19"/>
        <v>I</v>
      </c>
      <c r="C220" s="10">
        <f t="shared" si="20"/>
        <v>47816.326999999997</v>
      </c>
      <c r="D220" s="9" t="str">
        <f t="shared" si="21"/>
        <v>vis</v>
      </c>
      <c r="E220" s="64">
        <f>VLOOKUP(C220,'Active 1'!C$21:E$965,3,FALSE)</f>
        <v>2242.0008746841622</v>
      </c>
      <c r="F220" s="35" t="s">
        <v>175</v>
      </c>
      <c r="G220" s="9" t="str">
        <f t="shared" si="22"/>
        <v>47816.327</v>
      </c>
      <c r="H220" s="10">
        <f t="shared" si="23"/>
        <v>2242</v>
      </c>
      <c r="I220" s="65" t="s">
        <v>958</v>
      </c>
      <c r="J220" s="66" t="s">
        <v>959</v>
      </c>
      <c r="K220" s="65">
        <v>2242</v>
      </c>
      <c r="L220" s="65" t="s">
        <v>519</v>
      </c>
      <c r="M220" s="66" t="s">
        <v>211</v>
      </c>
      <c r="N220" s="66"/>
      <c r="O220" s="67" t="s">
        <v>724</v>
      </c>
      <c r="P220" s="67" t="s">
        <v>960</v>
      </c>
    </row>
    <row r="221" spans="1:16" ht="13.5" thickBot="1" x14ac:dyDescent="0.25">
      <c r="A221" s="10" t="str">
        <f t="shared" si="18"/>
        <v> BBS 93 </v>
      </c>
      <c r="B221" s="35" t="str">
        <f t="shared" si="19"/>
        <v>I</v>
      </c>
      <c r="C221" s="10">
        <f t="shared" si="20"/>
        <v>47826.285000000003</v>
      </c>
      <c r="D221" s="9" t="str">
        <f t="shared" si="21"/>
        <v>vis</v>
      </c>
      <c r="E221" s="64">
        <f>VLOOKUP(C221,'Active 1'!C$21:E$965,3,FALSE)</f>
        <v>2245.0022891889112</v>
      </c>
      <c r="F221" s="35" t="s">
        <v>175</v>
      </c>
      <c r="G221" s="9" t="str">
        <f t="shared" si="22"/>
        <v>47826.285</v>
      </c>
      <c r="H221" s="10">
        <f t="shared" si="23"/>
        <v>2245</v>
      </c>
      <c r="I221" s="65" t="s">
        <v>961</v>
      </c>
      <c r="J221" s="66" t="s">
        <v>962</v>
      </c>
      <c r="K221" s="65">
        <v>2245</v>
      </c>
      <c r="L221" s="65" t="s">
        <v>513</v>
      </c>
      <c r="M221" s="66" t="s">
        <v>211</v>
      </c>
      <c r="N221" s="66"/>
      <c r="O221" s="67" t="s">
        <v>739</v>
      </c>
      <c r="P221" s="67" t="s">
        <v>960</v>
      </c>
    </row>
    <row r="222" spans="1:16" ht="13.5" thickBot="1" x14ac:dyDescent="0.25">
      <c r="A222" s="10" t="str">
        <f t="shared" si="18"/>
        <v> BBS 93 </v>
      </c>
      <c r="B222" s="35" t="str">
        <f t="shared" si="19"/>
        <v>I</v>
      </c>
      <c r="C222" s="10">
        <f t="shared" si="20"/>
        <v>47826.285000000003</v>
      </c>
      <c r="D222" s="9" t="str">
        <f t="shared" si="21"/>
        <v>vis</v>
      </c>
      <c r="E222" s="64">
        <f>VLOOKUP(C222,'Active 1'!C$21:E$965,3,FALSE)</f>
        <v>2245.0022891889112</v>
      </c>
      <c r="F222" s="35" t="s">
        <v>175</v>
      </c>
      <c r="G222" s="9" t="str">
        <f t="shared" si="22"/>
        <v>47826.285</v>
      </c>
      <c r="H222" s="10">
        <f t="shared" si="23"/>
        <v>2245</v>
      </c>
      <c r="I222" s="65" t="s">
        <v>961</v>
      </c>
      <c r="J222" s="66" t="s">
        <v>962</v>
      </c>
      <c r="K222" s="65">
        <v>2245</v>
      </c>
      <c r="L222" s="65" t="s">
        <v>513</v>
      </c>
      <c r="M222" s="66" t="s">
        <v>211</v>
      </c>
      <c r="N222" s="66"/>
      <c r="O222" s="67" t="s">
        <v>724</v>
      </c>
      <c r="P222" s="67" t="s">
        <v>960</v>
      </c>
    </row>
    <row r="223" spans="1:16" ht="13.5" thickBot="1" x14ac:dyDescent="0.25">
      <c r="A223" s="10" t="str">
        <f t="shared" si="18"/>
        <v> BBS 94 </v>
      </c>
      <c r="B223" s="35" t="str">
        <f t="shared" si="19"/>
        <v>I</v>
      </c>
      <c r="C223" s="10">
        <f t="shared" si="20"/>
        <v>47955.671000000002</v>
      </c>
      <c r="D223" s="9" t="str">
        <f t="shared" si="21"/>
        <v>vis</v>
      </c>
      <c r="E223" s="64">
        <f>VLOOKUP(C223,'Active 1'!C$21:E$965,3,FALSE)</f>
        <v>2284.000182050047</v>
      </c>
      <c r="F223" s="35" t="s">
        <v>175</v>
      </c>
      <c r="G223" s="9" t="str">
        <f t="shared" si="22"/>
        <v>47955.671</v>
      </c>
      <c r="H223" s="10">
        <f t="shared" si="23"/>
        <v>2284</v>
      </c>
      <c r="I223" s="65" t="s">
        <v>963</v>
      </c>
      <c r="J223" s="66" t="s">
        <v>964</v>
      </c>
      <c r="K223" s="65">
        <v>2284</v>
      </c>
      <c r="L223" s="65" t="s">
        <v>531</v>
      </c>
      <c r="M223" s="66" t="s">
        <v>211</v>
      </c>
      <c r="N223" s="66"/>
      <c r="O223" s="67" t="s">
        <v>739</v>
      </c>
      <c r="P223" s="67" t="s">
        <v>965</v>
      </c>
    </row>
    <row r="224" spans="1:16" ht="13.5" thickBot="1" x14ac:dyDescent="0.25">
      <c r="A224" s="10" t="str">
        <f t="shared" si="18"/>
        <v> BBS 95 </v>
      </c>
      <c r="B224" s="35" t="str">
        <f t="shared" si="19"/>
        <v>I</v>
      </c>
      <c r="C224" s="10">
        <f t="shared" si="20"/>
        <v>48068.478999999999</v>
      </c>
      <c r="D224" s="9" t="str">
        <f t="shared" si="21"/>
        <v>vis</v>
      </c>
      <c r="E224" s="64">
        <f>VLOOKUP(C224,'Active 1'!C$21:E$965,3,FALSE)</f>
        <v>2318.0013436740173</v>
      </c>
      <c r="F224" s="35" t="s">
        <v>175</v>
      </c>
      <c r="G224" s="9" t="str">
        <f t="shared" si="22"/>
        <v>48068.479</v>
      </c>
      <c r="H224" s="10">
        <f t="shared" si="23"/>
        <v>2318</v>
      </c>
      <c r="I224" s="65" t="s">
        <v>970</v>
      </c>
      <c r="J224" s="66" t="s">
        <v>971</v>
      </c>
      <c r="K224" s="65">
        <v>2318</v>
      </c>
      <c r="L224" s="65" t="s">
        <v>516</v>
      </c>
      <c r="M224" s="66" t="s">
        <v>211</v>
      </c>
      <c r="N224" s="66"/>
      <c r="O224" s="67" t="s">
        <v>739</v>
      </c>
      <c r="P224" s="67" t="s">
        <v>969</v>
      </c>
    </row>
    <row r="225" spans="1:16" ht="13.5" thickBot="1" x14ac:dyDescent="0.25">
      <c r="A225" s="10" t="str">
        <f t="shared" si="18"/>
        <v> BBS 95 </v>
      </c>
      <c r="B225" s="35" t="str">
        <f t="shared" si="19"/>
        <v>I</v>
      </c>
      <c r="C225" s="10">
        <f t="shared" si="20"/>
        <v>48068.480000000003</v>
      </c>
      <c r="D225" s="9" t="str">
        <f t="shared" si="21"/>
        <v>vis</v>
      </c>
      <c r="E225" s="64">
        <f>VLOOKUP(C225,'Active 1'!C$21:E$965,3,FALSE)</f>
        <v>2318.0016450813796</v>
      </c>
      <c r="F225" s="35" t="s">
        <v>175</v>
      </c>
      <c r="G225" s="9" t="str">
        <f t="shared" si="22"/>
        <v>48068.480</v>
      </c>
      <c r="H225" s="10">
        <f t="shared" si="23"/>
        <v>2318</v>
      </c>
      <c r="I225" s="65" t="s">
        <v>972</v>
      </c>
      <c r="J225" s="66" t="s">
        <v>973</v>
      </c>
      <c r="K225" s="65">
        <v>2318</v>
      </c>
      <c r="L225" s="65" t="s">
        <v>526</v>
      </c>
      <c r="M225" s="66" t="s">
        <v>211</v>
      </c>
      <c r="N225" s="66"/>
      <c r="O225" s="67" t="s">
        <v>724</v>
      </c>
      <c r="P225" s="67" t="s">
        <v>969</v>
      </c>
    </row>
    <row r="226" spans="1:16" ht="13.5" thickBot="1" x14ac:dyDescent="0.25">
      <c r="A226" s="10" t="str">
        <f t="shared" si="18"/>
        <v> BBS 96 </v>
      </c>
      <c r="B226" s="35" t="str">
        <f t="shared" si="19"/>
        <v>I</v>
      </c>
      <c r="C226" s="10">
        <f t="shared" si="20"/>
        <v>48088.385000000002</v>
      </c>
      <c r="D226" s="9" t="str">
        <f t="shared" si="21"/>
        <v>vis</v>
      </c>
      <c r="E226" s="64">
        <f>VLOOKUP(C226,'Active 1'!C$21:E$965,3,FALSE)</f>
        <v>2324.0011586098981</v>
      </c>
      <c r="F226" s="35" t="s">
        <v>175</v>
      </c>
      <c r="G226" s="9" t="str">
        <f t="shared" si="22"/>
        <v>48088.385</v>
      </c>
      <c r="H226" s="10">
        <f t="shared" si="23"/>
        <v>2324</v>
      </c>
      <c r="I226" s="65" t="s">
        <v>974</v>
      </c>
      <c r="J226" s="66" t="s">
        <v>975</v>
      </c>
      <c r="K226" s="65">
        <v>2324</v>
      </c>
      <c r="L226" s="65" t="s">
        <v>516</v>
      </c>
      <c r="M226" s="66" t="s">
        <v>211</v>
      </c>
      <c r="N226" s="66"/>
      <c r="O226" s="67" t="s">
        <v>724</v>
      </c>
      <c r="P226" s="67" t="s">
        <v>976</v>
      </c>
    </row>
    <row r="227" spans="1:16" ht="13.5" thickBot="1" x14ac:dyDescent="0.25">
      <c r="A227" s="10" t="str">
        <f t="shared" si="18"/>
        <v> BBS 96 </v>
      </c>
      <c r="B227" s="35" t="str">
        <f t="shared" si="19"/>
        <v>I</v>
      </c>
      <c r="C227" s="10">
        <f t="shared" si="20"/>
        <v>48171.328999999998</v>
      </c>
      <c r="D227" s="9" t="str">
        <f t="shared" si="21"/>
        <v>vis</v>
      </c>
      <c r="E227" s="64">
        <f>VLOOKUP(C227,'Active 1'!C$21:E$965,3,FALSE)</f>
        <v>2349.0010907932406</v>
      </c>
      <c r="F227" s="35" t="s">
        <v>175</v>
      </c>
      <c r="G227" s="9" t="str">
        <f t="shared" si="22"/>
        <v>48171.329</v>
      </c>
      <c r="H227" s="10">
        <f t="shared" si="23"/>
        <v>2349</v>
      </c>
      <c r="I227" s="65" t="s">
        <v>977</v>
      </c>
      <c r="J227" s="66" t="s">
        <v>978</v>
      </c>
      <c r="K227" s="65">
        <v>2349</v>
      </c>
      <c r="L227" s="65" t="s">
        <v>516</v>
      </c>
      <c r="M227" s="66" t="s">
        <v>211</v>
      </c>
      <c r="N227" s="66"/>
      <c r="O227" s="67" t="s">
        <v>739</v>
      </c>
      <c r="P227" s="67" t="s">
        <v>976</v>
      </c>
    </row>
    <row r="228" spans="1:16" ht="13.5" thickBot="1" x14ac:dyDescent="0.25">
      <c r="A228" s="10" t="str">
        <f t="shared" si="18"/>
        <v> BBS 98 </v>
      </c>
      <c r="B228" s="35" t="str">
        <f t="shared" si="19"/>
        <v>I</v>
      </c>
      <c r="C228" s="10">
        <f t="shared" si="20"/>
        <v>48433.436999999998</v>
      </c>
      <c r="D228" s="9" t="str">
        <f t="shared" si="21"/>
        <v>vis</v>
      </c>
      <c r="E228" s="64">
        <f>VLOOKUP(C228,'Active 1'!C$21:E$965,3,FALSE)</f>
        <v>2428.0023714731192</v>
      </c>
      <c r="F228" s="35" t="s">
        <v>175</v>
      </c>
      <c r="G228" s="9" t="str">
        <f t="shared" si="22"/>
        <v>48433.437</v>
      </c>
      <c r="H228" s="10">
        <f t="shared" si="23"/>
        <v>2428</v>
      </c>
      <c r="I228" s="65" t="s">
        <v>979</v>
      </c>
      <c r="J228" s="66" t="s">
        <v>980</v>
      </c>
      <c r="K228" s="65">
        <v>2428</v>
      </c>
      <c r="L228" s="65" t="s">
        <v>513</v>
      </c>
      <c r="M228" s="66" t="s">
        <v>211</v>
      </c>
      <c r="N228" s="66"/>
      <c r="O228" s="67" t="s">
        <v>739</v>
      </c>
      <c r="P228" s="67" t="s">
        <v>981</v>
      </c>
    </row>
    <row r="229" spans="1:16" ht="13.5" thickBot="1" x14ac:dyDescent="0.25">
      <c r="A229" s="10" t="str">
        <f t="shared" si="18"/>
        <v> BBS 98 </v>
      </c>
      <c r="B229" s="35" t="str">
        <f t="shared" si="19"/>
        <v>I</v>
      </c>
      <c r="C229" s="10">
        <f t="shared" si="20"/>
        <v>48433.438000000002</v>
      </c>
      <c r="D229" s="9" t="str">
        <f t="shared" si="21"/>
        <v>vis</v>
      </c>
      <c r="E229" s="64">
        <f>VLOOKUP(C229,'Active 1'!C$21:E$965,3,FALSE)</f>
        <v>2428.0026728804819</v>
      </c>
      <c r="F229" s="35" t="s">
        <v>175</v>
      </c>
      <c r="G229" s="9" t="str">
        <f t="shared" si="22"/>
        <v>48433.438</v>
      </c>
      <c r="H229" s="10">
        <f t="shared" si="23"/>
        <v>2428</v>
      </c>
      <c r="I229" s="65" t="s">
        <v>982</v>
      </c>
      <c r="J229" s="66" t="s">
        <v>983</v>
      </c>
      <c r="K229" s="65">
        <v>2428</v>
      </c>
      <c r="L229" s="65" t="s">
        <v>628</v>
      </c>
      <c r="M229" s="66" t="s">
        <v>211</v>
      </c>
      <c r="N229" s="66"/>
      <c r="O229" s="67" t="s">
        <v>724</v>
      </c>
      <c r="P229" s="67" t="s">
        <v>981</v>
      </c>
    </row>
    <row r="230" spans="1:16" ht="13.5" thickBot="1" x14ac:dyDescent="0.25">
      <c r="A230" s="10" t="str">
        <f t="shared" si="18"/>
        <v> BBS 98 </v>
      </c>
      <c r="B230" s="35" t="str">
        <f t="shared" si="19"/>
        <v>I</v>
      </c>
      <c r="C230" s="10">
        <f t="shared" si="20"/>
        <v>48486.51</v>
      </c>
      <c r="D230" s="9" t="str">
        <f t="shared" si="21"/>
        <v>vis</v>
      </c>
      <c r="E230" s="64">
        <f>VLOOKUP(C230,'Active 1'!C$21:E$965,3,FALSE)</f>
        <v>2443.9989643643071</v>
      </c>
      <c r="F230" s="35" t="s">
        <v>175</v>
      </c>
      <c r="G230" s="9" t="str">
        <f t="shared" si="22"/>
        <v>48486.510</v>
      </c>
      <c r="H230" s="10">
        <f t="shared" si="23"/>
        <v>2444</v>
      </c>
      <c r="I230" s="65" t="s">
        <v>984</v>
      </c>
      <c r="J230" s="66" t="s">
        <v>985</v>
      </c>
      <c r="K230" s="65">
        <v>2444</v>
      </c>
      <c r="L230" s="65" t="s">
        <v>177</v>
      </c>
      <c r="M230" s="66" t="s">
        <v>211</v>
      </c>
      <c r="N230" s="66"/>
      <c r="O230" s="67" t="s">
        <v>724</v>
      </c>
      <c r="P230" s="67" t="s">
        <v>981</v>
      </c>
    </row>
    <row r="231" spans="1:16" ht="13.5" thickBot="1" x14ac:dyDescent="0.25">
      <c r="A231" s="10" t="str">
        <f t="shared" si="18"/>
        <v> BBS 98 </v>
      </c>
      <c r="B231" s="35" t="str">
        <f t="shared" si="19"/>
        <v>I</v>
      </c>
      <c r="C231" s="10">
        <f t="shared" si="20"/>
        <v>48496.474000000002</v>
      </c>
      <c r="D231" s="9" t="str">
        <f t="shared" si="21"/>
        <v>vis</v>
      </c>
      <c r="E231" s="64">
        <f>VLOOKUP(C231,'Active 1'!C$21:E$965,3,FALSE)</f>
        <v>2447.0021873132223</v>
      </c>
      <c r="F231" s="35" t="s">
        <v>175</v>
      </c>
      <c r="G231" s="9" t="str">
        <f t="shared" si="22"/>
        <v>48496.474</v>
      </c>
      <c r="H231" s="10">
        <f t="shared" si="23"/>
        <v>2447</v>
      </c>
      <c r="I231" s="65" t="s">
        <v>986</v>
      </c>
      <c r="J231" s="66" t="s">
        <v>987</v>
      </c>
      <c r="K231" s="65">
        <v>2447</v>
      </c>
      <c r="L231" s="65" t="s">
        <v>748</v>
      </c>
      <c r="M231" s="66" t="s">
        <v>211</v>
      </c>
      <c r="N231" s="66"/>
      <c r="O231" s="67" t="s">
        <v>724</v>
      </c>
      <c r="P231" s="67" t="s">
        <v>981</v>
      </c>
    </row>
    <row r="232" spans="1:16" ht="13.5" thickBot="1" x14ac:dyDescent="0.25">
      <c r="A232" s="10" t="str">
        <f t="shared" si="18"/>
        <v> BBS 99 </v>
      </c>
      <c r="B232" s="35" t="str">
        <f t="shared" si="19"/>
        <v>I</v>
      </c>
      <c r="C232" s="10">
        <f t="shared" si="20"/>
        <v>48506.428999999996</v>
      </c>
      <c r="D232" s="9" t="str">
        <f t="shared" si="21"/>
        <v>vis</v>
      </c>
      <c r="E232" s="64">
        <f>VLOOKUP(C232,'Active 1'!C$21:E$965,3,FALSE)</f>
        <v>2450.0026975958835</v>
      </c>
      <c r="F232" s="35" t="s">
        <v>175</v>
      </c>
      <c r="G232" s="9" t="str">
        <f t="shared" si="22"/>
        <v>48506.429</v>
      </c>
      <c r="H232" s="10">
        <f t="shared" si="23"/>
        <v>2450</v>
      </c>
      <c r="I232" s="65" t="s">
        <v>988</v>
      </c>
      <c r="J232" s="66" t="s">
        <v>989</v>
      </c>
      <c r="K232" s="65">
        <v>2450</v>
      </c>
      <c r="L232" s="65" t="s">
        <v>628</v>
      </c>
      <c r="M232" s="66" t="s">
        <v>211</v>
      </c>
      <c r="N232" s="66"/>
      <c r="O232" s="67" t="s">
        <v>724</v>
      </c>
      <c r="P232" s="67" t="s">
        <v>990</v>
      </c>
    </row>
    <row r="233" spans="1:16" ht="13.5" thickBot="1" x14ac:dyDescent="0.25">
      <c r="A233" s="10" t="str">
        <f t="shared" si="18"/>
        <v> BBS 100 </v>
      </c>
      <c r="B233" s="35" t="str">
        <f t="shared" si="19"/>
        <v>I</v>
      </c>
      <c r="C233" s="10">
        <f t="shared" si="20"/>
        <v>48619.237000000001</v>
      </c>
      <c r="D233" s="9" t="str">
        <f t="shared" si="21"/>
        <v>vis</v>
      </c>
      <c r="E233" s="64">
        <f>VLOOKUP(C233,'Active 1'!C$21:E$965,3,FALSE)</f>
        <v>2484.0038592198557</v>
      </c>
      <c r="F233" s="35" t="s">
        <v>175</v>
      </c>
      <c r="G233" s="9" t="str">
        <f t="shared" si="22"/>
        <v>48619.237</v>
      </c>
      <c r="H233" s="10">
        <f t="shared" si="23"/>
        <v>2484</v>
      </c>
      <c r="I233" s="65" t="s">
        <v>991</v>
      </c>
      <c r="J233" s="66" t="s">
        <v>992</v>
      </c>
      <c r="K233" s="65">
        <v>2484</v>
      </c>
      <c r="L233" s="65" t="s">
        <v>484</v>
      </c>
      <c r="M233" s="66" t="s">
        <v>211</v>
      </c>
      <c r="N233" s="66"/>
      <c r="O233" s="67" t="s">
        <v>724</v>
      </c>
      <c r="P233" s="67" t="s">
        <v>993</v>
      </c>
    </row>
    <row r="234" spans="1:16" ht="13.5" thickBot="1" x14ac:dyDescent="0.25">
      <c r="A234" s="10" t="str">
        <f t="shared" si="18"/>
        <v> BBS 101 </v>
      </c>
      <c r="B234" s="35" t="str">
        <f t="shared" si="19"/>
        <v>I</v>
      </c>
      <c r="C234" s="10">
        <f t="shared" si="20"/>
        <v>48788.438000000002</v>
      </c>
      <c r="D234" s="9" t="str">
        <f t="shared" si="21"/>
        <v>vis</v>
      </c>
      <c r="E234" s="64">
        <f>VLOOKUP(C234,'Active 1'!C$21:E$965,3,FALSE)</f>
        <v>2535.0022861748371</v>
      </c>
      <c r="F234" s="35" t="s">
        <v>175</v>
      </c>
      <c r="G234" s="9" t="str">
        <f t="shared" si="22"/>
        <v>48788.438</v>
      </c>
      <c r="H234" s="10">
        <f t="shared" si="23"/>
        <v>2535</v>
      </c>
      <c r="I234" s="65" t="s">
        <v>994</v>
      </c>
      <c r="J234" s="66" t="s">
        <v>995</v>
      </c>
      <c r="K234" s="65">
        <v>2535</v>
      </c>
      <c r="L234" s="65" t="s">
        <v>513</v>
      </c>
      <c r="M234" s="66" t="s">
        <v>211</v>
      </c>
      <c r="N234" s="66"/>
      <c r="O234" s="67" t="s">
        <v>724</v>
      </c>
      <c r="P234" s="67" t="s">
        <v>996</v>
      </c>
    </row>
    <row r="235" spans="1:16" ht="13.5" thickBot="1" x14ac:dyDescent="0.25">
      <c r="A235" s="10" t="str">
        <f t="shared" si="18"/>
        <v> BBS 101 </v>
      </c>
      <c r="B235" s="35" t="str">
        <f t="shared" si="19"/>
        <v>I</v>
      </c>
      <c r="C235" s="10">
        <f t="shared" si="20"/>
        <v>48788.44</v>
      </c>
      <c r="D235" s="9" t="str">
        <f t="shared" si="21"/>
        <v>vis</v>
      </c>
      <c r="E235" s="64">
        <f>VLOOKUP(C235,'Active 1'!C$21:E$965,3,FALSE)</f>
        <v>2535.0028889895598</v>
      </c>
      <c r="F235" s="35" t="s">
        <v>175</v>
      </c>
      <c r="G235" s="9" t="str">
        <f t="shared" si="22"/>
        <v>48788.440</v>
      </c>
      <c r="H235" s="10">
        <f t="shared" si="23"/>
        <v>2535</v>
      </c>
      <c r="I235" s="65" t="s">
        <v>997</v>
      </c>
      <c r="J235" s="66" t="s">
        <v>998</v>
      </c>
      <c r="K235" s="65">
        <v>2535</v>
      </c>
      <c r="L235" s="65" t="s">
        <v>999</v>
      </c>
      <c r="M235" s="66" t="s">
        <v>211</v>
      </c>
      <c r="N235" s="66"/>
      <c r="O235" s="67" t="s">
        <v>739</v>
      </c>
      <c r="P235" s="67" t="s">
        <v>996</v>
      </c>
    </row>
    <row r="236" spans="1:16" ht="13.5" thickBot="1" x14ac:dyDescent="0.25">
      <c r="A236" s="10" t="str">
        <f t="shared" si="18"/>
        <v> AOEB 2 </v>
      </c>
      <c r="B236" s="35" t="str">
        <f t="shared" si="19"/>
        <v>I</v>
      </c>
      <c r="C236" s="10">
        <f t="shared" si="20"/>
        <v>48801.711000000003</v>
      </c>
      <c r="D236" s="9" t="str">
        <f t="shared" si="21"/>
        <v>vis</v>
      </c>
      <c r="E236" s="64">
        <f>VLOOKUP(C236,'Active 1'!C$21:E$965,3,FALSE)</f>
        <v>2539.0028660826006</v>
      </c>
      <c r="F236" s="35" t="s">
        <v>175</v>
      </c>
      <c r="G236" s="9" t="str">
        <f t="shared" si="22"/>
        <v>48801.711</v>
      </c>
      <c r="H236" s="10">
        <f t="shared" si="23"/>
        <v>2539</v>
      </c>
      <c r="I236" s="65" t="s">
        <v>1000</v>
      </c>
      <c r="J236" s="66" t="s">
        <v>1001</v>
      </c>
      <c r="K236" s="65">
        <v>2539</v>
      </c>
      <c r="L236" s="65" t="s">
        <v>999</v>
      </c>
      <c r="M236" s="66" t="s">
        <v>211</v>
      </c>
      <c r="N236" s="66"/>
      <c r="O236" s="67" t="s">
        <v>784</v>
      </c>
      <c r="P236" s="67" t="s">
        <v>781</v>
      </c>
    </row>
    <row r="237" spans="1:16" ht="13.5" thickBot="1" x14ac:dyDescent="0.25">
      <c r="A237" s="10" t="str">
        <f t="shared" si="18"/>
        <v> BBS 102 </v>
      </c>
      <c r="B237" s="35" t="str">
        <f t="shared" si="19"/>
        <v>I</v>
      </c>
      <c r="C237" s="10">
        <f t="shared" si="20"/>
        <v>48871.383000000002</v>
      </c>
      <c r="D237" s="9" t="str">
        <f t="shared" si="21"/>
        <v>vis</v>
      </c>
      <c r="E237" s="64">
        <f>VLOOKUP(C237,'Active 1'!C$21:E$965,3,FALSE)</f>
        <v>2560.0025197655418</v>
      </c>
      <c r="F237" s="35" t="s">
        <v>175</v>
      </c>
      <c r="G237" s="9" t="str">
        <f t="shared" si="22"/>
        <v>48871.383</v>
      </c>
      <c r="H237" s="10">
        <f t="shared" si="23"/>
        <v>2560</v>
      </c>
      <c r="I237" s="65" t="s">
        <v>1002</v>
      </c>
      <c r="J237" s="66" t="s">
        <v>1003</v>
      </c>
      <c r="K237" s="65">
        <v>2560</v>
      </c>
      <c r="L237" s="65" t="s">
        <v>513</v>
      </c>
      <c r="M237" s="66" t="s">
        <v>211</v>
      </c>
      <c r="N237" s="66"/>
      <c r="O237" s="67" t="s">
        <v>724</v>
      </c>
      <c r="P237" s="67" t="s">
        <v>1004</v>
      </c>
    </row>
    <row r="238" spans="1:16" ht="13.5" thickBot="1" x14ac:dyDescent="0.25">
      <c r="A238" s="10" t="str">
        <f t="shared" si="18"/>
        <v> BBS 102 </v>
      </c>
      <c r="B238" s="35" t="str">
        <f t="shared" si="19"/>
        <v>I</v>
      </c>
      <c r="C238" s="10">
        <f t="shared" si="20"/>
        <v>48881.337</v>
      </c>
      <c r="D238" s="9" t="str">
        <f t="shared" si="21"/>
        <v>vis</v>
      </c>
      <c r="E238" s="64">
        <f>VLOOKUP(C238,'Active 1'!C$21:E$965,3,FALSE)</f>
        <v>2563.0027286408426</v>
      </c>
      <c r="F238" s="35" t="s">
        <v>175</v>
      </c>
      <c r="G238" s="9" t="str">
        <f t="shared" si="22"/>
        <v>48881.337</v>
      </c>
      <c r="H238" s="10">
        <f t="shared" si="23"/>
        <v>2563</v>
      </c>
      <c r="I238" s="65" t="s">
        <v>1005</v>
      </c>
      <c r="J238" s="66" t="s">
        <v>1006</v>
      </c>
      <c r="K238" s="65">
        <v>2563</v>
      </c>
      <c r="L238" s="65" t="s">
        <v>628</v>
      </c>
      <c r="M238" s="66" t="s">
        <v>211</v>
      </c>
      <c r="N238" s="66"/>
      <c r="O238" s="67" t="s">
        <v>724</v>
      </c>
      <c r="P238" s="67" t="s">
        <v>1004</v>
      </c>
    </row>
    <row r="239" spans="1:16" ht="13.5" thickBot="1" x14ac:dyDescent="0.25">
      <c r="A239" s="10" t="str">
        <f t="shared" si="18"/>
        <v> BBS 102 </v>
      </c>
      <c r="B239" s="35" t="str">
        <f t="shared" si="19"/>
        <v>I</v>
      </c>
      <c r="C239" s="10">
        <f t="shared" si="20"/>
        <v>48914.506000000001</v>
      </c>
      <c r="D239" s="9" t="str">
        <f t="shared" si="21"/>
        <v>vis</v>
      </c>
      <c r="E239" s="64">
        <f>VLOOKUP(C239,'Active 1'!C$21:E$965,3,FALSE)</f>
        <v>2573.0001094108729</v>
      </c>
      <c r="F239" s="35" t="s">
        <v>175</v>
      </c>
      <c r="G239" s="9" t="str">
        <f t="shared" si="22"/>
        <v>48914.506</v>
      </c>
      <c r="H239" s="10">
        <f t="shared" si="23"/>
        <v>2573</v>
      </c>
      <c r="I239" s="65" t="s">
        <v>1007</v>
      </c>
      <c r="J239" s="66" t="s">
        <v>1008</v>
      </c>
      <c r="K239" s="65">
        <v>2573</v>
      </c>
      <c r="L239" s="65" t="s">
        <v>546</v>
      </c>
      <c r="M239" s="66" t="s">
        <v>211</v>
      </c>
      <c r="N239" s="66"/>
      <c r="O239" s="67" t="s">
        <v>739</v>
      </c>
      <c r="P239" s="67" t="s">
        <v>1004</v>
      </c>
    </row>
    <row r="240" spans="1:16" ht="13.5" thickBot="1" x14ac:dyDescent="0.25">
      <c r="A240" s="10" t="str">
        <f t="shared" si="18"/>
        <v> BBS 104 </v>
      </c>
      <c r="B240" s="35" t="str">
        <f t="shared" si="19"/>
        <v>I</v>
      </c>
      <c r="C240" s="10">
        <f t="shared" si="20"/>
        <v>49133.485999999997</v>
      </c>
      <c r="D240" s="9" t="str">
        <f t="shared" si="21"/>
        <v>vis</v>
      </c>
      <c r="E240" s="64">
        <f>VLOOKUP(C240,'Active 1'!C$21:E$965,3,FALSE)</f>
        <v>2639.0022934086123</v>
      </c>
      <c r="F240" s="35" t="s">
        <v>175</v>
      </c>
      <c r="G240" s="9" t="str">
        <f t="shared" si="22"/>
        <v>49133.486</v>
      </c>
      <c r="H240" s="10">
        <f t="shared" si="23"/>
        <v>2639</v>
      </c>
      <c r="I240" s="65" t="s">
        <v>1009</v>
      </c>
      <c r="J240" s="66" t="s">
        <v>1010</v>
      </c>
      <c r="K240" s="65">
        <v>2639</v>
      </c>
      <c r="L240" s="65" t="s">
        <v>513</v>
      </c>
      <c r="M240" s="66" t="s">
        <v>211</v>
      </c>
      <c r="N240" s="66"/>
      <c r="O240" s="67" t="s">
        <v>739</v>
      </c>
      <c r="P240" s="67" t="s">
        <v>1011</v>
      </c>
    </row>
    <row r="241" spans="1:16" ht="13.5" thickBot="1" x14ac:dyDescent="0.25">
      <c r="A241" s="10" t="str">
        <f t="shared" si="18"/>
        <v> BBS 105 </v>
      </c>
      <c r="B241" s="35" t="str">
        <f t="shared" si="19"/>
        <v>I</v>
      </c>
      <c r="C241" s="10">
        <f t="shared" si="20"/>
        <v>49206.478000000003</v>
      </c>
      <c r="D241" s="9" t="str">
        <f t="shared" si="21"/>
        <v>vis</v>
      </c>
      <c r="E241" s="64">
        <f>VLOOKUP(C241,'Active 1'!C$21:E$965,3,FALSE)</f>
        <v>2661.002619531379</v>
      </c>
      <c r="F241" s="35" t="s">
        <v>175</v>
      </c>
      <c r="G241" s="9" t="str">
        <f t="shared" si="22"/>
        <v>49206.478</v>
      </c>
      <c r="H241" s="10">
        <f t="shared" si="23"/>
        <v>2661</v>
      </c>
      <c r="I241" s="65" t="s">
        <v>1012</v>
      </c>
      <c r="J241" s="66" t="s">
        <v>1013</v>
      </c>
      <c r="K241" s="65">
        <v>2661</v>
      </c>
      <c r="L241" s="65" t="s">
        <v>628</v>
      </c>
      <c r="M241" s="66" t="s">
        <v>211</v>
      </c>
      <c r="N241" s="66"/>
      <c r="O241" s="67" t="s">
        <v>724</v>
      </c>
      <c r="P241" s="67" t="s">
        <v>1014</v>
      </c>
    </row>
    <row r="242" spans="1:16" ht="13.5" thickBot="1" x14ac:dyDescent="0.25">
      <c r="A242" s="10" t="str">
        <f t="shared" si="18"/>
        <v> BBS 105 </v>
      </c>
      <c r="B242" s="35" t="str">
        <f t="shared" si="19"/>
        <v>I</v>
      </c>
      <c r="C242" s="10">
        <f t="shared" si="20"/>
        <v>49216.438000000002</v>
      </c>
      <c r="D242" s="9" t="str">
        <f t="shared" si="21"/>
        <v>vis</v>
      </c>
      <c r="E242" s="64">
        <f>VLOOKUP(C242,'Active 1'!C$21:E$965,3,FALSE)</f>
        <v>2664.0046368508483</v>
      </c>
      <c r="F242" s="35" t="s">
        <v>175</v>
      </c>
      <c r="G242" s="9" t="str">
        <f t="shared" si="22"/>
        <v>49216.438</v>
      </c>
      <c r="H242" s="10">
        <f t="shared" si="23"/>
        <v>2664</v>
      </c>
      <c r="I242" s="65" t="s">
        <v>1015</v>
      </c>
      <c r="J242" s="66" t="s">
        <v>1016</v>
      </c>
      <c r="K242" s="65">
        <v>2664</v>
      </c>
      <c r="L242" s="65" t="s">
        <v>596</v>
      </c>
      <c r="M242" s="66" t="s">
        <v>211</v>
      </c>
      <c r="N242" s="66"/>
      <c r="O242" s="67" t="s">
        <v>724</v>
      </c>
      <c r="P242" s="67" t="s">
        <v>1014</v>
      </c>
    </row>
    <row r="243" spans="1:16" ht="13.5" thickBot="1" x14ac:dyDescent="0.25">
      <c r="A243" s="10" t="str">
        <f t="shared" si="18"/>
        <v> BBS 105 </v>
      </c>
      <c r="B243" s="35" t="str">
        <f t="shared" si="19"/>
        <v>I</v>
      </c>
      <c r="C243" s="10">
        <f t="shared" si="20"/>
        <v>49226.385000000002</v>
      </c>
      <c r="D243" s="9" t="str">
        <f t="shared" si="21"/>
        <v>vis</v>
      </c>
      <c r="E243" s="64">
        <f>VLOOKUP(C243,'Active 1'!C$21:E$965,3,FALSE)</f>
        <v>2667.0027358746202</v>
      </c>
      <c r="F243" s="35" t="s">
        <v>175</v>
      </c>
      <c r="G243" s="9" t="str">
        <f t="shared" si="22"/>
        <v>49226.385</v>
      </c>
      <c r="H243" s="10">
        <f t="shared" si="23"/>
        <v>2667</v>
      </c>
      <c r="I243" s="65" t="s">
        <v>1017</v>
      </c>
      <c r="J243" s="66" t="s">
        <v>1018</v>
      </c>
      <c r="K243" s="65">
        <v>2667</v>
      </c>
      <c r="L243" s="65" t="s">
        <v>628</v>
      </c>
      <c r="M243" s="66" t="s">
        <v>211</v>
      </c>
      <c r="N243" s="66"/>
      <c r="O243" s="67" t="s">
        <v>724</v>
      </c>
      <c r="P243" s="67" t="s">
        <v>1014</v>
      </c>
    </row>
    <row r="244" spans="1:16" ht="13.5" thickBot="1" x14ac:dyDescent="0.25">
      <c r="A244" s="10" t="str">
        <f t="shared" si="18"/>
        <v>BAVM 68 </v>
      </c>
      <c r="B244" s="35" t="str">
        <f t="shared" si="19"/>
        <v>I</v>
      </c>
      <c r="C244" s="10">
        <f t="shared" si="20"/>
        <v>49226.387999999999</v>
      </c>
      <c r="D244" s="9" t="str">
        <f t="shared" si="21"/>
        <v>vis</v>
      </c>
      <c r="E244" s="64">
        <f>VLOOKUP(C244,'Active 1'!C$21:E$965,3,FALSE)</f>
        <v>2667.0036400967033</v>
      </c>
      <c r="F244" s="35" t="s">
        <v>175</v>
      </c>
      <c r="G244" s="9" t="str">
        <f t="shared" si="22"/>
        <v>49226.388</v>
      </c>
      <c r="H244" s="10">
        <f t="shared" si="23"/>
        <v>2667</v>
      </c>
      <c r="I244" s="65" t="s">
        <v>1019</v>
      </c>
      <c r="J244" s="66" t="s">
        <v>1020</v>
      </c>
      <c r="K244" s="65">
        <v>2667</v>
      </c>
      <c r="L244" s="65" t="s">
        <v>506</v>
      </c>
      <c r="M244" s="66" t="s">
        <v>211</v>
      </c>
      <c r="N244" s="66"/>
      <c r="O244" s="67" t="s">
        <v>1021</v>
      </c>
      <c r="P244" s="68" t="s">
        <v>1022</v>
      </c>
    </row>
    <row r="245" spans="1:16" ht="13.5" thickBot="1" x14ac:dyDescent="0.25">
      <c r="A245" s="10" t="str">
        <f t="shared" si="18"/>
        <v> BBS 105 </v>
      </c>
      <c r="B245" s="35" t="str">
        <f t="shared" si="19"/>
        <v>I</v>
      </c>
      <c r="C245" s="10">
        <f t="shared" si="20"/>
        <v>49236.341</v>
      </c>
      <c r="D245" s="9" t="str">
        <f t="shared" si="21"/>
        <v>vis</v>
      </c>
      <c r="E245" s="64">
        <f>VLOOKUP(C245,'Active 1'!C$21:E$965,3,FALSE)</f>
        <v>2670.0035475646441</v>
      </c>
      <c r="F245" s="35" t="s">
        <v>175</v>
      </c>
      <c r="G245" s="9" t="str">
        <f t="shared" si="22"/>
        <v>49236.341</v>
      </c>
      <c r="H245" s="10">
        <f t="shared" si="23"/>
        <v>2670</v>
      </c>
      <c r="I245" s="65" t="s">
        <v>1023</v>
      </c>
      <c r="J245" s="66" t="s">
        <v>1024</v>
      </c>
      <c r="K245" s="65">
        <v>2670</v>
      </c>
      <c r="L245" s="65" t="s">
        <v>506</v>
      </c>
      <c r="M245" s="66" t="s">
        <v>211</v>
      </c>
      <c r="N245" s="66"/>
      <c r="O245" s="67" t="s">
        <v>724</v>
      </c>
      <c r="P245" s="67" t="s">
        <v>1014</v>
      </c>
    </row>
    <row r="246" spans="1:16" ht="13.5" thickBot="1" x14ac:dyDescent="0.25">
      <c r="A246" s="10" t="str">
        <f t="shared" si="18"/>
        <v> BBS 106 </v>
      </c>
      <c r="B246" s="35" t="str">
        <f t="shared" si="19"/>
        <v>I</v>
      </c>
      <c r="C246" s="10">
        <f t="shared" si="20"/>
        <v>49498.442999999999</v>
      </c>
      <c r="D246" s="9" t="str">
        <f t="shared" si="21"/>
        <v>vis</v>
      </c>
      <c r="E246" s="64">
        <f>VLOOKUP(C246,'Active 1'!C$21:E$965,3,FALSE)</f>
        <v>2749.0030198003537</v>
      </c>
      <c r="F246" s="35" t="s">
        <v>175</v>
      </c>
      <c r="G246" s="9" t="str">
        <f t="shared" si="22"/>
        <v>49498.443</v>
      </c>
      <c r="H246" s="10">
        <f t="shared" si="23"/>
        <v>2749</v>
      </c>
      <c r="I246" s="65" t="s">
        <v>1025</v>
      </c>
      <c r="J246" s="66" t="s">
        <v>1026</v>
      </c>
      <c r="K246" s="65">
        <v>2749</v>
      </c>
      <c r="L246" s="65" t="s">
        <v>999</v>
      </c>
      <c r="M246" s="66" t="s">
        <v>211</v>
      </c>
      <c r="N246" s="66"/>
      <c r="O246" s="67" t="s">
        <v>739</v>
      </c>
      <c r="P246" s="67" t="s">
        <v>1027</v>
      </c>
    </row>
    <row r="247" spans="1:16" ht="13.5" thickBot="1" x14ac:dyDescent="0.25">
      <c r="A247" s="10" t="str">
        <f t="shared" si="18"/>
        <v> BBS 107 </v>
      </c>
      <c r="B247" s="35" t="str">
        <f t="shared" si="19"/>
        <v>I</v>
      </c>
      <c r="C247" s="10">
        <f t="shared" si="20"/>
        <v>49561.478000000003</v>
      </c>
      <c r="D247" s="9" t="str">
        <f t="shared" si="21"/>
        <v>vis</v>
      </c>
      <c r="E247" s="64">
        <f>VLOOKUP(C247,'Active 1'!C$21:E$965,3,FALSE)</f>
        <v>2768.0022328257342</v>
      </c>
      <c r="F247" s="35" t="s">
        <v>175</v>
      </c>
      <c r="G247" s="9" t="str">
        <f t="shared" si="22"/>
        <v>49561.478</v>
      </c>
      <c r="H247" s="10">
        <f t="shared" si="23"/>
        <v>2768</v>
      </c>
      <c r="I247" s="65" t="s">
        <v>1028</v>
      </c>
      <c r="J247" s="66" t="s">
        <v>1029</v>
      </c>
      <c r="K247" s="65">
        <v>2768</v>
      </c>
      <c r="L247" s="65" t="s">
        <v>748</v>
      </c>
      <c r="M247" s="66" t="s">
        <v>211</v>
      </c>
      <c r="N247" s="66"/>
      <c r="O247" s="67" t="s">
        <v>739</v>
      </c>
      <c r="P247" s="67" t="s">
        <v>1030</v>
      </c>
    </row>
    <row r="248" spans="1:16" ht="13.5" thickBot="1" x14ac:dyDescent="0.25">
      <c r="A248" s="10" t="str">
        <f t="shared" si="18"/>
        <v> BBS 107 </v>
      </c>
      <c r="B248" s="35" t="str">
        <f t="shared" si="19"/>
        <v>I</v>
      </c>
      <c r="C248" s="10">
        <f t="shared" si="20"/>
        <v>49561.478999999999</v>
      </c>
      <c r="D248" s="9" t="str">
        <f t="shared" si="21"/>
        <v>vis</v>
      </c>
      <c r="E248" s="64">
        <f>VLOOKUP(C248,'Active 1'!C$21:E$965,3,FALSE)</f>
        <v>2768.0025342330946</v>
      </c>
      <c r="F248" s="35" t="s">
        <v>175</v>
      </c>
      <c r="G248" s="9" t="str">
        <f t="shared" si="22"/>
        <v>49561.479</v>
      </c>
      <c r="H248" s="10">
        <f t="shared" si="23"/>
        <v>2768</v>
      </c>
      <c r="I248" s="65" t="s">
        <v>1031</v>
      </c>
      <c r="J248" s="66" t="s">
        <v>1032</v>
      </c>
      <c r="K248" s="65">
        <v>2768</v>
      </c>
      <c r="L248" s="65" t="s">
        <v>513</v>
      </c>
      <c r="M248" s="66" t="s">
        <v>211</v>
      </c>
      <c r="N248" s="66"/>
      <c r="O248" s="67" t="s">
        <v>724</v>
      </c>
      <c r="P248" s="67" t="s">
        <v>1030</v>
      </c>
    </row>
    <row r="249" spans="1:16" ht="13.5" thickBot="1" x14ac:dyDescent="0.25">
      <c r="A249" s="10" t="str">
        <f t="shared" si="18"/>
        <v> BBS 107 </v>
      </c>
      <c r="B249" s="35" t="str">
        <f t="shared" si="19"/>
        <v>I</v>
      </c>
      <c r="C249" s="10">
        <f t="shared" si="20"/>
        <v>49581.394999999997</v>
      </c>
      <c r="D249" s="9" t="str">
        <f t="shared" si="21"/>
        <v>vis</v>
      </c>
      <c r="E249" s="64">
        <f>VLOOKUP(C249,'Active 1'!C$21:E$965,3,FALSE)</f>
        <v>2774.0053632425879</v>
      </c>
      <c r="F249" s="35" t="s">
        <v>175</v>
      </c>
      <c r="G249" s="9" t="str">
        <f t="shared" si="22"/>
        <v>49581.395</v>
      </c>
      <c r="H249" s="10">
        <f t="shared" si="23"/>
        <v>2774</v>
      </c>
      <c r="I249" s="65" t="s">
        <v>1033</v>
      </c>
      <c r="J249" s="66" t="s">
        <v>1034</v>
      </c>
      <c r="K249" s="65">
        <v>2774</v>
      </c>
      <c r="L249" s="65" t="s">
        <v>1035</v>
      </c>
      <c r="M249" s="66" t="s">
        <v>211</v>
      </c>
      <c r="N249" s="66"/>
      <c r="O249" s="67" t="s">
        <v>724</v>
      </c>
      <c r="P249" s="67" t="s">
        <v>1030</v>
      </c>
    </row>
    <row r="250" spans="1:16" ht="13.5" thickBot="1" x14ac:dyDescent="0.25">
      <c r="A250" s="10" t="str">
        <f t="shared" si="18"/>
        <v> BBS 109 </v>
      </c>
      <c r="B250" s="35" t="str">
        <f t="shared" si="19"/>
        <v>I</v>
      </c>
      <c r="C250" s="10">
        <f t="shared" si="20"/>
        <v>49896.572</v>
      </c>
      <c r="D250" s="9" t="str">
        <f t="shared" si="21"/>
        <v>vis</v>
      </c>
      <c r="E250" s="64">
        <f>VLOOKUP(C250,'Active 1'!C$21:E$965,3,FALSE)</f>
        <v>2869.0020311842086</v>
      </c>
      <c r="F250" s="35" t="s">
        <v>175</v>
      </c>
      <c r="G250" s="9" t="str">
        <f t="shared" si="22"/>
        <v>49896.572</v>
      </c>
      <c r="H250" s="10">
        <f t="shared" si="23"/>
        <v>2869</v>
      </c>
      <c r="I250" s="65" t="s">
        <v>1036</v>
      </c>
      <c r="J250" s="66" t="s">
        <v>1037</v>
      </c>
      <c r="K250" s="65">
        <v>2869</v>
      </c>
      <c r="L250" s="65" t="s">
        <v>748</v>
      </c>
      <c r="M250" s="66" t="s">
        <v>211</v>
      </c>
      <c r="N250" s="66"/>
      <c r="O250" s="67" t="s">
        <v>739</v>
      </c>
      <c r="P250" s="67" t="s">
        <v>1038</v>
      </c>
    </row>
    <row r="251" spans="1:16" ht="13.5" thickBot="1" x14ac:dyDescent="0.25">
      <c r="A251" s="10" t="str">
        <f t="shared" si="18"/>
        <v> BBS 110 </v>
      </c>
      <c r="B251" s="35" t="str">
        <f t="shared" si="19"/>
        <v>I</v>
      </c>
      <c r="C251" s="10">
        <f t="shared" si="20"/>
        <v>49999.428</v>
      </c>
      <c r="D251" s="9" t="str">
        <f t="shared" si="21"/>
        <v>vis</v>
      </c>
      <c r="E251" s="64">
        <f>VLOOKUP(C251,'Active 1'!C$21:E$965,3,FALSE)</f>
        <v>2900.0035867476008</v>
      </c>
      <c r="F251" s="35" t="s">
        <v>175</v>
      </c>
      <c r="G251" s="9" t="str">
        <f t="shared" si="22"/>
        <v>49999.428</v>
      </c>
      <c r="H251" s="10">
        <f t="shared" si="23"/>
        <v>2900</v>
      </c>
      <c r="I251" s="65" t="s">
        <v>1044</v>
      </c>
      <c r="J251" s="66" t="s">
        <v>1045</v>
      </c>
      <c r="K251" s="65">
        <v>2900</v>
      </c>
      <c r="L251" s="65" t="s">
        <v>506</v>
      </c>
      <c r="M251" s="66" t="s">
        <v>211</v>
      </c>
      <c r="N251" s="66"/>
      <c r="O251" s="67" t="s">
        <v>739</v>
      </c>
      <c r="P251" s="67" t="s">
        <v>1046</v>
      </c>
    </row>
    <row r="252" spans="1:16" ht="13.5" thickBot="1" x14ac:dyDescent="0.25">
      <c r="A252" s="10" t="str">
        <f t="shared" si="18"/>
        <v> BBS 112 </v>
      </c>
      <c r="B252" s="35" t="str">
        <f t="shared" si="19"/>
        <v>I</v>
      </c>
      <c r="C252" s="10">
        <f t="shared" si="20"/>
        <v>50281.440999999999</v>
      </c>
      <c r="D252" s="9" t="str">
        <f t="shared" si="21"/>
        <v>vis</v>
      </c>
      <c r="E252" s="64">
        <f>VLOOKUP(C252,'Active 1'!C$21:E$965,3,FALSE)</f>
        <v>2985.0043809559979</v>
      </c>
      <c r="F252" s="35" t="s">
        <v>175</v>
      </c>
      <c r="G252" s="9" t="str">
        <f t="shared" si="22"/>
        <v>50281.441</v>
      </c>
      <c r="H252" s="10">
        <f t="shared" si="23"/>
        <v>2985</v>
      </c>
      <c r="I252" s="65" t="s">
        <v>1047</v>
      </c>
      <c r="J252" s="66" t="s">
        <v>1048</v>
      </c>
      <c r="K252" s="65">
        <v>2985</v>
      </c>
      <c r="L252" s="65" t="s">
        <v>596</v>
      </c>
      <c r="M252" s="66" t="s">
        <v>211</v>
      </c>
      <c r="N252" s="66"/>
      <c r="O252" s="67" t="s">
        <v>739</v>
      </c>
      <c r="P252" s="67" t="s">
        <v>1049</v>
      </c>
    </row>
    <row r="253" spans="1:16" ht="13.5" thickBot="1" x14ac:dyDescent="0.25">
      <c r="A253" s="10" t="str">
        <f t="shared" si="18"/>
        <v> BBS 112 </v>
      </c>
      <c r="B253" s="35" t="str">
        <f t="shared" si="19"/>
        <v>I</v>
      </c>
      <c r="C253" s="10">
        <f t="shared" si="20"/>
        <v>50281.444000000003</v>
      </c>
      <c r="D253" s="9" t="str">
        <f t="shared" si="21"/>
        <v>vis</v>
      </c>
      <c r="E253" s="64">
        <f>VLOOKUP(C253,'Active 1'!C$21:E$965,3,FALSE)</f>
        <v>2985.0052851780833</v>
      </c>
      <c r="F253" s="35" t="s">
        <v>175</v>
      </c>
      <c r="G253" s="9" t="str">
        <f t="shared" si="22"/>
        <v>50281.444</v>
      </c>
      <c r="H253" s="10">
        <f t="shared" si="23"/>
        <v>2985</v>
      </c>
      <c r="I253" s="65" t="s">
        <v>1050</v>
      </c>
      <c r="J253" s="66" t="s">
        <v>1051</v>
      </c>
      <c r="K253" s="65">
        <v>2985</v>
      </c>
      <c r="L253" s="65" t="s">
        <v>1035</v>
      </c>
      <c r="M253" s="66" t="s">
        <v>211</v>
      </c>
      <c r="N253" s="66"/>
      <c r="O253" s="67" t="s">
        <v>724</v>
      </c>
      <c r="P253" s="67" t="s">
        <v>1049</v>
      </c>
    </row>
    <row r="254" spans="1:16" ht="13.5" thickBot="1" x14ac:dyDescent="0.25">
      <c r="A254" s="10" t="str">
        <f t="shared" si="18"/>
        <v> BBS 113 </v>
      </c>
      <c r="B254" s="35" t="str">
        <f t="shared" si="19"/>
        <v>I</v>
      </c>
      <c r="C254" s="10">
        <f t="shared" si="20"/>
        <v>50334.523000000001</v>
      </c>
      <c r="D254" s="9" t="str">
        <f t="shared" si="21"/>
        <v>vis</v>
      </c>
      <c r="E254" s="64">
        <f>VLOOKUP(C254,'Active 1'!C$21:E$965,3,FALSE)</f>
        <v>3001.003686513438</v>
      </c>
      <c r="F254" s="35" t="s">
        <v>175</v>
      </c>
      <c r="G254" s="9" t="str">
        <f t="shared" si="22"/>
        <v>50334.523</v>
      </c>
      <c r="H254" s="10">
        <f t="shared" si="23"/>
        <v>3001</v>
      </c>
      <c r="I254" s="65" t="s">
        <v>1054</v>
      </c>
      <c r="J254" s="66" t="s">
        <v>1055</v>
      </c>
      <c r="K254" s="65">
        <v>3001</v>
      </c>
      <c r="L254" s="65" t="s">
        <v>506</v>
      </c>
      <c r="M254" s="66" t="s">
        <v>211</v>
      </c>
      <c r="N254" s="66"/>
      <c r="O254" s="67" t="s">
        <v>739</v>
      </c>
      <c r="P254" s="67" t="s">
        <v>1056</v>
      </c>
    </row>
    <row r="255" spans="1:16" ht="13.5" thickBot="1" x14ac:dyDescent="0.25">
      <c r="A255" s="10" t="str">
        <f t="shared" si="18"/>
        <v>IBVS 4559 </v>
      </c>
      <c r="B255" s="35" t="str">
        <f t="shared" si="19"/>
        <v>I</v>
      </c>
      <c r="C255" s="10">
        <f t="shared" si="20"/>
        <v>50387.607400000001</v>
      </c>
      <c r="D255" s="9" t="str">
        <f t="shared" si="21"/>
        <v>vis</v>
      </c>
      <c r="E255" s="64">
        <f>VLOOKUP(C255,'Active 1'!C$21:E$965,3,FALSE)</f>
        <v>3017.0037154485444</v>
      </c>
      <c r="F255" s="35" t="s">
        <v>175</v>
      </c>
      <c r="G255" s="9" t="str">
        <f t="shared" si="22"/>
        <v>50387.6074</v>
      </c>
      <c r="H255" s="10">
        <f t="shared" si="23"/>
        <v>3017</v>
      </c>
      <c r="I255" s="65" t="s">
        <v>1057</v>
      </c>
      <c r="J255" s="66" t="s">
        <v>1058</v>
      </c>
      <c r="K255" s="65">
        <v>3017</v>
      </c>
      <c r="L255" s="65" t="s">
        <v>1059</v>
      </c>
      <c r="M255" s="66" t="s">
        <v>547</v>
      </c>
      <c r="N255" s="66" t="s">
        <v>548</v>
      </c>
      <c r="O255" s="67" t="s">
        <v>1060</v>
      </c>
      <c r="P255" s="68" t="s">
        <v>1061</v>
      </c>
    </row>
    <row r="256" spans="1:16" ht="13.5" thickBot="1" x14ac:dyDescent="0.25">
      <c r="A256" s="10" t="str">
        <f t="shared" si="18"/>
        <v> BBS 116 </v>
      </c>
      <c r="B256" s="35" t="str">
        <f t="shared" si="19"/>
        <v>I</v>
      </c>
      <c r="C256" s="10">
        <f t="shared" si="20"/>
        <v>50699.48</v>
      </c>
      <c r="D256" s="9" t="str">
        <f t="shared" si="21"/>
        <v>vis</v>
      </c>
      <c r="E256" s="64">
        <f>VLOOKUP(C256,'Active 1'!C$21:E$965,3,FALSE)</f>
        <v>3111.0044129051794</v>
      </c>
      <c r="F256" s="35" t="s">
        <v>175</v>
      </c>
      <c r="G256" s="9" t="str">
        <f t="shared" si="22"/>
        <v>50699.480</v>
      </c>
      <c r="H256" s="10">
        <f t="shared" si="23"/>
        <v>3111</v>
      </c>
      <c r="I256" s="65" t="s">
        <v>1062</v>
      </c>
      <c r="J256" s="66" t="s">
        <v>1063</v>
      </c>
      <c r="K256" s="65">
        <v>3111</v>
      </c>
      <c r="L256" s="65" t="s">
        <v>596</v>
      </c>
      <c r="M256" s="66" t="s">
        <v>211</v>
      </c>
      <c r="N256" s="66"/>
      <c r="O256" s="67" t="s">
        <v>724</v>
      </c>
      <c r="P256" s="67" t="s">
        <v>1064</v>
      </c>
    </row>
    <row r="257" spans="1:16" ht="13.5" thickBot="1" x14ac:dyDescent="0.25">
      <c r="A257" s="10" t="str">
        <f t="shared" si="18"/>
        <v> BBS 116 </v>
      </c>
      <c r="B257" s="35" t="str">
        <f t="shared" si="19"/>
        <v>I</v>
      </c>
      <c r="C257" s="10">
        <f t="shared" si="20"/>
        <v>50699.481</v>
      </c>
      <c r="D257" s="9" t="str">
        <f t="shared" si="21"/>
        <v>vis</v>
      </c>
      <c r="E257" s="64">
        <f>VLOOKUP(C257,'Active 1'!C$21:E$965,3,FALSE)</f>
        <v>3111.0047143125398</v>
      </c>
      <c r="F257" s="35" t="s">
        <v>175</v>
      </c>
      <c r="G257" s="9" t="str">
        <f t="shared" si="22"/>
        <v>50699.481</v>
      </c>
      <c r="H257" s="10">
        <f t="shared" si="23"/>
        <v>3111</v>
      </c>
      <c r="I257" s="65" t="s">
        <v>1065</v>
      </c>
      <c r="J257" s="66" t="s">
        <v>1066</v>
      </c>
      <c r="K257" s="65">
        <v>3111</v>
      </c>
      <c r="L257" s="65" t="s">
        <v>700</v>
      </c>
      <c r="M257" s="66" t="s">
        <v>211</v>
      </c>
      <c r="N257" s="66"/>
      <c r="O257" s="67" t="s">
        <v>739</v>
      </c>
      <c r="P257" s="67" t="s">
        <v>1064</v>
      </c>
    </row>
    <row r="258" spans="1:16" ht="13.5" thickBot="1" x14ac:dyDescent="0.25">
      <c r="A258" s="10" t="str">
        <f t="shared" si="18"/>
        <v>IBVS 5745 </v>
      </c>
      <c r="B258" s="35" t="str">
        <f t="shared" si="19"/>
        <v>I</v>
      </c>
      <c r="C258" s="10">
        <f t="shared" si="20"/>
        <v>51024.627099999998</v>
      </c>
      <c r="D258" s="9" t="str">
        <f t="shared" si="21"/>
        <v>vis</v>
      </c>
      <c r="E258" s="64">
        <f>VLOOKUP(C258,'Active 1'!C$21:E$965,3,FALSE)</f>
        <v>3209.0061423806173</v>
      </c>
      <c r="F258" s="35" t="s">
        <v>175</v>
      </c>
      <c r="G258" s="9" t="str">
        <f t="shared" si="22"/>
        <v>51024.6271</v>
      </c>
      <c r="H258" s="10">
        <f t="shared" si="23"/>
        <v>3209</v>
      </c>
      <c r="I258" s="65" t="s">
        <v>1069</v>
      </c>
      <c r="J258" s="66" t="s">
        <v>1070</v>
      </c>
      <c r="K258" s="65">
        <v>3209</v>
      </c>
      <c r="L258" s="65" t="s">
        <v>1071</v>
      </c>
      <c r="M258" s="66" t="s">
        <v>547</v>
      </c>
      <c r="N258" s="66" t="s">
        <v>548</v>
      </c>
      <c r="O258" s="67" t="s">
        <v>1072</v>
      </c>
      <c r="P258" s="68" t="s">
        <v>1073</v>
      </c>
    </row>
    <row r="259" spans="1:16" ht="13.5" thickBot="1" x14ac:dyDescent="0.25">
      <c r="A259" s="10" t="str">
        <f t="shared" si="18"/>
        <v> BBS 119 </v>
      </c>
      <c r="B259" s="35" t="str">
        <f t="shared" si="19"/>
        <v>I</v>
      </c>
      <c r="C259" s="10">
        <f t="shared" si="20"/>
        <v>51177.247000000003</v>
      </c>
      <c r="D259" s="9" t="str">
        <f t="shared" si="21"/>
        <v>vis</v>
      </c>
      <c r="E259" s="64">
        <f>VLOOKUP(C259,'Active 1'!C$21:E$965,3,FALSE)</f>
        <v>3255.0069037356138</v>
      </c>
      <c r="F259" s="35" t="s">
        <v>175</v>
      </c>
      <c r="G259" s="9" t="str">
        <f t="shared" si="22"/>
        <v>51177.247</v>
      </c>
      <c r="H259" s="10">
        <f t="shared" si="23"/>
        <v>3255</v>
      </c>
      <c r="I259" s="65" t="s">
        <v>1079</v>
      </c>
      <c r="J259" s="66" t="s">
        <v>1080</v>
      </c>
      <c r="K259" s="65">
        <v>3255</v>
      </c>
      <c r="L259" s="65" t="s">
        <v>693</v>
      </c>
      <c r="M259" s="66" t="s">
        <v>211</v>
      </c>
      <c r="N259" s="66"/>
      <c r="O259" s="67" t="s">
        <v>739</v>
      </c>
      <c r="P259" s="67" t="s">
        <v>1081</v>
      </c>
    </row>
    <row r="260" spans="1:16" ht="13.5" thickBot="1" x14ac:dyDescent="0.25">
      <c r="A260" s="10" t="str">
        <f t="shared" si="18"/>
        <v> BBS 129 </v>
      </c>
      <c r="B260" s="35" t="str">
        <f t="shared" si="19"/>
        <v>I</v>
      </c>
      <c r="C260" s="10">
        <f t="shared" si="20"/>
        <v>52766.483999999997</v>
      </c>
      <c r="D260" s="9" t="str">
        <f t="shared" si="21"/>
        <v>vis</v>
      </c>
      <c r="E260" s="64">
        <f>VLOOKUP(C260,'Active 1'!C$21:E$965,3,FALSE)</f>
        <v>3734.0146345330245</v>
      </c>
      <c r="F260" s="35" t="s">
        <v>175</v>
      </c>
      <c r="G260" s="9" t="str">
        <f t="shared" si="22"/>
        <v>52766.484</v>
      </c>
      <c r="H260" s="10">
        <f t="shared" si="23"/>
        <v>3734</v>
      </c>
      <c r="I260" s="65" t="s">
        <v>1119</v>
      </c>
      <c r="J260" s="66" t="s">
        <v>1120</v>
      </c>
      <c r="K260" s="65">
        <v>3734</v>
      </c>
      <c r="L260" s="65" t="s">
        <v>1117</v>
      </c>
      <c r="M260" s="66" t="s">
        <v>211</v>
      </c>
      <c r="N260" s="66"/>
      <c r="O260" s="67" t="s">
        <v>739</v>
      </c>
      <c r="P260" s="67" t="s">
        <v>1121</v>
      </c>
    </row>
    <row r="261" spans="1:16" ht="13.5" thickBot="1" x14ac:dyDescent="0.25">
      <c r="A261" s="10" t="str">
        <f t="shared" si="18"/>
        <v> BBS 130 </v>
      </c>
      <c r="B261" s="35" t="str">
        <f t="shared" si="19"/>
        <v>I</v>
      </c>
      <c r="C261" s="10">
        <f t="shared" si="20"/>
        <v>52829.517999999996</v>
      </c>
      <c r="D261" s="9" t="str">
        <f t="shared" si="21"/>
        <v>vis</v>
      </c>
      <c r="E261" s="64">
        <f>VLOOKUP(C261,'Active 1'!C$21:E$965,3,FALSE)</f>
        <v>3753.0135461510422</v>
      </c>
      <c r="F261" s="35" t="s">
        <v>175</v>
      </c>
      <c r="G261" s="9" t="str">
        <f t="shared" si="22"/>
        <v>52829.518</v>
      </c>
      <c r="H261" s="10">
        <f t="shared" si="23"/>
        <v>3753</v>
      </c>
      <c r="I261" s="65" t="s">
        <v>1122</v>
      </c>
      <c r="J261" s="66" t="s">
        <v>1123</v>
      </c>
      <c r="K261" s="65">
        <v>3753</v>
      </c>
      <c r="L261" s="65" t="s">
        <v>1124</v>
      </c>
      <c r="M261" s="66" t="s">
        <v>211</v>
      </c>
      <c r="N261" s="66"/>
      <c r="O261" s="67" t="s">
        <v>739</v>
      </c>
      <c r="P261" s="67" t="s">
        <v>1125</v>
      </c>
    </row>
    <row r="262" spans="1:16" ht="13.5" thickBot="1" x14ac:dyDescent="0.25">
      <c r="A262" s="10" t="str">
        <f t="shared" si="18"/>
        <v>BAVM 173 </v>
      </c>
      <c r="B262" s="35" t="str">
        <f t="shared" si="19"/>
        <v>I</v>
      </c>
      <c r="C262" s="10">
        <f t="shared" si="20"/>
        <v>53257.518300000003</v>
      </c>
      <c r="D262" s="9" t="str">
        <f t="shared" si="21"/>
        <v>vis</v>
      </c>
      <c r="E262" s="64">
        <f>VLOOKUP(C262,'Active 1'!C$21:E$965,3,FALSE)</f>
        <v>3882.0159872492641</v>
      </c>
      <c r="F262" s="35" t="s">
        <v>175</v>
      </c>
      <c r="G262" s="9" t="str">
        <f t="shared" si="22"/>
        <v>53257.5183</v>
      </c>
      <c r="H262" s="10">
        <f t="shared" si="23"/>
        <v>3882</v>
      </c>
      <c r="I262" s="65" t="s">
        <v>1129</v>
      </c>
      <c r="J262" s="66" t="s">
        <v>1130</v>
      </c>
      <c r="K262" s="65">
        <v>3882</v>
      </c>
      <c r="L262" s="65" t="s">
        <v>1131</v>
      </c>
      <c r="M262" s="66" t="s">
        <v>547</v>
      </c>
      <c r="N262" s="66" t="s">
        <v>1132</v>
      </c>
      <c r="O262" s="67" t="s">
        <v>1133</v>
      </c>
      <c r="P262" s="68" t="s">
        <v>1134</v>
      </c>
    </row>
    <row r="263" spans="1:16" ht="13.5" thickBot="1" x14ac:dyDescent="0.25">
      <c r="A263" s="10" t="str">
        <f t="shared" si="18"/>
        <v>IBVS 5636 </v>
      </c>
      <c r="B263" s="35" t="str">
        <f t="shared" si="19"/>
        <v>I</v>
      </c>
      <c r="C263" s="10">
        <f t="shared" si="20"/>
        <v>53532.8989</v>
      </c>
      <c r="D263" s="9" t="str">
        <f t="shared" si="21"/>
        <v>vis</v>
      </c>
      <c r="E263" s="64">
        <f>VLOOKUP(C263,'Active 1'!C$21:E$965,3,FALSE)</f>
        <v>3965.0177272739606</v>
      </c>
      <c r="F263" s="35" t="s">
        <v>175</v>
      </c>
      <c r="G263" s="9" t="str">
        <f t="shared" si="22"/>
        <v>53532.8989</v>
      </c>
      <c r="H263" s="10">
        <f t="shared" si="23"/>
        <v>3965</v>
      </c>
      <c r="I263" s="65" t="s">
        <v>1138</v>
      </c>
      <c r="J263" s="66" t="s">
        <v>1139</v>
      </c>
      <c r="K263" s="65" t="s">
        <v>1140</v>
      </c>
      <c r="L263" s="65" t="s">
        <v>1141</v>
      </c>
      <c r="M263" s="66" t="s">
        <v>547</v>
      </c>
      <c r="N263" s="66" t="s">
        <v>1142</v>
      </c>
      <c r="O263" s="67" t="s">
        <v>1143</v>
      </c>
      <c r="P263" s="68" t="s">
        <v>1144</v>
      </c>
    </row>
    <row r="264" spans="1:16" ht="13.5" thickBot="1" x14ac:dyDescent="0.25">
      <c r="A264" s="10" t="str">
        <f t="shared" si="18"/>
        <v>IBVS 5636 </v>
      </c>
      <c r="B264" s="35" t="str">
        <f t="shared" si="19"/>
        <v>I</v>
      </c>
      <c r="C264" s="10">
        <f t="shared" si="20"/>
        <v>53552.805999999997</v>
      </c>
      <c r="D264" s="9" t="str">
        <f t="shared" si="21"/>
        <v>vis</v>
      </c>
      <c r="E264" s="64">
        <f>VLOOKUP(C264,'Active 1'!C$21:E$965,3,FALSE)</f>
        <v>3971.0178737579372</v>
      </c>
      <c r="F264" s="35" t="s">
        <v>175</v>
      </c>
      <c r="G264" s="9" t="str">
        <f t="shared" si="22"/>
        <v>53552.8060</v>
      </c>
      <c r="H264" s="10">
        <f t="shared" si="23"/>
        <v>3971</v>
      </c>
      <c r="I264" s="65" t="s">
        <v>1145</v>
      </c>
      <c r="J264" s="66" t="s">
        <v>1146</v>
      </c>
      <c r="K264" s="65" t="s">
        <v>1147</v>
      </c>
      <c r="L264" s="65" t="s">
        <v>1148</v>
      </c>
      <c r="M264" s="66" t="s">
        <v>547</v>
      </c>
      <c r="N264" s="66" t="s">
        <v>1142</v>
      </c>
      <c r="O264" s="67" t="s">
        <v>1143</v>
      </c>
      <c r="P264" s="68" t="s">
        <v>1144</v>
      </c>
    </row>
    <row r="265" spans="1:16" ht="13.5" thickBot="1" x14ac:dyDescent="0.25">
      <c r="A265" s="10" t="str">
        <f t="shared" si="18"/>
        <v>BAVM 186 </v>
      </c>
      <c r="B265" s="35" t="str">
        <f t="shared" si="19"/>
        <v>I</v>
      </c>
      <c r="C265" s="10">
        <f t="shared" si="20"/>
        <v>53904.498</v>
      </c>
      <c r="D265" s="9" t="str">
        <f t="shared" si="21"/>
        <v>vis</v>
      </c>
      <c r="E265" s="64">
        <f>VLOOKUP(C265,'Active 1'!C$21:E$965,3,FALSE)</f>
        <v>4077.0204315008068</v>
      </c>
      <c r="F265" s="35" t="s">
        <v>175</v>
      </c>
      <c r="G265" s="9" t="str">
        <f t="shared" si="22"/>
        <v>53904.4980</v>
      </c>
      <c r="H265" s="10">
        <f t="shared" si="23"/>
        <v>4077</v>
      </c>
      <c r="I265" s="65" t="s">
        <v>1157</v>
      </c>
      <c r="J265" s="66" t="s">
        <v>1158</v>
      </c>
      <c r="K265" s="65" t="s">
        <v>1159</v>
      </c>
      <c r="L265" s="65" t="s">
        <v>1160</v>
      </c>
      <c r="M265" s="66" t="s">
        <v>1085</v>
      </c>
      <c r="N265" s="66" t="s">
        <v>1132</v>
      </c>
      <c r="O265" s="67" t="s">
        <v>1161</v>
      </c>
      <c r="P265" s="68" t="s">
        <v>1162</v>
      </c>
    </row>
    <row r="266" spans="1:16" ht="13.5" thickBot="1" x14ac:dyDescent="0.25">
      <c r="A266" s="10" t="str">
        <f t="shared" si="18"/>
        <v>BAVM 186 </v>
      </c>
      <c r="B266" s="35" t="str">
        <f t="shared" si="19"/>
        <v>I</v>
      </c>
      <c r="C266" s="10">
        <f t="shared" si="20"/>
        <v>54259.502</v>
      </c>
      <c r="D266" s="9" t="str">
        <f t="shared" si="21"/>
        <v>vis</v>
      </c>
      <c r="E266" s="64">
        <f>VLOOKUP(C266,'Active 1'!C$21:E$965,3,FALSE)</f>
        <v>4184.0212504246083</v>
      </c>
      <c r="F266" s="35" t="s">
        <v>175</v>
      </c>
      <c r="G266" s="9" t="str">
        <f t="shared" si="22"/>
        <v>54259.5020</v>
      </c>
      <c r="H266" s="10">
        <f t="shared" si="23"/>
        <v>4184</v>
      </c>
      <c r="I266" s="65" t="s">
        <v>1163</v>
      </c>
      <c r="J266" s="66" t="s">
        <v>1164</v>
      </c>
      <c r="K266" s="65" t="s">
        <v>1165</v>
      </c>
      <c r="L266" s="65" t="s">
        <v>1166</v>
      </c>
      <c r="M266" s="66" t="s">
        <v>1085</v>
      </c>
      <c r="N266" s="66" t="s">
        <v>1132</v>
      </c>
      <c r="O266" s="67" t="s">
        <v>1167</v>
      </c>
      <c r="P266" s="68" t="s">
        <v>1162</v>
      </c>
    </row>
    <row r="267" spans="1:16" ht="26.25" thickBot="1" x14ac:dyDescent="0.25">
      <c r="A267" s="10" t="str">
        <f t="shared" ref="A267:A330" si="24">P267</f>
        <v>JAAVSO 36(2);186 </v>
      </c>
      <c r="B267" s="35" t="str">
        <f t="shared" ref="B267:B330" si="25">IF(H267=INT(H267),"I","II")</f>
        <v>I</v>
      </c>
      <c r="C267" s="10">
        <f t="shared" ref="C267:C330" si="26">1*G267</f>
        <v>54617.825100000002</v>
      </c>
      <c r="D267" s="9" t="str">
        <f t="shared" ref="D267:D330" si="27">VLOOKUP(F267,I$1:J$5,2,FALSE)</f>
        <v>vis</v>
      </c>
      <c r="E267" s="64">
        <f>VLOOKUP(C267,'Active 1'!C$21:E$965,3,FALSE)</f>
        <v>4292.0224705216069</v>
      </c>
      <c r="F267" s="35" t="s">
        <v>175</v>
      </c>
      <c r="G267" s="9" t="str">
        <f t="shared" ref="G267:G330" si="28">MID(I267,3,LEN(I267)-3)</f>
        <v>54617.8251</v>
      </c>
      <c r="H267" s="10">
        <f t="shared" ref="H267:H330" si="29">1*K267</f>
        <v>4292</v>
      </c>
      <c r="I267" s="65" t="s">
        <v>1182</v>
      </c>
      <c r="J267" s="66" t="s">
        <v>1183</v>
      </c>
      <c r="K267" s="65" t="s">
        <v>1184</v>
      </c>
      <c r="L267" s="65" t="s">
        <v>1185</v>
      </c>
      <c r="M267" s="66" t="s">
        <v>1085</v>
      </c>
      <c r="N267" s="66" t="s">
        <v>1186</v>
      </c>
      <c r="O267" s="67" t="s">
        <v>1172</v>
      </c>
      <c r="P267" s="68" t="s">
        <v>1187</v>
      </c>
    </row>
    <row r="268" spans="1:16" ht="26.25" thickBot="1" x14ac:dyDescent="0.25">
      <c r="A268" s="10" t="str">
        <f t="shared" si="24"/>
        <v>JAAVSO 36(2);186 </v>
      </c>
      <c r="B268" s="35" t="str">
        <f t="shared" si="25"/>
        <v>I</v>
      </c>
      <c r="C268" s="10">
        <f t="shared" si="26"/>
        <v>54637.732199999999</v>
      </c>
      <c r="D268" s="9" t="str">
        <f t="shared" si="27"/>
        <v>vis</v>
      </c>
      <c r="E268" s="64">
        <f>VLOOKUP(C268,'Active 1'!C$21:E$965,3,FALSE)</f>
        <v>4298.0226170055839</v>
      </c>
      <c r="F268" s="35" t="s">
        <v>175</v>
      </c>
      <c r="G268" s="9" t="str">
        <f t="shared" si="28"/>
        <v>54637.7322</v>
      </c>
      <c r="H268" s="10">
        <f t="shared" si="29"/>
        <v>4298</v>
      </c>
      <c r="I268" s="65" t="s">
        <v>1188</v>
      </c>
      <c r="J268" s="66" t="s">
        <v>1189</v>
      </c>
      <c r="K268" s="65" t="s">
        <v>1190</v>
      </c>
      <c r="L268" s="65" t="s">
        <v>1191</v>
      </c>
      <c r="M268" s="66" t="s">
        <v>1085</v>
      </c>
      <c r="N268" s="66" t="s">
        <v>1186</v>
      </c>
      <c r="O268" s="67" t="s">
        <v>1192</v>
      </c>
      <c r="P268" s="68" t="s">
        <v>1187</v>
      </c>
    </row>
    <row r="269" spans="1:16" ht="26.25" thickBot="1" x14ac:dyDescent="0.25">
      <c r="A269" s="10" t="str">
        <f t="shared" si="24"/>
        <v>JAAVSO 36(2);186 </v>
      </c>
      <c r="B269" s="35" t="str">
        <f t="shared" si="25"/>
        <v>I</v>
      </c>
      <c r="C269" s="10">
        <f t="shared" si="26"/>
        <v>54710.723400000003</v>
      </c>
      <c r="D269" s="9" t="str">
        <f t="shared" si="27"/>
        <v>vis</v>
      </c>
      <c r="E269" s="64">
        <f>VLOOKUP(C269,'Active 1'!C$21:E$965,3,FALSE)</f>
        <v>4320.0227020024613</v>
      </c>
      <c r="F269" s="35" t="s">
        <v>175</v>
      </c>
      <c r="G269" s="9" t="str">
        <f t="shared" si="28"/>
        <v>54710.7234</v>
      </c>
      <c r="H269" s="10">
        <f t="shared" si="29"/>
        <v>4320</v>
      </c>
      <c r="I269" s="65" t="s">
        <v>1198</v>
      </c>
      <c r="J269" s="66" t="s">
        <v>1199</v>
      </c>
      <c r="K269" s="65" t="s">
        <v>1200</v>
      </c>
      <c r="L269" s="65" t="s">
        <v>1201</v>
      </c>
      <c r="M269" s="66" t="s">
        <v>1085</v>
      </c>
      <c r="N269" s="66" t="s">
        <v>1186</v>
      </c>
      <c r="O269" s="67" t="s">
        <v>784</v>
      </c>
      <c r="P269" s="68" t="s">
        <v>1187</v>
      </c>
    </row>
    <row r="270" spans="1:16" ht="13.5" thickBot="1" x14ac:dyDescent="0.25">
      <c r="A270" s="10" t="str">
        <f t="shared" si="24"/>
        <v> JAAVSO 37;44 </v>
      </c>
      <c r="B270" s="35" t="str">
        <f t="shared" si="25"/>
        <v>I</v>
      </c>
      <c r="C270" s="10">
        <f t="shared" si="26"/>
        <v>54720.676800000001</v>
      </c>
      <c r="D270" s="9" t="str">
        <f t="shared" si="27"/>
        <v>vis</v>
      </c>
      <c r="E270" s="64">
        <f>VLOOKUP(C270,'Active 1'!C$21:E$965,3,FALSE)</f>
        <v>4323.0227300333454</v>
      </c>
      <c r="F270" s="35" t="s">
        <v>175</v>
      </c>
      <c r="G270" s="9" t="str">
        <f t="shared" si="28"/>
        <v>54720.6768</v>
      </c>
      <c r="H270" s="10">
        <f t="shared" si="29"/>
        <v>4323</v>
      </c>
      <c r="I270" s="65" t="s">
        <v>1202</v>
      </c>
      <c r="J270" s="66" t="s">
        <v>1203</v>
      </c>
      <c r="K270" s="65" t="s">
        <v>1204</v>
      </c>
      <c r="L270" s="65" t="s">
        <v>1205</v>
      </c>
      <c r="M270" s="66" t="s">
        <v>1085</v>
      </c>
      <c r="N270" s="66" t="s">
        <v>1086</v>
      </c>
      <c r="O270" s="67" t="s">
        <v>1192</v>
      </c>
      <c r="P270" s="67" t="s">
        <v>1206</v>
      </c>
    </row>
    <row r="271" spans="1:16" ht="13.5" thickBot="1" x14ac:dyDescent="0.25">
      <c r="A271" s="10" t="str">
        <f t="shared" si="24"/>
        <v>IBVS 5893 </v>
      </c>
      <c r="B271" s="35" t="str">
        <f t="shared" si="25"/>
        <v>I</v>
      </c>
      <c r="C271" s="10">
        <f t="shared" si="26"/>
        <v>54989.420400000003</v>
      </c>
      <c r="D271" s="9" t="str">
        <f t="shared" si="27"/>
        <v>vis</v>
      </c>
      <c r="E271" s="64">
        <f>VLOOKUP(C271,'Active 1'!C$21:E$965,3,FALSE)</f>
        <v>4404.0240294004807</v>
      </c>
      <c r="F271" s="35" t="s">
        <v>175</v>
      </c>
      <c r="G271" s="9" t="str">
        <f t="shared" si="28"/>
        <v>54989.4204</v>
      </c>
      <c r="H271" s="10">
        <f t="shared" si="29"/>
        <v>4404</v>
      </c>
      <c r="I271" s="65" t="s">
        <v>1212</v>
      </c>
      <c r="J271" s="66" t="s">
        <v>1213</v>
      </c>
      <c r="K271" s="65" t="s">
        <v>1214</v>
      </c>
      <c r="L271" s="65" t="s">
        <v>1215</v>
      </c>
      <c r="M271" s="66" t="s">
        <v>1085</v>
      </c>
      <c r="N271" s="66" t="s">
        <v>167</v>
      </c>
      <c r="O271" s="67" t="s">
        <v>1216</v>
      </c>
      <c r="P271" s="68" t="s">
        <v>1217</v>
      </c>
    </row>
    <row r="272" spans="1:16" ht="13.5" thickBot="1" x14ac:dyDescent="0.25">
      <c r="A272" s="10" t="str">
        <f t="shared" si="24"/>
        <v>IBVS 5924 </v>
      </c>
      <c r="B272" s="35" t="str">
        <f t="shared" si="25"/>
        <v>I</v>
      </c>
      <c r="C272" s="10">
        <f t="shared" si="26"/>
        <v>55042.505499999999</v>
      </c>
      <c r="D272" s="9" t="str">
        <f t="shared" si="27"/>
        <v>vis</v>
      </c>
      <c r="E272" s="64">
        <f>VLOOKUP(C272,'Active 1'!C$21:E$965,3,FALSE)</f>
        <v>4420.0242693207392</v>
      </c>
      <c r="F272" s="35" t="s">
        <v>175</v>
      </c>
      <c r="G272" s="9" t="str">
        <f t="shared" si="28"/>
        <v>55042.5055</v>
      </c>
      <c r="H272" s="10">
        <f t="shared" si="29"/>
        <v>4420</v>
      </c>
      <c r="I272" s="65" t="s">
        <v>1218</v>
      </c>
      <c r="J272" s="66" t="s">
        <v>1219</v>
      </c>
      <c r="K272" s="65" t="s">
        <v>1220</v>
      </c>
      <c r="L272" s="65" t="s">
        <v>1221</v>
      </c>
      <c r="M272" s="66" t="s">
        <v>1085</v>
      </c>
      <c r="N272" s="66" t="s">
        <v>1142</v>
      </c>
      <c r="O272" s="67" t="s">
        <v>1222</v>
      </c>
      <c r="P272" s="68" t="s">
        <v>1223</v>
      </c>
    </row>
    <row r="273" spans="1:16" ht="13.5" thickBot="1" x14ac:dyDescent="0.25">
      <c r="A273" s="10" t="str">
        <f t="shared" si="24"/>
        <v>IBVS 5924 </v>
      </c>
      <c r="B273" s="35" t="str">
        <f t="shared" si="25"/>
        <v>I</v>
      </c>
      <c r="C273" s="10">
        <f t="shared" si="26"/>
        <v>55042.505499999999</v>
      </c>
      <c r="D273" s="9" t="str">
        <f t="shared" si="27"/>
        <v>vis</v>
      </c>
      <c r="E273" s="64">
        <f>VLOOKUP(C273,'Active 1'!C$21:E$965,3,FALSE)</f>
        <v>4420.0242693207392</v>
      </c>
      <c r="F273" s="35" t="s">
        <v>175</v>
      </c>
      <c r="G273" s="9" t="str">
        <f t="shared" si="28"/>
        <v>55042.5055</v>
      </c>
      <c r="H273" s="10">
        <f t="shared" si="29"/>
        <v>4420</v>
      </c>
      <c r="I273" s="65" t="s">
        <v>1218</v>
      </c>
      <c r="J273" s="66" t="s">
        <v>1219</v>
      </c>
      <c r="K273" s="65" t="s">
        <v>1220</v>
      </c>
      <c r="L273" s="65" t="s">
        <v>1221</v>
      </c>
      <c r="M273" s="66" t="s">
        <v>1085</v>
      </c>
      <c r="N273" s="66" t="s">
        <v>175</v>
      </c>
      <c r="O273" s="67" t="s">
        <v>1222</v>
      </c>
      <c r="P273" s="68" t="s">
        <v>1223</v>
      </c>
    </row>
    <row r="274" spans="1:16" ht="13.5" thickBot="1" x14ac:dyDescent="0.25">
      <c r="A274" s="10" t="str">
        <f t="shared" si="24"/>
        <v> JAAVSO 38;85 </v>
      </c>
      <c r="B274" s="35" t="str">
        <f t="shared" si="25"/>
        <v>I</v>
      </c>
      <c r="C274" s="10">
        <f t="shared" si="26"/>
        <v>55055.777300000002</v>
      </c>
      <c r="D274" s="9" t="str">
        <f t="shared" si="27"/>
        <v>vis</v>
      </c>
      <c r="E274" s="64">
        <f>VLOOKUP(C274,'Active 1'!C$21:E$965,3,FALSE)</f>
        <v>4424.0244875396693</v>
      </c>
      <c r="F274" s="35" t="s">
        <v>175</v>
      </c>
      <c r="G274" s="9" t="str">
        <f t="shared" si="28"/>
        <v>55055.7773</v>
      </c>
      <c r="H274" s="10">
        <f t="shared" si="29"/>
        <v>4424</v>
      </c>
      <c r="I274" s="65" t="s">
        <v>1224</v>
      </c>
      <c r="J274" s="66" t="s">
        <v>1225</v>
      </c>
      <c r="K274" s="65" t="s">
        <v>1226</v>
      </c>
      <c r="L274" s="65" t="s">
        <v>1227</v>
      </c>
      <c r="M274" s="66" t="s">
        <v>1085</v>
      </c>
      <c r="N274" s="66" t="s">
        <v>1086</v>
      </c>
      <c r="O274" s="67" t="s">
        <v>784</v>
      </c>
      <c r="P274" s="67" t="s">
        <v>1228</v>
      </c>
    </row>
    <row r="275" spans="1:16" ht="13.5" thickBot="1" x14ac:dyDescent="0.25">
      <c r="A275" s="10" t="str">
        <f t="shared" si="24"/>
        <v>IBVS 5924 </v>
      </c>
      <c r="B275" s="35" t="str">
        <f t="shared" si="25"/>
        <v>I</v>
      </c>
      <c r="C275" s="10">
        <f t="shared" si="26"/>
        <v>55062.413200000003</v>
      </c>
      <c r="D275" s="9" t="str">
        <f t="shared" si="27"/>
        <v>vis</v>
      </c>
      <c r="E275" s="64">
        <f>VLOOKUP(C275,'Active 1'!C$21:E$965,3,FALSE)</f>
        <v>4426.0245966491348</v>
      </c>
      <c r="F275" s="35" t="s">
        <v>175</v>
      </c>
      <c r="G275" s="9" t="str">
        <f t="shared" si="28"/>
        <v>55062.4132</v>
      </c>
      <c r="H275" s="10">
        <f t="shared" si="29"/>
        <v>4426</v>
      </c>
      <c r="I275" s="65" t="s">
        <v>1229</v>
      </c>
      <c r="J275" s="66" t="s">
        <v>1230</v>
      </c>
      <c r="K275" s="65" t="s">
        <v>1231</v>
      </c>
      <c r="L275" s="65" t="s">
        <v>1232</v>
      </c>
      <c r="M275" s="66" t="s">
        <v>1085</v>
      </c>
      <c r="N275" s="66" t="s">
        <v>167</v>
      </c>
      <c r="O275" s="67" t="s">
        <v>1222</v>
      </c>
      <c r="P275" s="68" t="s">
        <v>1223</v>
      </c>
    </row>
    <row r="276" spans="1:16" ht="13.5" thickBot="1" x14ac:dyDescent="0.25">
      <c r="A276" s="10" t="str">
        <f t="shared" si="24"/>
        <v>IBVS 5988 </v>
      </c>
      <c r="B276" s="35" t="str">
        <f t="shared" si="25"/>
        <v>I</v>
      </c>
      <c r="C276" s="10">
        <f t="shared" si="26"/>
        <v>55324.522199999999</v>
      </c>
      <c r="D276" s="9" t="str">
        <f t="shared" si="27"/>
        <v>vis</v>
      </c>
      <c r="E276" s="64">
        <f>VLOOKUP(C276,'Active 1'!C$21:E$965,3,FALSE)</f>
        <v>4505.0261787363734</v>
      </c>
      <c r="F276" s="35" t="s">
        <v>175</v>
      </c>
      <c r="G276" s="9" t="str">
        <f t="shared" si="28"/>
        <v>55324.5222</v>
      </c>
      <c r="H276" s="10">
        <f t="shared" si="29"/>
        <v>4505</v>
      </c>
      <c r="I276" s="65" t="s">
        <v>1239</v>
      </c>
      <c r="J276" s="66" t="s">
        <v>1240</v>
      </c>
      <c r="K276" s="65" t="s">
        <v>1241</v>
      </c>
      <c r="L276" s="65" t="s">
        <v>1242</v>
      </c>
      <c r="M276" s="66" t="s">
        <v>1085</v>
      </c>
      <c r="N276" s="66" t="s">
        <v>1243</v>
      </c>
      <c r="O276" s="67" t="s">
        <v>1216</v>
      </c>
      <c r="P276" s="68" t="s">
        <v>1244</v>
      </c>
    </row>
    <row r="277" spans="1:16" ht="13.5" thickBot="1" x14ac:dyDescent="0.25">
      <c r="A277" s="10" t="str">
        <f t="shared" si="24"/>
        <v> JAAVSO 39;94 </v>
      </c>
      <c r="B277" s="35" t="str">
        <f t="shared" si="25"/>
        <v>I</v>
      </c>
      <c r="C277" s="10">
        <f t="shared" si="26"/>
        <v>55337.793799999999</v>
      </c>
      <c r="D277" s="9" t="str">
        <f t="shared" si="27"/>
        <v>vis</v>
      </c>
      <c r="E277" s="64">
        <f>VLOOKUP(C277,'Active 1'!C$21:E$965,3,FALSE)</f>
        <v>4509.0263366738309</v>
      </c>
      <c r="F277" s="35" t="s">
        <v>175</v>
      </c>
      <c r="G277" s="9" t="str">
        <f t="shared" si="28"/>
        <v>55337.7938</v>
      </c>
      <c r="H277" s="10">
        <f t="shared" si="29"/>
        <v>4509</v>
      </c>
      <c r="I277" s="65" t="s">
        <v>1245</v>
      </c>
      <c r="J277" s="66" t="s">
        <v>1246</v>
      </c>
      <c r="K277" s="65" t="s">
        <v>1247</v>
      </c>
      <c r="L277" s="65" t="s">
        <v>1248</v>
      </c>
      <c r="M277" s="66" t="s">
        <v>1085</v>
      </c>
      <c r="N277" s="66" t="s">
        <v>1086</v>
      </c>
      <c r="O277" s="67" t="s">
        <v>1192</v>
      </c>
      <c r="P277" s="67" t="s">
        <v>1249</v>
      </c>
    </row>
    <row r="278" spans="1:16" ht="13.5" thickBot="1" x14ac:dyDescent="0.25">
      <c r="A278" s="10" t="str">
        <f t="shared" si="24"/>
        <v> JAAVSO 41;328 </v>
      </c>
      <c r="B278" s="35" t="str">
        <f t="shared" si="25"/>
        <v>I</v>
      </c>
      <c r="C278" s="10">
        <f t="shared" si="26"/>
        <v>56515.627200000003</v>
      </c>
      <c r="D278" s="9" t="str">
        <f t="shared" si="27"/>
        <v>vis</v>
      </c>
      <c r="E278" s="64">
        <f>VLOOKUP(C278,'Active 1'!C$21:E$965,3,FALSE)</f>
        <v>4864.0339939278483</v>
      </c>
      <c r="F278" s="35" t="s">
        <v>175</v>
      </c>
      <c r="G278" s="9" t="str">
        <f t="shared" si="28"/>
        <v>56515.6272</v>
      </c>
      <c r="H278" s="10">
        <f t="shared" si="29"/>
        <v>4864</v>
      </c>
      <c r="I278" s="65" t="s">
        <v>1250</v>
      </c>
      <c r="J278" s="66" t="s">
        <v>1251</v>
      </c>
      <c r="K278" s="65" t="s">
        <v>1252</v>
      </c>
      <c r="L278" s="65" t="s">
        <v>1253</v>
      </c>
      <c r="M278" s="66" t="s">
        <v>1085</v>
      </c>
      <c r="N278" s="66" t="s">
        <v>175</v>
      </c>
      <c r="O278" s="67" t="s">
        <v>784</v>
      </c>
      <c r="P278" s="67" t="s">
        <v>1254</v>
      </c>
    </row>
    <row r="279" spans="1:16" ht="13.5" thickBot="1" x14ac:dyDescent="0.25">
      <c r="A279" s="10" t="str">
        <f t="shared" si="24"/>
        <v> CPRI 19.30 </v>
      </c>
      <c r="B279" s="35" t="str">
        <f t="shared" si="25"/>
        <v>I</v>
      </c>
      <c r="C279" s="10">
        <f t="shared" si="26"/>
        <v>12217.084999999999</v>
      </c>
      <c r="D279" s="9" t="str">
        <f t="shared" si="27"/>
        <v>vis</v>
      </c>
      <c r="E279" s="64">
        <f>VLOOKUP(C279,'Active 1'!C$21:E$965,3,FALSE)</f>
        <v>-8487.8727241106899</v>
      </c>
      <c r="F279" s="35" t="s">
        <v>175</v>
      </c>
      <c r="G279" s="9" t="str">
        <f t="shared" si="28"/>
        <v>12217.085</v>
      </c>
      <c r="H279" s="10">
        <f t="shared" si="29"/>
        <v>-8488</v>
      </c>
      <c r="I279" s="65" t="s">
        <v>179</v>
      </c>
      <c r="J279" s="66" t="s">
        <v>180</v>
      </c>
      <c r="K279" s="65">
        <v>-8488</v>
      </c>
      <c r="L279" s="65" t="s">
        <v>181</v>
      </c>
      <c r="M279" s="66" t="s">
        <v>178</v>
      </c>
      <c r="N279" s="66"/>
      <c r="O279" s="67" t="s">
        <v>182</v>
      </c>
      <c r="P279" s="67" t="s">
        <v>183</v>
      </c>
    </row>
    <row r="280" spans="1:16" ht="13.5" thickBot="1" x14ac:dyDescent="0.25">
      <c r="A280" s="10" t="str">
        <f t="shared" si="24"/>
        <v> CPRI 19.30 </v>
      </c>
      <c r="B280" s="35" t="str">
        <f t="shared" si="25"/>
        <v>I</v>
      </c>
      <c r="C280" s="10">
        <f t="shared" si="26"/>
        <v>13305.291999999999</v>
      </c>
      <c r="D280" s="9" t="str">
        <f t="shared" si="27"/>
        <v>vis</v>
      </c>
      <c r="E280" s="64">
        <f>VLOOKUP(C280,'Active 1'!C$21:E$965,3,FALSE)</f>
        <v>-8159.8791235917861</v>
      </c>
      <c r="F280" s="35" t="s">
        <v>175</v>
      </c>
      <c r="G280" s="9" t="str">
        <f t="shared" si="28"/>
        <v>13305.292</v>
      </c>
      <c r="H280" s="10">
        <f t="shared" si="29"/>
        <v>-8160</v>
      </c>
      <c r="I280" s="65" t="s">
        <v>184</v>
      </c>
      <c r="J280" s="66" t="s">
        <v>185</v>
      </c>
      <c r="K280" s="65">
        <v>-8160</v>
      </c>
      <c r="L280" s="65" t="s">
        <v>186</v>
      </c>
      <c r="M280" s="66" t="s">
        <v>178</v>
      </c>
      <c r="N280" s="66"/>
      <c r="O280" s="67" t="s">
        <v>182</v>
      </c>
      <c r="P280" s="67" t="s">
        <v>183</v>
      </c>
    </row>
    <row r="281" spans="1:16" ht="13.5" thickBot="1" x14ac:dyDescent="0.25">
      <c r="A281" s="10" t="str">
        <f t="shared" si="24"/>
        <v> AN 166.77 </v>
      </c>
      <c r="B281" s="35" t="str">
        <f t="shared" si="25"/>
        <v>I</v>
      </c>
      <c r="C281" s="10">
        <f t="shared" si="26"/>
        <v>15614.437</v>
      </c>
      <c r="D281" s="9" t="str">
        <f t="shared" si="27"/>
        <v>vis</v>
      </c>
      <c r="E281" s="64">
        <f>VLOOKUP(C281,'Active 1'!C$21:E$965,3,FALSE)</f>
        <v>-7463.8858220689863</v>
      </c>
      <c r="F281" s="35" t="s">
        <v>175</v>
      </c>
      <c r="G281" s="9" t="str">
        <f t="shared" si="28"/>
        <v>15614.437</v>
      </c>
      <c r="H281" s="10">
        <f t="shared" si="29"/>
        <v>-7464</v>
      </c>
      <c r="I281" s="65" t="s">
        <v>190</v>
      </c>
      <c r="J281" s="66" t="s">
        <v>191</v>
      </c>
      <c r="K281" s="65">
        <v>-7464</v>
      </c>
      <c r="L281" s="65" t="s">
        <v>192</v>
      </c>
      <c r="M281" s="66" t="s">
        <v>193</v>
      </c>
      <c r="N281" s="66"/>
      <c r="O281" s="67" t="s">
        <v>194</v>
      </c>
      <c r="P281" s="67" t="s">
        <v>195</v>
      </c>
    </row>
    <row r="282" spans="1:16" ht="13.5" thickBot="1" x14ac:dyDescent="0.25">
      <c r="A282" s="10" t="str">
        <f t="shared" si="24"/>
        <v> CPRI 19.30 </v>
      </c>
      <c r="B282" s="35" t="str">
        <f t="shared" si="25"/>
        <v>I</v>
      </c>
      <c r="C282" s="10">
        <f t="shared" si="26"/>
        <v>16400.718000000001</v>
      </c>
      <c r="D282" s="9" t="str">
        <f t="shared" si="27"/>
        <v>vis</v>
      </c>
      <c r="E282" s="64">
        <f>VLOOKUP(C282,'Active 1'!C$21:E$965,3,FALSE)</f>
        <v>-7226.8949405458898</v>
      </c>
      <c r="F282" s="35" t="s">
        <v>175</v>
      </c>
      <c r="G282" s="9" t="str">
        <f t="shared" si="28"/>
        <v>16400.718</v>
      </c>
      <c r="H282" s="10">
        <f t="shared" si="29"/>
        <v>-7227</v>
      </c>
      <c r="I282" s="65" t="s">
        <v>199</v>
      </c>
      <c r="J282" s="66" t="s">
        <v>200</v>
      </c>
      <c r="K282" s="65">
        <v>-7227</v>
      </c>
      <c r="L282" s="65" t="s">
        <v>201</v>
      </c>
      <c r="M282" s="66" t="s">
        <v>178</v>
      </c>
      <c r="N282" s="66"/>
      <c r="O282" s="67" t="s">
        <v>182</v>
      </c>
      <c r="P282" s="67" t="s">
        <v>183</v>
      </c>
    </row>
    <row r="283" spans="1:16" ht="13.5" thickBot="1" x14ac:dyDescent="0.25">
      <c r="A283" s="10" t="str">
        <f t="shared" si="24"/>
        <v> AN 176.78 </v>
      </c>
      <c r="B283" s="35" t="str">
        <f t="shared" si="25"/>
        <v>I</v>
      </c>
      <c r="C283" s="10">
        <f t="shared" si="26"/>
        <v>16699.312999999998</v>
      </c>
      <c r="D283" s="9" t="str">
        <f t="shared" si="27"/>
        <v>vis</v>
      </c>
      <c r="E283" s="64">
        <f>VLOOKUP(C283,'Active 1'!C$21:E$965,3,FALSE)</f>
        <v>-7136.8962094708822</v>
      </c>
      <c r="F283" s="35" t="s">
        <v>175</v>
      </c>
      <c r="G283" s="9" t="str">
        <f t="shared" si="28"/>
        <v>16699.313</v>
      </c>
      <c r="H283" s="10">
        <f t="shared" si="29"/>
        <v>-7137</v>
      </c>
      <c r="I283" s="65" t="s">
        <v>202</v>
      </c>
      <c r="J283" s="66" t="s">
        <v>203</v>
      </c>
      <c r="K283" s="65">
        <v>-7137</v>
      </c>
      <c r="L283" s="65" t="s">
        <v>204</v>
      </c>
      <c r="M283" s="66" t="s">
        <v>205</v>
      </c>
      <c r="N283" s="66"/>
      <c r="O283" s="67" t="s">
        <v>206</v>
      </c>
      <c r="P283" s="67" t="s">
        <v>207</v>
      </c>
    </row>
    <row r="284" spans="1:16" ht="13.5" thickBot="1" x14ac:dyDescent="0.25">
      <c r="A284" s="10" t="str">
        <f t="shared" si="24"/>
        <v> AN 166.156 </v>
      </c>
      <c r="B284" s="35" t="str">
        <f t="shared" si="25"/>
        <v>I</v>
      </c>
      <c r="C284" s="10">
        <f t="shared" si="26"/>
        <v>16722.526000000002</v>
      </c>
      <c r="D284" s="9" t="str">
        <f t="shared" si="27"/>
        <v>vis</v>
      </c>
      <c r="E284" s="64">
        <f>VLOOKUP(C284,'Active 1'!C$21:E$965,3,FALSE)</f>
        <v>-7129.8996403908759</v>
      </c>
      <c r="F284" s="35" t="s">
        <v>175</v>
      </c>
      <c r="G284" s="9" t="str">
        <f t="shared" si="28"/>
        <v>16722.526</v>
      </c>
      <c r="H284" s="10">
        <f t="shared" si="29"/>
        <v>-7130</v>
      </c>
      <c r="I284" s="65" t="s">
        <v>208</v>
      </c>
      <c r="J284" s="66" t="s">
        <v>209</v>
      </c>
      <c r="K284" s="65">
        <v>-7130</v>
      </c>
      <c r="L284" s="65" t="s">
        <v>210</v>
      </c>
      <c r="M284" s="66" t="s">
        <v>211</v>
      </c>
      <c r="N284" s="66"/>
      <c r="O284" s="67" t="s">
        <v>212</v>
      </c>
      <c r="P284" s="67" t="s">
        <v>213</v>
      </c>
    </row>
    <row r="285" spans="1:16" ht="13.5" thickBot="1" x14ac:dyDescent="0.25">
      <c r="A285" s="10" t="str">
        <f t="shared" si="24"/>
        <v> CPRI 19.30 </v>
      </c>
      <c r="B285" s="35" t="str">
        <f t="shared" si="25"/>
        <v>I</v>
      </c>
      <c r="C285" s="10">
        <f t="shared" si="26"/>
        <v>16855.239000000001</v>
      </c>
      <c r="D285" s="9" t="str">
        <f t="shared" si="27"/>
        <v>vis</v>
      </c>
      <c r="E285" s="64">
        <f>VLOOKUP(C285,'Active 1'!C$21:E$965,3,FALSE)</f>
        <v>-7089.8989652383862</v>
      </c>
      <c r="F285" s="35" t="s">
        <v>175</v>
      </c>
      <c r="G285" s="9" t="str">
        <f t="shared" si="28"/>
        <v>16855.239</v>
      </c>
      <c r="H285" s="10">
        <f t="shared" si="29"/>
        <v>-7090</v>
      </c>
      <c r="I285" s="65" t="s">
        <v>223</v>
      </c>
      <c r="J285" s="66" t="s">
        <v>224</v>
      </c>
      <c r="K285" s="65">
        <v>-7090</v>
      </c>
      <c r="L285" s="65" t="s">
        <v>225</v>
      </c>
      <c r="M285" s="66" t="s">
        <v>178</v>
      </c>
      <c r="N285" s="66"/>
      <c r="O285" s="67" t="s">
        <v>182</v>
      </c>
      <c r="P285" s="67" t="s">
        <v>183</v>
      </c>
    </row>
    <row r="286" spans="1:16" ht="13.5" thickBot="1" x14ac:dyDescent="0.25">
      <c r="A286" s="10" t="str">
        <f t="shared" si="24"/>
        <v> AN 217.353 </v>
      </c>
      <c r="B286" s="35" t="str">
        <f t="shared" si="25"/>
        <v>I</v>
      </c>
      <c r="C286" s="10">
        <f t="shared" si="26"/>
        <v>17130.602999999999</v>
      </c>
      <c r="D286" s="9" t="str">
        <f t="shared" si="27"/>
        <v>vis</v>
      </c>
      <c r="E286" s="64">
        <f>VLOOKUP(C286,'Active 1'!C$21:E$965,3,FALSE)</f>
        <v>-7006.9022285758892</v>
      </c>
      <c r="F286" s="35" t="s">
        <v>175</v>
      </c>
      <c r="G286" s="9" t="str">
        <f t="shared" si="28"/>
        <v>17130.603</v>
      </c>
      <c r="H286" s="10">
        <f t="shared" si="29"/>
        <v>-7007</v>
      </c>
      <c r="I286" s="65" t="s">
        <v>245</v>
      </c>
      <c r="J286" s="66" t="s">
        <v>246</v>
      </c>
      <c r="K286" s="65">
        <v>-7007</v>
      </c>
      <c r="L286" s="65" t="s">
        <v>247</v>
      </c>
      <c r="M286" s="66" t="s">
        <v>211</v>
      </c>
      <c r="N286" s="66"/>
      <c r="O286" s="67" t="s">
        <v>228</v>
      </c>
      <c r="P286" s="67" t="s">
        <v>233</v>
      </c>
    </row>
    <row r="287" spans="1:16" ht="13.5" thickBot="1" x14ac:dyDescent="0.25">
      <c r="A287" s="10" t="str">
        <f t="shared" si="24"/>
        <v> CPRI 19.30 </v>
      </c>
      <c r="B287" s="35" t="str">
        <f t="shared" si="25"/>
        <v>I</v>
      </c>
      <c r="C287" s="10">
        <f t="shared" si="26"/>
        <v>17445.786</v>
      </c>
      <c r="D287" s="9" t="str">
        <f t="shared" si="27"/>
        <v>vis</v>
      </c>
      <c r="E287" s="64">
        <f>VLOOKUP(C287,'Active 1'!C$21:E$965,3,FALSE)</f>
        <v>-6911.9037521901</v>
      </c>
      <c r="F287" s="35" t="s">
        <v>175</v>
      </c>
      <c r="G287" s="9" t="str">
        <f t="shared" si="28"/>
        <v>17445.786</v>
      </c>
      <c r="H287" s="10">
        <f t="shared" si="29"/>
        <v>-6912</v>
      </c>
      <c r="I287" s="65" t="s">
        <v>253</v>
      </c>
      <c r="J287" s="66" t="s">
        <v>254</v>
      </c>
      <c r="K287" s="65">
        <v>-6912</v>
      </c>
      <c r="L287" s="65" t="s">
        <v>255</v>
      </c>
      <c r="M287" s="66" t="s">
        <v>178</v>
      </c>
      <c r="N287" s="66"/>
      <c r="O287" s="67" t="s">
        <v>182</v>
      </c>
      <c r="P287" s="67" t="s">
        <v>183</v>
      </c>
    </row>
    <row r="288" spans="1:16" ht="13.5" thickBot="1" x14ac:dyDescent="0.25">
      <c r="A288" s="10" t="str">
        <f t="shared" si="24"/>
        <v> CPRI 19.30 </v>
      </c>
      <c r="B288" s="35" t="str">
        <f t="shared" si="25"/>
        <v>I</v>
      </c>
      <c r="C288" s="10">
        <f t="shared" si="26"/>
        <v>18507.457999999999</v>
      </c>
      <c r="D288" s="9" t="str">
        <f t="shared" si="27"/>
        <v>vis</v>
      </c>
      <c r="E288" s="64">
        <f>VLOOKUP(C288,'Active 1'!C$21:E$965,3,FALSE)</f>
        <v>-6591.9079960057488</v>
      </c>
      <c r="F288" s="35" t="s">
        <v>175</v>
      </c>
      <c r="G288" s="9" t="str">
        <f t="shared" si="28"/>
        <v>18507.458</v>
      </c>
      <c r="H288" s="10">
        <f t="shared" si="29"/>
        <v>-6592</v>
      </c>
      <c r="I288" s="65" t="s">
        <v>275</v>
      </c>
      <c r="J288" s="66" t="s">
        <v>276</v>
      </c>
      <c r="K288" s="65">
        <v>-6592</v>
      </c>
      <c r="L288" s="65" t="s">
        <v>277</v>
      </c>
      <c r="M288" s="66" t="s">
        <v>178</v>
      </c>
      <c r="N288" s="66"/>
      <c r="O288" s="67" t="s">
        <v>182</v>
      </c>
      <c r="P288" s="67" t="s">
        <v>183</v>
      </c>
    </row>
    <row r="289" spans="1:16" ht="13.5" thickBot="1" x14ac:dyDescent="0.25">
      <c r="A289" s="10" t="str">
        <f t="shared" si="24"/>
        <v> CPRI 19.30 </v>
      </c>
      <c r="B289" s="35" t="str">
        <f t="shared" si="25"/>
        <v>I</v>
      </c>
      <c r="C289" s="10">
        <f t="shared" si="26"/>
        <v>22249.811000000002</v>
      </c>
      <c r="D289" s="9" t="str">
        <f t="shared" si="27"/>
        <v>vis</v>
      </c>
      <c r="E289" s="64">
        <f>VLOOKUP(C289,'Active 1'!C$21:E$965,3,FALSE)</f>
        <v>-5463.9352528762538</v>
      </c>
      <c r="F289" s="35" t="s">
        <v>175</v>
      </c>
      <c r="G289" s="9" t="str">
        <f t="shared" si="28"/>
        <v>22249.811</v>
      </c>
      <c r="H289" s="10">
        <f t="shared" si="29"/>
        <v>-5464</v>
      </c>
      <c r="I289" s="65" t="s">
        <v>394</v>
      </c>
      <c r="J289" s="66" t="s">
        <v>395</v>
      </c>
      <c r="K289" s="65">
        <v>-5464</v>
      </c>
      <c r="L289" s="65" t="s">
        <v>396</v>
      </c>
      <c r="M289" s="66" t="s">
        <v>178</v>
      </c>
      <c r="N289" s="66"/>
      <c r="O289" s="67" t="s">
        <v>182</v>
      </c>
      <c r="P289" s="67" t="s">
        <v>183</v>
      </c>
    </row>
    <row r="290" spans="1:16" ht="13.5" thickBot="1" x14ac:dyDescent="0.25">
      <c r="A290" s="10" t="str">
        <f t="shared" si="24"/>
        <v> CPRI 19.30 </v>
      </c>
      <c r="B290" s="35" t="str">
        <f t="shared" si="25"/>
        <v>I</v>
      </c>
      <c r="C290" s="10">
        <f t="shared" si="26"/>
        <v>22581.579000000002</v>
      </c>
      <c r="D290" s="9" t="str">
        <f t="shared" si="27"/>
        <v>vis</v>
      </c>
      <c r="E290" s="64">
        <f>VLOOKUP(C290,'Active 1'!C$21:E$965,3,FALSE)</f>
        <v>-5363.9379354017701</v>
      </c>
      <c r="F290" s="35" t="s">
        <v>175</v>
      </c>
      <c r="G290" s="9" t="str">
        <f t="shared" si="28"/>
        <v>22581.579</v>
      </c>
      <c r="H290" s="10">
        <f t="shared" si="29"/>
        <v>-5364</v>
      </c>
      <c r="I290" s="65" t="s">
        <v>397</v>
      </c>
      <c r="J290" s="66" t="s">
        <v>398</v>
      </c>
      <c r="K290" s="65">
        <v>-5364</v>
      </c>
      <c r="L290" s="65" t="s">
        <v>399</v>
      </c>
      <c r="M290" s="66" t="s">
        <v>178</v>
      </c>
      <c r="N290" s="66"/>
      <c r="O290" s="67" t="s">
        <v>182</v>
      </c>
      <c r="P290" s="67" t="s">
        <v>183</v>
      </c>
    </row>
    <row r="291" spans="1:16" ht="13.5" thickBot="1" x14ac:dyDescent="0.25">
      <c r="A291" s="10" t="str">
        <f t="shared" si="24"/>
        <v> CPRI 19.30 </v>
      </c>
      <c r="B291" s="35" t="str">
        <f t="shared" si="25"/>
        <v>I</v>
      </c>
      <c r="C291" s="10">
        <f t="shared" si="26"/>
        <v>23885.415000000001</v>
      </c>
      <c r="D291" s="9" t="str">
        <f t="shared" si="27"/>
        <v>vis</v>
      </c>
      <c r="E291" s="64">
        <f>VLOOKUP(C291,'Active 1'!C$21:E$965,3,FALSE)</f>
        <v>-4970.9521669531532</v>
      </c>
      <c r="F291" s="35" t="s">
        <v>175</v>
      </c>
      <c r="G291" s="9" t="str">
        <f t="shared" si="28"/>
        <v>23885.415</v>
      </c>
      <c r="H291" s="10">
        <f t="shared" si="29"/>
        <v>-4971</v>
      </c>
      <c r="I291" s="65" t="s">
        <v>411</v>
      </c>
      <c r="J291" s="66" t="s">
        <v>412</v>
      </c>
      <c r="K291" s="65">
        <v>-4971</v>
      </c>
      <c r="L291" s="65" t="s">
        <v>413</v>
      </c>
      <c r="M291" s="66" t="s">
        <v>178</v>
      </c>
      <c r="N291" s="66"/>
      <c r="O291" s="67" t="s">
        <v>182</v>
      </c>
      <c r="P291" s="67" t="s">
        <v>183</v>
      </c>
    </row>
    <row r="292" spans="1:16" ht="13.5" thickBot="1" x14ac:dyDescent="0.25">
      <c r="A292" s="10" t="str">
        <f t="shared" si="24"/>
        <v> CPRI 19.30 </v>
      </c>
      <c r="B292" s="35" t="str">
        <f t="shared" si="25"/>
        <v>I</v>
      </c>
      <c r="C292" s="10">
        <f t="shared" si="26"/>
        <v>26798.350999999999</v>
      </c>
      <c r="D292" s="9" t="str">
        <f t="shared" si="27"/>
        <v>vis</v>
      </c>
      <c r="E292" s="64">
        <f>VLOOKUP(C292,'Active 1'!C$21:E$965,3,FALSE)</f>
        <v>-4092.9718132877842</v>
      </c>
      <c r="F292" s="35" t="s">
        <v>175</v>
      </c>
      <c r="G292" s="9" t="str">
        <f t="shared" si="28"/>
        <v>26798.351</v>
      </c>
      <c r="H292" s="10">
        <f t="shared" si="29"/>
        <v>-4093</v>
      </c>
      <c r="I292" s="65" t="s">
        <v>437</v>
      </c>
      <c r="J292" s="66" t="s">
        <v>438</v>
      </c>
      <c r="K292" s="65">
        <v>-4093</v>
      </c>
      <c r="L292" s="65" t="s">
        <v>439</v>
      </c>
      <c r="M292" s="66" t="s">
        <v>178</v>
      </c>
      <c r="N292" s="66"/>
      <c r="O292" s="67" t="s">
        <v>182</v>
      </c>
      <c r="P292" s="67" t="s">
        <v>183</v>
      </c>
    </row>
    <row r="293" spans="1:16" ht="13.5" thickBot="1" x14ac:dyDescent="0.25">
      <c r="A293" s="10" t="str">
        <f t="shared" si="24"/>
        <v> CPRI 19.30 </v>
      </c>
      <c r="B293" s="35" t="str">
        <f t="shared" si="25"/>
        <v>I</v>
      </c>
      <c r="C293" s="10">
        <f t="shared" si="26"/>
        <v>27004.054</v>
      </c>
      <c r="D293" s="9" t="str">
        <f t="shared" si="27"/>
        <v>vis</v>
      </c>
      <c r="E293" s="64">
        <f>VLOOKUP(C293,'Active 1'!C$21:E$965,3,FALSE)</f>
        <v>-4030.9714148272524</v>
      </c>
      <c r="F293" s="35" t="s">
        <v>175</v>
      </c>
      <c r="G293" s="9" t="str">
        <f t="shared" si="28"/>
        <v>27004.054</v>
      </c>
      <c r="H293" s="10">
        <f t="shared" si="29"/>
        <v>-4031</v>
      </c>
      <c r="I293" s="65" t="s">
        <v>440</v>
      </c>
      <c r="J293" s="66" t="s">
        <v>441</v>
      </c>
      <c r="K293" s="65">
        <v>-4031</v>
      </c>
      <c r="L293" s="65" t="s">
        <v>442</v>
      </c>
      <c r="M293" s="66" t="s">
        <v>178</v>
      </c>
      <c r="N293" s="66"/>
      <c r="O293" s="67" t="s">
        <v>182</v>
      </c>
      <c r="P293" s="67" t="s">
        <v>183</v>
      </c>
    </row>
    <row r="294" spans="1:16" ht="13.5" thickBot="1" x14ac:dyDescent="0.25">
      <c r="A294" s="10" t="str">
        <f t="shared" si="24"/>
        <v> AN 249.419 </v>
      </c>
      <c r="B294" s="35" t="str">
        <f t="shared" si="25"/>
        <v>I</v>
      </c>
      <c r="C294" s="10">
        <f t="shared" si="26"/>
        <v>27176.566999999999</v>
      </c>
      <c r="D294" s="9" t="str">
        <f t="shared" si="27"/>
        <v>vis</v>
      </c>
      <c r="E294" s="64">
        <f>VLOOKUP(C294,'Active 1'!C$21:E$965,3,FALSE)</f>
        <v>-3978.9747266913396</v>
      </c>
      <c r="F294" s="35" t="s">
        <v>175</v>
      </c>
      <c r="G294" s="9" t="str">
        <f t="shared" si="28"/>
        <v>27176.567</v>
      </c>
      <c r="H294" s="10">
        <f t="shared" si="29"/>
        <v>-3979</v>
      </c>
      <c r="I294" s="65" t="s">
        <v>443</v>
      </c>
      <c r="J294" s="66" t="s">
        <v>444</v>
      </c>
      <c r="K294" s="65">
        <v>-3979</v>
      </c>
      <c r="L294" s="65" t="s">
        <v>445</v>
      </c>
      <c r="M294" s="66" t="s">
        <v>178</v>
      </c>
      <c r="N294" s="66"/>
      <c r="O294" s="67" t="s">
        <v>446</v>
      </c>
      <c r="P294" s="67" t="s">
        <v>447</v>
      </c>
    </row>
    <row r="295" spans="1:16" ht="13.5" thickBot="1" x14ac:dyDescent="0.25">
      <c r="A295" s="10" t="str">
        <f t="shared" si="24"/>
        <v> CPRI 19.30 </v>
      </c>
      <c r="B295" s="35" t="str">
        <f t="shared" si="25"/>
        <v>I</v>
      </c>
      <c r="C295" s="10">
        <f t="shared" si="26"/>
        <v>27282.733</v>
      </c>
      <c r="D295" s="9" t="str">
        <f t="shared" si="27"/>
        <v>vis</v>
      </c>
      <c r="E295" s="64">
        <f>VLOOKUP(C295,'Active 1'!C$21:E$965,3,FALSE)</f>
        <v>-3946.9755127617377</v>
      </c>
      <c r="F295" s="35" t="s">
        <v>175</v>
      </c>
      <c r="G295" s="9" t="str">
        <f t="shared" si="28"/>
        <v>27282.733</v>
      </c>
      <c r="H295" s="10">
        <f t="shared" si="29"/>
        <v>-3947</v>
      </c>
      <c r="I295" s="65" t="s">
        <v>453</v>
      </c>
      <c r="J295" s="66" t="s">
        <v>454</v>
      </c>
      <c r="K295" s="65">
        <v>-3947</v>
      </c>
      <c r="L295" s="65" t="s">
        <v>455</v>
      </c>
      <c r="M295" s="66" t="s">
        <v>178</v>
      </c>
      <c r="N295" s="66"/>
      <c r="O295" s="67" t="s">
        <v>182</v>
      </c>
      <c r="P295" s="67" t="s">
        <v>183</v>
      </c>
    </row>
    <row r="296" spans="1:16" ht="13.5" thickBot="1" x14ac:dyDescent="0.25">
      <c r="A296" s="10" t="str">
        <f t="shared" si="24"/>
        <v> CPRI 19.30 </v>
      </c>
      <c r="B296" s="35" t="str">
        <f t="shared" si="25"/>
        <v>I</v>
      </c>
      <c r="C296" s="10">
        <f t="shared" si="26"/>
        <v>27445.297999999999</v>
      </c>
      <c r="D296" s="9" t="str">
        <f t="shared" si="27"/>
        <v>vis</v>
      </c>
      <c r="E296" s="64">
        <f>VLOOKUP(C296,'Active 1'!C$21:E$965,3,FALSE)</f>
        <v>-3897.9772250569581</v>
      </c>
      <c r="F296" s="35" t="s">
        <v>175</v>
      </c>
      <c r="G296" s="9" t="str">
        <f t="shared" si="28"/>
        <v>27445.298</v>
      </c>
      <c r="H296" s="10">
        <f t="shared" si="29"/>
        <v>-3898</v>
      </c>
      <c r="I296" s="65" t="s">
        <v>456</v>
      </c>
      <c r="J296" s="66" t="s">
        <v>457</v>
      </c>
      <c r="K296" s="65">
        <v>-3898</v>
      </c>
      <c r="L296" s="65" t="s">
        <v>458</v>
      </c>
      <c r="M296" s="66" t="s">
        <v>178</v>
      </c>
      <c r="N296" s="66"/>
      <c r="O296" s="67" t="s">
        <v>182</v>
      </c>
      <c r="P296" s="67" t="s">
        <v>183</v>
      </c>
    </row>
    <row r="297" spans="1:16" ht="13.5" thickBot="1" x14ac:dyDescent="0.25">
      <c r="A297" s="10" t="str">
        <f t="shared" si="24"/>
        <v> CPRI 19.30 </v>
      </c>
      <c r="B297" s="35" t="str">
        <f t="shared" si="25"/>
        <v>I</v>
      </c>
      <c r="C297" s="10">
        <f t="shared" si="26"/>
        <v>27694.132000000001</v>
      </c>
      <c r="D297" s="9" t="str">
        <f t="shared" si="27"/>
        <v>vis</v>
      </c>
      <c r="E297" s="64">
        <f>VLOOKUP(C297,'Active 1'!C$21:E$965,3,FALSE)</f>
        <v>-3822.9768256922034</v>
      </c>
      <c r="F297" s="35" t="s">
        <v>175</v>
      </c>
      <c r="G297" s="9" t="str">
        <f t="shared" si="28"/>
        <v>27694.132</v>
      </c>
      <c r="H297" s="10">
        <f t="shared" si="29"/>
        <v>-3823</v>
      </c>
      <c r="I297" s="65" t="s">
        <v>459</v>
      </c>
      <c r="J297" s="66" t="s">
        <v>460</v>
      </c>
      <c r="K297" s="65">
        <v>-3823</v>
      </c>
      <c r="L297" s="65" t="s">
        <v>461</v>
      </c>
      <c r="M297" s="66" t="s">
        <v>178</v>
      </c>
      <c r="N297" s="66"/>
      <c r="O297" s="67" t="s">
        <v>182</v>
      </c>
      <c r="P297" s="67" t="s">
        <v>183</v>
      </c>
    </row>
    <row r="298" spans="1:16" ht="13.5" thickBot="1" x14ac:dyDescent="0.25">
      <c r="A298" s="10" t="str">
        <f t="shared" si="24"/>
        <v> HA 113.73 </v>
      </c>
      <c r="B298" s="35" t="str">
        <f t="shared" si="25"/>
        <v>I</v>
      </c>
      <c r="C298" s="10">
        <f t="shared" si="26"/>
        <v>28414.063999999998</v>
      </c>
      <c r="D298" s="9" t="str">
        <f t="shared" si="27"/>
        <v>vis</v>
      </c>
      <c r="E298" s="64">
        <f>VLOOKUP(C298,'Active 1'!C$21:E$965,3,FALSE)</f>
        <v>-3605.9840211901428</v>
      </c>
      <c r="F298" s="35" t="s">
        <v>175</v>
      </c>
      <c r="G298" s="9" t="str">
        <f t="shared" si="28"/>
        <v>28414.064</v>
      </c>
      <c r="H298" s="10">
        <f t="shared" si="29"/>
        <v>-3606</v>
      </c>
      <c r="I298" s="65" t="s">
        <v>462</v>
      </c>
      <c r="J298" s="66" t="s">
        <v>463</v>
      </c>
      <c r="K298" s="65">
        <v>-3606</v>
      </c>
      <c r="L298" s="65" t="s">
        <v>464</v>
      </c>
      <c r="M298" s="66" t="s">
        <v>178</v>
      </c>
      <c r="N298" s="66"/>
      <c r="O298" s="67" t="s">
        <v>465</v>
      </c>
      <c r="P298" s="67" t="s">
        <v>466</v>
      </c>
    </row>
    <row r="299" spans="1:16" ht="13.5" thickBot="1" x14ac:dyDescent="0.25">
      <c r="A299" s="10" t="str">
        <f t="shared" si="24"/>
        <v> CPRI 19.30 </v>
      </c>
      <c r="B299" s="35" t="str">
        <f t="shared" si="25"/>
        <v>I</v>
      </c>
      <c r="C299" s="10">
        <f t="shared" si="26"/>
        <v>28838.732</v>
      </c>
      <c r="D299" s="9" t="str">
        <f t="shared" si="27"/>
        <v>vis</v>
      </c>
      <c r="E299" s="64">
        <f>VLOOKUP(C299,'Active 1'!C$21:E$965,3,FALSE)</f>
        <v>-3477.9859598422909</v>
      </c>
      <c r="F299" s="35" t="s">
        <v>175</v>
      </c>
      <c r="G299" s="9" t="str">
        <f t="shared" si="28"/>
        <v>28838.732</v>
      </c>
      <c r="H299" s="10">
        <f t="shared" si="29"/>
        <v>-3478</v>
      </c>
      <c r="I299" s="65" t="s">
        <v>467</v>
      </c>
      <c r="J299" s="66" t="s">
        <v>468</v>
      </c>
      <c r="K299" s="65">
        <v>-3478</v>
      </c>
      <c r="L299" s="65" t="s">
        <v>469</v>
      </c>
      <c r="M299" s="66" t="s">
        <v>178</v>
      </c>
      <c r="N299" s="66"/>
      <c r="O299" s="67" t="s">
        <v>470</v>
      </c>
      <c r="P299" s="67" t="s">
        <v>183</v>
      </c>
    </row>
    <row r="300" spans="1:16" ht="13.5" thickBot="1" x14ac:dyDescent="0.25">
      <c r="A300" s="10" t="str">
        <f t="shared" si="24"/>
        <v> APJ 104.253 </v>
      </c>
      <c r="B300" s="35" t="str">
        <f t="shared" si="25"/>
        <v>I</v>
      </c>
      <c r="C300" s="10">
        <f t="shared" si="26"/>
        <v>31761.652999999998</v>
      </c>
      <c r="D300" s="9" t="str">
        <f t="shared" si="27"/>
        <v>vis</v>
      </c>
      <c r="E300" s="64">
        <f>VLOOKUP(C300,'Active 1'!C$21:E$965,3,FALSE)</f>
        <v>-2596.996053673417</v>
      </c>
      <c r="F300" s="35" t="s">
        <v>175</v>
      </c>
      <c r="G300" s="9" t="str">
        <f t="shared" si="28"/>
        <v>31761.653</v>
      </c>
      <c r="H300" s="10">
        <f t="shared" si="29"/>
        <v>-2597</v>
      </c>
      <c r="I300" s="65" t="s">
        <v>482</v>
      </c>
      <c r="J300" s="66" t="s">
        <v>483</v>
      </c>
      <c r="K300" s="65">
        <v>-2597</v>
      </c>
      <c r="L300" s="65" t="s">
        <v>484</v>
      </c>
      <c r="M300" s="66" t="s">
        <v>211</v>
      </c>
      <c r="N300" s="66"/>
      <c r="O300" s="67" t="s">
        <v>485</v>
      </c>
      <c r="P300" s="67" t="s">
        <v>486</v>
      </c>
    </row>
    <row r="301" spans="1:16" ht="13.5" thickBot="1" x14ac:dyDescent="0.25">
      <c r="A301" s="10" t="str">
        <f t="shared" si="24"/>
        <v> BSSS 6.625 </v>
      </c>
      <c r="B301" s="35" t="str">
        <f t="shared" si="25"/>
        <v>I</v>
      </c>
      <c r="C301" s="10">
        <f t="shared" si="26"/>
        <v>32823.332000000002</v>
      </c>
      <c r="D301" s="9" t="str">
        <f t="shared" si="27"/>
        <v>vis</v>
      </c>
      <c r="E301" s="64">
        <f>VLOOKUP(C301,'Active 1'!C$21:E$965,3,FALSE)</f>
        <v>-2276.9981876375346</v>
      </c>
      <c r="F301" s="35" t="s">
        <v>175</v>
      </c>
      <c r="G301" s="9" t="str">
        <f t="shared" si="28"/>
        <v>32823.332</v>
      </c>
      <c r="H301" s="10">
        <f t="shared" si="29"/>
        <v>-2277</v>
      </c>
      <c r="I301" s="65" t="s">
        <v>507</v>
      </c>
      <c r="J301" s="66" t="s">
        <v>508</v>
      </c>
      <c r="K301" s="65">
        <v>-2277</v>
      </c>
      <c r="L301" s="65" t="s">
        <v>492</v>
      </c>
      <c r="M301" s="66" t="s">
        <v>211</v>
      </c>
      <c r="N301" s="66"/>
      <c r="O301" s="67" t="s">
        <v>509</v>
      </c>
      <c r="P301" s="67" t="s">
        <v>510</v>
      </c>
    </row>
    <row r="302" spans="1:16" ht="13.5" thickBot="1" x14ac:dyDescent="0.25">
      <c r="A302" s="10" t="str">
        <f t="shared" si="24"/>
        <v> BSSS 6.625 </v>
      </c>
      <c r="B302" s="35" t="str">
        <f t="shared" si="25"/>
        <v>I</v>
      </c>
      <c r="C302" s="10">
        <f t="shared" si="26"/>
        <v>33158.425999999999</v>
      </c>
      <c r="D302" s="9" t="str">
        <f t="shared" si="27"/>
        <v>vis</v>
      </c>
      <c r="E302" s="64">
        <f>VLOOKUP(C302,'Active 1'!C$21:E$965,3,FALSE)</f>
        <v>-2175.9983892790601</v>
      </c>
      <c r="F302" s="35" t="s">
        <v>175</v>
      </c>
      <c r="G302" s="9" t="str">
        <f t="shared" si="28"/>
        <v>33158.426</v>
      </c>
      <c r="H302" s="10">
        <f t="shared" si="29"/>
        <v>-2176</v>
      </c>
      <c r="I302" s="65" t="s">
        <v>524</v>
      </c>
      <c r="J302" s="66" t="s">
        <v>525</v>
      </c>
      <c r="K302" s="65">
        <v>-2176</v>
      </c>
      <c r="L302" s="65" t="s">
        <v>526</v>
      </c>
      <c r="M302" s="66" t="s">
        <v>211</v>
      </c>
      <c r="N302" s="66"/>
      <c r="O302" s="67" t="s">
        <v>509</v>
      </c>
      <c r="P302" s="67" t="s">
        <v>510</v>
      </c>
    </row>
    <row r="303" spans="1:16" ht="13.5" thickBot="1" x14ac:dyDescent="0.25">
      <c r="A303" s="10" t="str">
        <f t="shared" si="24"/>
        <v> BSSS 6.625 </v>
      </c>
      <c r="B303" s="35" t="str">
        <f t="shared" si="25"/>
        <v>I</v>
      </c>
      <c r="C303" s="10">
        <f t="shared" si="26"/>
        <v>33168.381999999998</v>
      </c>
      <c r="D303" s="9" t="str">
        <f t="shared" si="27"/>
        <v>vis</v>
      </c>
      <c r="E303" s="64">
        <f>VLOOKUP(C303,'Active 1'!C$21:E$965,3,FALSE)</f>
        <v>-2172.9975775890366</v>
      </c>
      <c r="F303" s="35" t="s">
        <v>175</v>
      </c>
      <c r="G303" s="9" t="str">
        <f t="shared" si="28"/>
        <v>33168.382</v>
      </c>
      <c r="H303" s="10">
        <f t="shared" si="29"/>
        <v>-2173</v>
      </c>
      <c r="I303" s="65" t="s">
        <v>527</v>
      </c>
      <c r="J303" s="66" t="s">
        <v>528</v>
      </c>
      <c r="K303" s="65">
        <v>-2173</v>
      </c>
      <c r="L303" s="65" t="s">
        <v>513</v>
      </c>
      <c r="M303" s="66" t="s">
        <v>211</v>
      </c>
      <c r="N303" s="66"/>
      <c r="O303" s="67" t="s">
        <v>509</v>
      </c>
      <c r="P303" s="67" t="s">
        <v>510</v>
      </c>
    </row>
    <row r="304" spans="1:16" ht="13.5" thickBot="1" x14ac:dyDescent="0.25">
      <c r="A304" s="10" t="str">
        <f t="shared" si="24"/>
        <v> BSSS 6.625 </v>
      </c>
      <c r="B304" s="35" t="str">
        <f t="shared" si="25"/>
        <v>I</v>
      </c>
      <c r="C304" s="10">
        <f t="shared" si="26"/>
        <v>33178.328000000001</v>
      </c>
      <c r="D304" s="9" t="str">
        <f t="shared" si="27"/>
        <v>vis</v>
      </c>
      <c r="E304" s="64">
        <f>VLOOKUP(C304,'Active 1'!C$21:E$965,3,FALSE)</f>
        <v>-2169.9997799726252</v>
      </c>
      <c r="F304" s="35" t="s">
        <v>175</v>
      </c>
      <c r="G304" s="9" t="str">
        <f t="shared" si="28"/>
        <v>33178.328</v>
      </c>
      <c r="H304" s="10">
        <f t="shared" si="29"/>
        <v>-2170</v>
      </c>
      <c r="I304" s="65" t="s">
        <v>529</v>
      </c>
      <c r="J304" s="66" t="s">
        <v>530</v>
      </c>
      <c r="K304" s="65">
        <v>-2170</v>
      </c>
      <c r="L304" s="65" t="s">
        <v>531</v>
      </c>
      <c r="M304" s="66" t="s">
        <v>211</v>
      </c>
      <c r="N304" s="66"/>
      <c r="O304" s="67" t="s">
        <v>509</v>
      </c>
      <c r="P304" s="67" t="s">
        <v>510</v>
      </c>
    </row>
    <row r="305" spans="1:16" ht="13.5" thickBot="1" x14ac:dyDescent="0.25">
      <c r="A305" s="10" t="str">
        <f t="shared" si="24"/>
        <v> BSSS 6.625 </v>
      </c>
      <c r="B305" s="35" t="str">
        <f t="shared" si="25"/>
        <v>I</v>
      </c>
      <c r="C305" s="10">
        <f t="shared" si="26"/>
        <v>33188.283000000003</v>
      </c>
      <c r="D305" s="9" t="str">
        <f t="shared" si="27"/>
        <v>vis</v>
      </c>
      <c r="E305" s="64">
        <f>VLOOKUP(C305,'Active 1'!C$21:E$965,3,FALSE)</f>
        <v>-2166.9992696899617</v>
      </c>
      <c r="F305" s="35" t="s">
        <v>175</v>
      </c>
      <c r="G305" s="9" t="str">
        <f t="shared" si="28"/>
        <v>33188.283</v>
      </c>
      <c r="H305" s="10">
        <f t="shared" si="29"/>
        <v>-2167</v>
      </c>
      <c r="I305" s="65" t="s">
        <v>532</v>
      </c>
      <c r="J305" s="66" t="s">
        <v>533</v>
      </c>
      <c r="K305" s="65">
        <v>-2167</v>
      </c>
      <c r="L305" s="65" t="s">
        <v>495</v>
      </c>
      <c r="M305" s="66" t="s">
        <v>211</v>
      </c>
      <c r="N305" s="66"/>
      <c r="O305" s="67" t="s">
        <v>509</v>
      </c>
      <c r="P305" s="67" t="s">
        <v>510</v>
      </c>
    </row>
    <row r="306" spans="1:16" ht="13.5" thickBot="1" x14ac:dyDescent="0.25">
      <c r="A306" s="10" t="str">
        <f t="shared" si="24"/>
        <v> BSSS 6.625 </v>
      </c>
      <c r="B306" s="35" t="str">
        <f t="shared" si="25"/>
        <v>I</v>
      </c>
      <c r="C306" s="10">
        <f t="shared" si="26"/>
        <v>33420.506000000001</v>
      </c>
      <c r="D306" s="9" t="str">
        <f t="shared" si="27"/>
        <v>vis</v>
      </c>
      <c r="E306" s="64">
        <f>VLOOKUP(C306,'Active 1'!C$21:E$965,3,FALSE)</f>
        <v>-2097.0055480053002</v>
      </c>
      <c r="F306" s="35" t="s">
        <v>175</v>
      </c>
      <c r="G306" s="9" t="str">
        <f t="shared" si="28"/>
        <v>33420.506</v>
      </c>
      <c r="H306" s="10">
        <f t="shared" si="29"/>
        <v>-2097</v>
      </c>
      <c r="I306" s="65" t="s">
        <v>534</v>
      </c>
      <c r="J306" s="66" t="s">
        <v>535</v>
      </c>
      <c r="K306" s="65">
        <v>-2097</v>
      </c>
      <c r="L306" s="65" t="s">
        <v>536</v>
      </c>
      <c r="M306" s="66" t="s">
        <v>211</v>
      </c>
      <c r="N306" s="66"/>
      <c r="O306" s="67" t="s">
        <v>509</v>
      </c>
      <c r="P306" s="67" t="s">
        <v>510</v>
      </c>
    </row>
    <row r="307" spans="1:16" ht="13.5" thickBot="1" x14ac:dyDescent="0.25">
      <c r="A307" s="10" t="str">
        <f t="shared" si="24"/>
        <v> BTOK 49.384 </v>
      </c>
      <c r="B307" s="35" t="str">
        <f t="shared" si="25"/>
        <v>I</v>
      </c>
      <c r="C307" s="10">
        <f t="shared" si="26"/>
        <v>33559.75</v>
      </c>
      <c r="D307" s="9" t="str">
        <f t="shared" si="27"/>
        <v>vis</v>
      </c>
      <c r="E307" s="64">
        <f>VLOOKUP(C307,'Active 1'!C$21:E$965,3,FALSE)</f>
        <v>-2055.0363813755562</v>
      </c>
      <c r="F307" s="35" t="s">
        <v>175</v>
      </c>
      <c r="G307" s="9" t="str">
        <f t="shared" si="28"/>
        <v>33559.75</v>
      </c>
      <c r="H307" s="10">
        <f t="shared" si="29"/>
        <v>-2055</v>
      </c>
      <c r="I307" s="65" t="s">
        <v>551</v>
      </c>
      <c r="J307" s="66" t="s">
        <v>552</v>
      </c>
      <c r="K307" s="65">
        <v>-2055</v>
      </c>
      <c r="L307" s="65" t="s">
        <v>553</v>
      </c>
      <c r="M307" s="66" t="s">
        <v>178</v>
      </c>
      <c r="N307" s="66"/>
      <c r="O307" s="67" t="s">
        <v>554</v>
      </c>
      <c r="P307" s="67" t="s">
        <v>555</v>
      </c>
    </row>
    <row r="308" spans="1:16" ht="13.5" thickBot="1" x14ac:dyDescent="0.25">
      <c r="A308" s="10" t="str">
        <f t="shared" si="24"/>
        <v> BSSS 6.625 </v>
      </c>
      <c r="B308" s="35" t="str">
        <f t="shared" si="25"/>
        <v>I</v>
      </c>
      <c r="C308" s="10">
        <f t="shared" si="26"/>
        <v>33868.394999999997</v>
      </c>
      <c r="D308" s="9" t="str">
        <f t="shared" si="27"/>
        <v>vis</v>
      </c>
      <c r="E308" s="64">
        <f>VLOOKUP(C308,'Active 1'!C$21:E$965,3,FALSE)</f>
        <v>-1962.0085063185536</v>
      </c>
      <c r="F308" s="35" t="s">
        <v>175</v>
      </c>
      <c r="G308" s="9" t="str">
        <f t="shared" si="28"/>
        <v>33868.395</v>
      </c>
      <c r="H308" s="10">
        <f t="shared" si="29"/>
        <v>-1962</v>
      </c>
      <c r="I308" s="65" t="s">
        <v>558</v>
      </c>
      <c r="J308" s="66" t="s">
        <v>559</v>
      </c>
      <c r="K308" s="65">
        <v>-1962</v>
      </c>
      <c r="L308" s="65" t="s">
        <v>560</v>
      </c>
      <c r="M308" s="66" t="s">
        <v>211</v>
      </c>
      <c r="N308" s="66"/>
      <c r="O308" s="67" t="s">
        <v>509</v>
      </c>
      <c r="P308" s="67" t="s">
        <v>510</v>
      </c>
    </row>
    <row r="309" spans="1:16" ht="13.5" thickBot="1" x14ac:dyDescent="0.25">
      <c r="A309" s="10" t="str">
        <f t="shared" si="24"/>
        <v> BSSS 6.625 </v>
      </c>
      <c r="B309" s="35" t="str">
        <f t="shared" si="25"/>
        <v>I</v>
      </c>
      <c r="C309" s="10">
        <f t="shared" si="26"/>
        <v>33951.338000000003</v>
      </c>
      <c r="D309" s="9" t="str">
        <f t="shared" si="27"/>
        <v>vis</v>
      </c>
      <c r="E309" s="64">
        <f>VLOOKUP(C309,'Active 1'!C$21:E$965,3,FALSE)</f>
        <v>-1937.0088755425693</v>
      </c>
      <c r="F309" s="35" t="s">
        <v>175</v>
      </c>
      <c r="G309" s="9" t="str">
        <f t="shared" si="28"/>
        <v>33951.338</v>
      </c>
      <c r="H309" s="10">
        <f t="shared" si="29"/>
        <v>-1937</v>
      </c>
      <c r="I309" s="65" t="s">
        <v>564</v>
      </c>
      <c r="J309" s="66" t="s">
        <v>565</v>
      </c>
      <c r="K309" s="65">
        <v>-1937</v>
      </c>
      <c r="L309" s="65" t="s">
        <v>566</v>
      </c>
      <c r="M309" s="66" t="s">
        <v>211</v>
      </c>
      <c r="N309" s="66"/>
      <c r="O309" s="67" t="s">
        <v>509</v>
      </c>
      <c r="P309" s="67" t="s">
        <v>510</v>
      </c>
    </row>
    <row r="310" spans="1:16" ht="13.5" thickBot="1" x14ac:dyDescent="0.25">
      <c r="A310" s="10" t="str">
        <f t="shared" si="24"/>
        <v> BSSS 6.625 </v>
      </c>
      <c r="B310" s="35" t="str">
        <f t="shared" si="25"/>
        <v>I</v>
      </c>
      <c r="C310" s="10">
        <f t="shared" si="26"/>
        <v>33971.243999999999</v>
      </c>
      <c r="D310" s="9" t="str">
        <f t="shared" si="27"/>
        <v>vis</v>
      </c>
      <c r="E310" s="64">
        <f>VLOOKUP(C310,'Active 1'!C$21:E$965,3,FALSE)</f>
        <v>-1931.0090606066906</v>
      </c>
      <c r="F310" s="35" t="s">
        <v>175</v>
      </c>
      <c r="G310" s="9" t="str">
        <f t="shared" si="28"/>
        <v>33971.244</v>
      </c>
      <c r="H310" s="10">
        <f t="shared" si="29"/>
        <v>-1931</v>
      </c>
      <c r="I310" s="65" t="s">
        <v>569</v>
      </c>
      <c r="J310" s="66" t="s">
        <v>570</v>
      </c>
      <c r="K310" s="65">
        <v>-1931</v>
      </c>
      <c r="L310" s="65" t="s">
        <v>571</v>
      </c>
      <c r="M310" s="66" t="s">
        <v>211</v>
      </c>
      <c r="N310" s="66"/>
      <c r="O310" s="67" t="s">
        <v>509</v>
      </c>
      <c r="P310" s="67" t="s">
        <v>510</v>
      </c>
    </row>
    <row r="311" spans="1:16" ht="13.5" thickBot="1" x14ac:dyDescent="0.25">
      <c r="A311" s="10" t="str">
        <f t="shared" si="24"/>
        <v> BSSS 6.625 </v>
      </c>
      <c r="B311" s="35" t="str">
        <f t="shared" si="25"/>
        <v>I</v>
      </c>
      <c r="C311" s="10">
        <f t="shared" si="26"/>
        <v>34213.474000000002</v>
      </c>
      <c r="D311" s="9" t="str">
        <f t="shared" si="27"/>
        <v>vis</v>
      </c>
      <c r="E311" s="64">
        <f>VLOOKUP(C311,'Active 1'!C$21:E$965,3,FALSE)</f>
        <v>-1857.9991554565722</v>
      </c>
      <c r="F311" s="35" t="s">
        <v>175</v>
      </c>
      <c r="G311" s="9" t="str">
        <f t="shared" si="28"/>
        <v>34213.474</v>
      </c>
      <c r="H311" s="10">
        <f t="shared" si="29"/>
        <v>-1858</v>
      </c>
      <c r="I311" s="65" t="s">
        <v>575</v>
      </c>
      <c r="J311" s="66" t="s">
        <v>576</v>
      </c>
      <c r="K311" s="65">
        <v>-1858</v>
      </c>
      <c r="L311" s="65" t="s">
        <v>519</v>
      </c>
      <c r="M311" s="66" t="s">
        <v>211</v>
      </c>
      <c r="N311" s="66"/>
      <c r="O311" s="67" t="s">
        <v>509</v>
      </c>
      <c r="P311" s="67" t="s">
        <v>510</v>
      </c>
    </row>
    <row r="312" spans="1:16" ht="13.5" thickBot="1" x14ac:dyDescent="0.25">
      <c r="A312" s="10" t="str">
        <f t="shared" si="24"/>
        <v> MVS 169 </v>
      </c>
      <c r="B312" s="35" t="str">
        <f t="shared" si="25"/>
        <v>I</v>
      </c>
      <c r="C312" s="10">
        <f t="shared" si="26"/>
        <v>34253.440000000002</v>
      </c>
      <c r="D312" s="9" t="str">
        <f t="shared" si="27"/>
        <v>vis</v>
      </c>
      <c r="E312" s="64">
        <f>VLOOKUP(C312,'Active 1'!C$21:E$965,3,FALSE)</f>
        <v>-1845.9531088511576</v>
      </c>
      <c r="F312" s="35" t="s">
        <v>175</v>
      </c>
      <c r="G312" s="9" t="str">
        <f t="shared" si="28"/>
        <v>34253.440</v>
      </c>
      <c r="H312" s="10">
        <f t="shared" si="29"/>
        <v>-1846</v>
      </c>
      <c r="I312" s="65" t="s">
        <v>577</v>
      </c>
      <c r="J312" s="66" t="s">
        <v>578</v>
      </c>
      <c r="K312" s="65">
        <v>-1846</v>
      </c>
      <c r="L312" s="65" t="s">
        <v>579</v>
      </c>
      <c r="M312" s="66" t="s">
        <v>193</v>
      </c>
      <c r="N312" s="66"/>
      <c r="O312" s="67" t="s">
        <v>580</v>
      </c>
      <c r="P312" s="67" t="s">
        <v>581</v>
      </c>
    </row>
    <row r="313" spans="1:16" ht="13.5" thickBot="1" x14ac:dyDescent="0.25">
      <c r="A313" s="10" t="str">
        <f t="shared" si="24"/>
        <v> MVS 169 </v>
      </c>
      <c r="B313" s="35" t="str">
        <f t="shared" si="25"/>
        <v>I</v>
      </c>
      <c r="C313" s="10">
        <f t="shared" si="26"/>
        <v>34296.538999999997</v>
      </c>
      <c r="D313" s="9" t="str">
        <f t="shared" si="27"/>
        <v>vis</v>
      </c>
      <c r="E313" s="64">
        <f>VLOOKUP(C313,'Active 1'!C$21:E$965,3,FALSE)</f>
        <v>-1832.9627529825016</v>
      </c>
      <c r="F313" s="35" t="s">
        <v>175</v>
      </c>
      <c r="G313" s="9" t="str">
        <f t="shared" si="28"/>
        <v>34296.539</v>
      </c>
      <c r="H313" s="10">
        <f t="shared" si="29"/>
        <v>-1833</v>
      </c>
      <c r="I313" s="65" t="s">
        <v>582</v>
      </c>
      <c r="J313" s="66" t="s">
        <v>583</v>
      </c>
      <c r="K313" s="65">
        <v>-1833</v>
      </c>
      <c r="L313" s="65" t="s">
        <v>584</v>
      </c>
      <c r="M313" s="66" t="s">
        <v>193</v>
      </c>
      <c r="N313" s="66"/>
      <c r="O313" s="67" t="s">
        <v>580</v>
      </c>
      <c r="P313" s="67" t="s">
        <v>581</v>
      </c>
    </row>
    <row r="314" spans="1:16" ht="13.5" thickBot="1" x14ac:dyDescent="0.25">
      <c r="A314" s="10" t="str">
        <f t="shared" si="24"/>
        <v> MVS 169 </v>
      </c>
      <c r="B314" s="35" t="str">
        <f t="shared" si="25"/>
        <v>I</v>
      </c>
      <c r="C314" s="10">
        <f t="shared" si="26"/>
        <v>34455.605000000003</v>
      </c>
      <c r="D314" s="9" t="str">
        <f t="shared" si="27"/>
        <v>vis</v>
      </c>
      <c r="E314" s="64">
        <f>VLOOKUP(C314,'Active 1'!C$21:E$965,3,FALSE)</f>
        <v>-1785.0190896352324</v>
      </c>
      <c r="F314" s="35" t="s">
        <v>175</v>
      </c>
      <c r="G314" s="9" t="str">
        <f t="shared" si="28"/>
        <v>34455.605</v>
      </c>
      <c r="H314" s="10">
        <f t="shared" si="29"/>
        <v>-1785</v>
      </c>
      <c r="I314" s="65" t="s">
        <v>588</v>
      </c>
      <c r="J314" s="66" t="s">
        <v>589</v>
      </c>
      <c r="K314" s="65">
        <v>-1785</v>
      </c>
      <c r="L314" s="65" t="s">
        <v>590</v>
      </c>
      <c r="M314" s="66" t="s">
        <v>193</v>
      </c>
      <c r="N314" s="66"/>
      <c r="O314" s="67" t="s">
        <v>580</v>
      </c>
      <c r="P314" s="67" t="s">
        <v>581</v>
      </c>
    </row>
    <row r="315" spans="1:16" ht="13.5" thickBot="1" x14ac:dyDescent="0.25">
      <c r="A315" s="10" t="str">
        <f t="shared" si="24"/>
        <v> MVS 169 </v>
      </c>
      <c r="B315" s="35" t="str">
        <f t="shared" si="25"/>
        <v>I</v>
      </c>
      <c r="C315" s="10">
        <f t="shared" si="26"/>
        <v>34475.53</v>
      </c>
      <c r="D315" s="9" t="str">
        <f t="shared" si="27"/>
        <v>vis</v>
      </c>
      <c r="E315" s="64">
        <f>VLOOKUP(C315,'Active 1'!C$21:E$965,3,FALSE)</f>
        <v>-1779.0135479594871</v>
      </c>
      <c r="F315" s="35" t="s">
        <v>175</v>
      </c>
      <c r="G315" s="9" t="str">
        <f t="shared" si="28"/>
        <v>34475.530</v>
      </c>
      <c r="H315" s="10">
        <f t="shared" si="29"/>
        <v>-1779</v>
      </c>
      <c r="I315" s="65" t="s">
        <v>591</v>
      </c>
      <c r="J315" s="66" t="s">
        <v>592</v>
      </c>
      <c r="K315" s="65">
        <v>-1779</v>
      </c>
      <c r="L315" s="65" t="s">
        <v>593</v>
      </c>
      <c r="M315" s="66" t="s">
        <v>193</v>
      </c>
      <c r="N315" s="66"/>
      <c r="O315" s="67" t="s">
        <v>580</v>
      </c>
      <c r="P315" s="67" t="s">
        <v>581</v>
      </c>
    </row>
    <row r="316" spans="1:16" ht="13.5" thickBot="1" x14ac:dyDescent="0.25">
      <c r="A316" s="10" t="str">
        <f t="shared" si="24"/>
        <v> MVS 169 </v>
      </c>
      <c r="B316" s="35" t="str">
        <f t="shared" si="25"/>
        <v>I</v>
      </c>
      <c r="C316" s="10">
        <f t="shared" si="26"/>
        <v>34485.542999999998</v>
      </c>
      <c r="D316" s="9" t="str">
        <f t="shared" si="27"/>
        <v>vis</v>
      </c>
      <c r="E316" s="64">
        <f>VLOOKUP(C316,'Active 1'!C$21:E$965,3,FALSE)</f>
        <v>-1775.9955560498638</v>
      </c>
      <c r="F316" s="35" t="s">
        <v>175</v>
      </c>
      <c r="G316" s="9" t="str">
        <f t="shared" si="28"/>
        <v>34485.543</v>
      </c>
      <c r="H316" s="10">
        <f t="shared" si="29"/>
        <v>-1776</v>
      </c>
      <c r="I316" s="65" t="s">
        <v>594</v>
      </c>
      <c r="J316" s="66" t="s">
        <v>595</v>
      </c>
      <c r="K316" s="65">
        <v>-1776</v>
      </c>
      <c r="L316" s="65" t="s">
        <v>596</v>
      </c>
      <c r="M316" s="66" t="s">
        <v>193</v>
      </c>
      <c r="N316" s="66"/>
      <c r="O316" s="67" t="s">
        <v>580</v>
      </c>
      <c r="P316" s="67" t="s">
        <v>581</v>
      </c>
    </row>
    <row r="317" spans="1:16" ht="13.5" thickBot="1" x14ac:dyDescent="0.25">
      <c r="A317" s="10" t="str">
        <f t="shared" si="24"/>
        <v> MVS 169 </v>
      </c>
      <c r="B317" s="35" t="str">
        <f t="shared" si="25"/>
        <v>I</v>
      </c>
      <c r="C317" s="10">
        <f t="shared" si="26"/>
        <v>34578.430999999997</v>
      </c>
      <c r="D317" s="9" t="str">
        <f t="shared" si="27"/>
        <v>vis</v>
      </c>
      <c r="E317" s="64">
        <f>VLOOKUP(C317,'Active 1'!C$21:E$965,3,FALSE)</f>
        <v>-1747.9984290648329</v>
      </c>
      <c r="F317" s="35" t="s">
        <v>175</v>
      </c>
      <c r="G317" s="9" t="str">
        <f t="shared" si="28"/>
        <v>34578.431</v>
      </c>
      <c r="H317" s="10">
        <f t="shared" si="29"/>
        <v>-1748</v>
      </c>
      <c r="I317" s="65" t="s">
        <v>597</v>
      </c>
      <c r="J317" s="66" t="s">
        <v>598</v>
      </c>
      <c r="K317" s="65">
        <v>-1748</v>
      </c>
      <c r="L317" s="65" t="s">
        <v>526</v>
      </c>
      <c r="M317" s="66" t="s">
        <v>193</v>
      </c>
      <c r="N317" s="66"/>
      <c r="O317" s="67" t="s">
        <v>580</v>
      </c>
      <c r="P317" s="67" t="s">
        <v>581</v>
      </c>
    </row>
    <row r="318" spans="1:16" ht="13.5" thickBot="1" x14ac:dyDescent="0.25">
      <c r="A318" s="10" t="str">
        <f t="shared" si="24"/>
        <v> BSSS 6.625 </v>
      </c>
      <c r="B318" s="35" t="str">
        <f t="shared" si="25"/>
        <v>I</v>
      </c>
      <c r="C318" s="10">
        <f t="shared" si="26"/>
        <v>34631.504999999997</v>
      </c>
      <c r="D318" s="9" t="str">
        <f t="shared" si="27"/>
        <v>vis</v>
      </c>
      <c r="E318" s="64">
        <f>VLOOKUP(C318,'Active 1'!C$21:E$965,3,FALSE)</f>
        <v>-1732.0015347662845</v>
      </c>
      <c r="F318" s="35" t="s">
        <v>175</v>
      </c>
      <c r="G318" s="9" t="str">
        <f t="shared" si="28"/>
        <v>34631.505</v>
      </c>
      <c r="H318" s="10">
        <f t="shared" si="29"/>
        <v>-1732</v>
      </c>
      <c r="I318" s="65" t="s">
        <v>603</v>
      </c>
      <c r="J318" s="66" t="s">
        <v>604</v>
      </c>
      <c r="K318" s="65">
        <v>-1732</v>
      </c>
      <c r="L318" s="65" t="s">
        <v>601</v>
      </c>
      <c r="M318" s="66" t="s">
        <v>211</v>
      </c>
      <c r="N318" s="66"/>
      <c r="O318" s="67" t="s">
        <v>509</v>
      </c>
      <c r="P318" s="67" t="s">
        <v>510</v>
      </c>
    </row>
    <row r="319" spans="1:16" ht="13.5" thickBot="1" x14ac:dyDescent="0.25">
      <c r="A319" s="10" t="str">
        <f t="shared" si="24"/>
        <v> SCA 4.403 </v>
      </c>
      <c r="B319" s="35" t="str">
        <f t="shared" si="25"/>
        <v>I</v>
      </c>
      <c r="C319" s="10">
        <f t="shared" si="26"/>
        <v>34903.561000000002</v>
      </c>
      <c r="D319" s="9" t="str">
        <f t="shared" si="27"/>
        <v>vis</v>
      </c>
      <c r="E319" s="64">
        <f>VLOOKUP(C319,'Active 1'!C$21:E$965,3,FALSE)</f>
        <v>-1650.0018536552716</v>
      </c>
      <c r="F319" s="35" t="s">
        <v>175</v>
      </c>
      <c r="G319" s="9" t="str">
        <f t="shared" si="28"/>
        <v>34903.561</v>
      </c>
      <c r="H319" s="10">
        <f t="shared" si="29"/>
        <v>-1650</v>
      </c>
      <c r="I319" s="65" t="s">
        <v>615</v>
      </c>
      <c r="J319" s="66" t="s">
        <v>616</v>
      </c>
      <c r="K319" s="65">
        <v>-1650</v>
      </c>
      <c r="L319" s="65" t="s">
        <v>617</v>
      </c>
      <c r="M319" s="66" t="s">
        <v>178</v>
      </c>
      <c r="N319" s="66"/>
      <c r="O319" s="67" t="s">
        <v>618</v>
      </c>
      <c r="P319" s="67" t="s">
        <v>619</v>
      </c>
    </row>
    <row r="320" spans="1:16" ht="13.5" thickBot="1" x14ac:dyDescent="0.25">
      <c r="A320" s="10" t="str">
        <f t="shared" si="24"/>
        <v> SCA 4.403 </v>
      </c>
      <c r="B320" s="35" t="str">
        <f t="shared" si="25"/>
        <v>I</v>
      </c>
      <c r="C320" s="10">
        <f t="shared" si="26"/>
        <v>34953.337</v>
      </c>
      <c r="D320" s="9" t="str">
        <f t="shared" si="27"/>
        <v>vis</v>
      </c>
      <c r="E320" s="64">
        <f>VLOOKUP(C320,'Active 1'!C$21:E$965,3,FALSE)</f>
        <v>-1634.9990008345967</v>
      </c>
      <c r="F320" s="35" t="s">
        <v>175</v>
      </c>
      <c r="G320" s="9" t="str">
        <f t="shared" si="28"/>
        <v>34953.337</v>
      </c>
      <c r="H320" s="10">
        <f t="shared" si="29"/>
        <v>-1635</v>
      </c>
      <c r="I320" s="65" t="s">
        <v>620</v>
      </c>
      <c r="J320" s="66" t="s">
        <v>621</v>
      </c>
      <c r="K320" s="65">
        <v>-1635</v>
      </c>
      <c r="L320" s="65" t="s">
        <v>519</v>
      </c>
      <c r="M320" s="66" t="s">
        <v>178</v>
      </c>
      <c r="N320" s="66"/>
      <c r="O320" s="67" t="s">
        <v>618</v>
      </c>
      <c r="P320" s="67" t="s">
        <v>619</v>
      </c>
    </row>
    <row r="321" spans="1:16" ht="13.5" thickBot="1" x14ac:dyDescent="0.25">
      <c r="A321" s="10" t="str">
        <f t="shared" si="24"/>
        <v> SCA 4.403 </v>
      </c>
      <c r="B321" s="35" t="str">
        <f t="shared" si="25"/>
        <v>I</v>
      </c>
      <c r="C321" s="10">
        <f t="shared" si="26"/>
        <v>34986.508000000002</v>
      </c>
      <c r="D321" s="9" t="str">
        <f t="shared" si="27"/>
        <v>vis</v>
      </c>
      <c r="E321" s="64">
        <f>VLOOKUP(C321,'Active 1'!C$21:E$965,3,FALSE)</f>
        <v>-1625.0010172498437</v>
      </c>
      <c r="F321" s="35" t="s">
        <v>175</v>
      </c>
      <c r="G321" s="9" t="str">
        <f t="shared" si="28"/>
        <v>34986.508</v>
      </c>
      <c r="H321" s="10">
        <f t="shared" si="29"/>
        <v>-1625</v>
      </c>
      <c r="I321" s="65" t="s">
        <v>622</v>
      </c>
      <c r="J321" s="66" t="s">
        <v>623</v>
      </c>
      <c r="K321" s="65">
        <v>-1625</v>
      </c>
      <c r="L321" s="65" t="s">
        <v>177</v>
      </c>
      <c r="M321" s="66" t="s">
        <v>178</v>
      </c>
      <c r="N321" s="66"/>
      <c r="O321" s="67" t="s">
        <v>509</v>
      </c>
      <c r="P321" s="67" t="s">
        <v>619</v>
      </c>
    </row>
    <row r="322" spans="1:16" ht="13.5" thickBot="1" x14ac:dyDescent="0.25">
      <c r="A322" s="10" t="str">
        <f t="shared" si="24"/>
        <v> SCA 4.403 </v>
      </c>
      <c r="B322" s="35" t="str">
        <f t="shared" si="25"/>
        <v>I</v>
      </c>
      <c r="C322" s="10">
        <f t="shared" si="26"/>
        <v>35006.419000000002</v>
      </c>
      <c r="D322" s="9" t="str">
        <f t="shared" si="27"/>
        <v>vis</v>
      </c>
      <c r="E322" s="64">
        <f>VLOOKUP(C322,'Active 1'!C$21:E$965,3,FALSE)</f>
        <v>-1618.9996952771567</v>
      </c>
      <c r="F322" s="35" t="s">
        <v>175</v>
      </c>
      <c r="G322" s="9" t="str">
        <f t="shared" si="28"/>
        <v>35006.419</v>
      </c>
      <c r="H322" s="10">
        <f t="shared" si="29"/>
        <v>-1619</v>
      </c>
      <c r="I322" s="65" t="s">
        <v>624</v>
      </c>
      <c r="J322" s="66" t="s">
        <v>625</v>
      </c>
      <c r="K322" s="65">
        <v>-1619</v>
      </c>
      <c r="L322" s="65" t="s">
        <v>531</v>
      </c>
      <c r="M322" s="66" t="s">
        <v>178</v>
      </c>
      <c r="N322" s="66"/>
      <c r="O322" s="67" t="s">
        <v>618</v>
      </c>
      <c r="P322" s="67" t="s">
        <v>619</v>
      </c>
    </row>
    <row r="323" spans="1:16" ht="13.5" thickBot="1" x14ac:dyDescent="0.25">
      <c r="A323" s="10" t="str">
        <f t="shared" si="24"/>
        <v> SCA 4.403 </v>
      </c>
      <c r="B323" s="35" t="str">
        <f t="shared" si="25"/>
        <v>I</v>
      </c>
      <c r="C323" s="10">
        <f t="shared" si="26"/>
        <v>35016.379999999997</v>
      </c>
      <c r="D323" s="9" t="str">
        <f t="shared" si="27"/>
        <v>vis</v>
      </c>
      <c r="E323" s="64">
        <f>VLOOKUP(C323,'Active 1'!C$21:E$965,3,FALSE)</f>
        <v>-1615.9973765503266</v>
      </c>
      <c r="F323" s="35" t="s">
        <v>175</v>
      </c>
      <c r="G323" s="9" t="str">
        <f t="shared" si="28"/>
        <v>35016.380</v>
      </c>
      <c r="H323" s="10">
        <f t="shared" si="29"/>
        <v>-1616</v>
      </c>
      <c r="I323" s="65" t="s">
        <v>626</v>
      </c>
      <c r="J323" s="66" t="s">
        <v>627</v>
      </c>
      <c r="K323" s="65">
        <v>-1616</v>
      </c>
      <c r="L323" s="65" t="s">
        <v>628</v>
      </c>
      <c r="M323" s="66" t="s">
        <v>178</v>
      </c>
      <c r="N323" s="66"/>
      <c r="O323" s="67" t="s">
        <v>509</v>
      </c>
      <c r="P323" s="67" t="s">
        <v>619</v>
      </c>
    </row>
    <row r="324" spans="1:16" ht="13.5" thickBot="1" x14ac:dyDescent="0.25">
      <c r="A324" s="10" t="str">
        <f t="shared" si="24"/>
        <v> SCA 4.403 </v>
      </c>
      <c r="B324" s="35" t="str">
        <f t="shared" si="25"/>
        <v>I</v>
      </c>
      <c r="C324" s="10">
        <f t="shared" si="26"/>
        <v>35036.284</v>
      </c>
      <c r="D324" s="9" t="str">
        <f t="shared" si="27"/>
        <v>vis</v>
      </c>
      <c r="E324" s="64">
        <f>VLOOKUP(C324,'Active 1'!C$21:E$965,3,FALSE)</f>
        <v>-1609.9981644291688</v>
      </c>
      <c r="F324" s="35" t="s">
        <v>175</v>
      </c>
      <c r="G324" s="9" t="str">
        <f t="shared" si="28"/>
        <v>35036.284</v>
      </c>
      <c r="H324" s="10">
        <f t="shared" si="29"/>
        <v>-1610</v>
      </c>
      <c r="I324" s="65" t="s">
        <v>633</v>
      </c>
      <c r="J324" s="66" t="s">
        <v>634</v>
      </c>
      <c r="K324" s="65">
        <v>-1610</v>
      </c>
      <c r="L324" s="65" t="s">
        <v>492</v>
      </c>
      <c r="M324" s="66" t="s">
        <v>178</v>
      </c>
      <c r="N324" s="66"/>
      <c r="O324" s="67" t="s">
        <v>509</v>
      </c>
      <c r="P324" s="67" t="s">
        <v>619</v>
      </c>
    </row>
    <row r="325" spans="1:16" ht="13.5" thickBot="1" x14ac:dyDescent="0.25">
      <c r="A325" s="10" t="str">
        <f t="shared" si="24"/>
        <v> AA 6.142 </v>
      </c>
      <c r="B325" s="35" t="str">
        <f t="shared" si="25"/>
        <v>I</v>
      </c>
      <c r="C325" s="10">
        <f t="shared" si="26"/>
        <v>35258.565000000002</v>
      </c>
      <c r="D325" s="9" t="str">
        <f t="shared" si="27"/>
        <v>vis</v>
      </c>
      <c r="E325" s="64">
        <f>VLOOKUP(C325,'Active 1'!C$21:E$965,3,FALSE)</f>
        <v>-1543.0010347314706</v>
      </c>
      <c r="F325" s="35" t="s">
        <v>175</v>
      </c>
      <c r="G325" s="9" t="str">
        <f t="shared" si="28"/>
        <v>35258.565</v>
      </c>
      <c r="H325" s="10">
        <f t="shared" si="29"/>
        <v>-1543</v>
      </c>
      <c r="I325" s="65" t="s">
        <v>635</v>
      </c>
      <c r="J325" s="66" t="s">
        <v>636</v>
      </c>
      <c r="K325" s="65">
        <v>-1543</v>
      </c>
      <c r="L325" s="65" t="s">
        <v>177</v>
      </c>
      <c r="M325" s="66" t="s">
        <v>211</v>
      </c>
      <c r="N325" s="66"/>
      <c r="O325" s="67" t="s">
        <v>500</v>
      </c>
      <c r="P325" s="67" t="s">
        <v>637</v>
      </c>
    </row>
    <row r="326" spans="1:16" ht="13.5" thickBot="1" x14ac:dyDescent="0.25">
      <c r="A326" s="10" t="str">
        <f t="shared" si="24"/>
        <v> AA 6.142 </v>
      </c>
      <c r="B326" s="35" t="str">
        <f t="shared" si="25"/>
        <v>I</v>
      </c>
      <c r="C326" s="10">
        <f t="shared" si="26"/>
        <v>35268.519</v>
      </c>
      <c r="D326" s="9" t="str">
        <f t="shared" si="27"/>
        <v>vis</v>
      </c>
      <c r="E326" s="64">
        <f>VLOOKUP(C326,'Active 1'!C$21:E$965,3,FALSE)</f>
        <v>-1540.0008258561697</v>
      </c>
      <c r="F326" s="35" t="s">
        <v>175</v>
      </c>
      <c r="G326" s="9" t="str">
        <f t="shared" si="28"/>
        <v>35268.519</v>
      </c>
      <c r="H326" s="10">
        <f t="shared" si="29"/>
        <v>-1540</v>
      </c>
      <c r="I326" s="65" t="s">
        <v>638</v>
      </c>
      <c r="J326" s="66" t="s">
        <v>639</v>
      </c>
      <c r="K326" s="65">
        <v>-1540</v>
      </c>
      <c r="L326" s="65" t="s">
        <v>177</v>
      </c>
      <c r="M326" s="66" t="s">
        <v>211</v>
      </c>
      <c r="N326" s="66"/>
      <c r="O326" s="67" t="s">
        <v>500</v>
      </c>
      <c r="P326" s="67" t="s">
        <v>637</v>
      </c>
    </row>
    <row r="327" spans="1:16" ht="13.5" thickBot="1" x14ac:dyDescent="0.25">
      <c r="A327" s="10" t="str">
        <f t="shared" si="24"/>
        <v> SCA 4.403 </v>
      </c>
      <c r="B327" s="35" t="str">
        <f t="shared" si="25"/>
        <v>I</v>
      </c>
      <c r="C327" s="10">
        <f t="shared" si="26"/>
        <v>35308.336000000003</v>
      </c>
      <c r="D327" s="9" t="str">
        <f t="shared" si="27"/>
        <v>vis</v>
      </c>
      <c r="E327" s="64">
        <f>VLOOKUP(C327,'Active 1'!C$21:E$965,3,FALSE)</f>
        <v>-1527.9996889476017</v>
      </c>
      <c r="F327" s="35" t="s">
        <v>175</v>
      </c>
      <c r="G327" s="9" t="str">
        <f t="shared" si="28"/>
        <v>35308.336</v>
      </c>
      <c r="H327" s="10">
        <f t="shared" si="29"/>
        <v>-1528</v>
      </c>
      <c r="I327" s="65" t="s">
        <v>640</v>
      </c>
      <c r="J327" s="66" t="s">
        <v>641</v>
      </c>
      <c r="K327" s="65">
        <v>-1528</v>
      </c>
      <c r="L327" s="65" t="s">
        <v>531</v>
      </c>
      <c r="M327" s="66" t="s">
        <v>178</v>
      </c>
      <c r="N327" s="66"/>
      <c r="O327" s="67" t="s">
        <v>642</v>
      </c>
      <c r="P327" s="67" t="s">
        <v>619</v>
      </c>
    </row>
    <row r="328" spans="1:16" ht="13.5" thickBot="1" x14ac:dyDescent="0.25">
      <c r="A328" s="10" t="str">
        <f t="shared" si="24"/>
        <v> AA 6.142 </v>
      </c>
      <c r="B328" s="35" t="str">
        <f t="shared" si="25"/>
        <v>I</v>
      </c>
      <c r="C328" s="10">
        <f t="shared" si="26"/>
        <v>35341.514999999999</v>
      </c>
      <c r="D328" s="9" t="str">
        <f t="shared" si="27"/>
        <v>vis</v>
      </c>
      <c r="E328" s="64">
        <f>VLOOKUP(C328,'Active 1'!C$21:E$965,3,FALSE)</f>
        <v>-1517.9992941039593</v>
      </c>
      <c r="F328" s="35" t="s">
        <v>175</v>
      </c>
      <c r="G328" s="9" t="str">
        <f t="shared" si="28"/>
        <v>35341.515</v>
      </c>
      <c r="H328" s="10">
        <f t="shared" si="29"/>
        <v>-1518</v>
      </c>
      <c r="I328" s="65" t="s">
        <v>646</v>
      </c>
      <c r="J328" s="66" t="s">
        <v>647</v>
      </c>
      <c r="K328" s="65">
        <v>-1518</v>
      </c>
      <c r="L328" s="65" t="s">
        <v>495</v>
      </c>
      <c r="M328" s="66" t="s">
        <v>211</v>
      </c>
      <c r="N328" s="66"/>
      <c r="O328" s="67" t="s">
        <v>500</v>
      </c>
      <c r="P328" s="67" t="s">
        <v>637</v>
      </c>
    </row>
    <row r="329" spans="1:16" ht="13.5" thickBot="1" x14ac:dyDescent="0.25">
      <c r="A329" s="10" t="str">
        <f t="shared" si="24"/>
        <v> SCA 4.403 </v>
      </c>
      <c r="B329" s="35" t="str">
        <f t="shared" si="25"/>
        <v>I</v>
      </c>
      <c r="C329" s="10">
        <f t="shared" si="26"/>
        <v>35361.419000000002</v>
      </c>
      <c r="D329" s="9" t="str">
        <f t="shared" si="27"/>
        <v>vis</v>
      </c>
      <c r="E329" s="64">
        <f>VLOOKUP(C329,'Active 1'!C$21:E$965,3,FALSE)</f>
        <v>-1512.0000819828012</v>
      </c>
      <c r="F329" s="35" t="s">
        <v>175</v>
      </c>
      <c r="G329" s="9" t="str">
        <f t="shared" si="28"/>
        <v>35361.419</v>
      </c>
      <c r="H329" s="10">
        <f t="shared" si="29"/>
        <v>-1512</v>
      </c>
      <c r="I329" s="65" t="s">
        <v>648</v>
      </c>
      <c r="J329" s="66" t="s">
        <v>649</v>
      </c>
      <c r="K329" s="65">
        <v>-1512</v>
      </c>
      <c r="L329" s="65" t="s">
        <v>650</v>
      </c>
      <c r="M329" s="66" t="s">
        <v>178</v>
      </c>
      <c r="N329" s="66"/>
      <c r="O329" s="67" t="s">
        <v>642</v>
      </c>
      <c r="P329" s="67" t="s">
        <v>619</v>
      </c>
    </row>
    <row r="330" spans="1:16" ht="13.5" thickBot="1" x14ac:dyDescent="0.25">
      <c r="A330" s="10" t="str">
        <f t="shared" si="24"/>
        <v> SCA 4.403 </v>
      </c>
      <c r="B330" s="35" t="str">
        <f t="shared" si="25"/>
        <v>I</v>
      </c>
      <c r="C330" s="10">
        <f t="shared" si="26"/>
        <v>35371.373</v>
      </c>
      <c r="D330" s="9" t="str">
        <f t="shared" si="27"/>
        <v>vis</v>
      </c>
      <c r="E330" s="64">
        <f>VLOOKUP(C330,'Active 1'!C$21:E$965,3,FALSE)</f>
        <v>-1508.9998731075004</v>
      </c>
      <c r="F330" s="35" t="s">
        <v>175</v>
      </c>
      <c r="G330" s="9" t="str">
        <f t="shared" si="28"/>
        <v>35371.373</v>
      </c>
      <c r="H330" s="10">
        <f t="shared" si="29"/>
        <v>-1509</v>
      </c>
      <c r="I330" s="65" t="s">
        <v>653</v>
      </c>
      <c r="J330" s="66" t="s">
        <v>654</v>
      </c>
      <c r="K330" s="65">
        <v>-1509</v>
      </c>
      <c r="L330" s="65" t="s">
        <v>546</v>
      </c>
      <c r="M330" s="66" t="s">
        <v>178</v>
      </c>
      <c r="N330" s="66"/>
      <c r="O330" s="67" t="s">
        <v>618</v>
      </c>
      <c r="P330" s="67" t="s">
        <v>619</v>
      </c>
    </row>
    <row r="331" spans="1:16" ht="13.5" thickBot="1" x14ac:dyDescent="0.25">
      <c r="A331" s="10" t="str">
        <f t="shared" ref="A331:A368" si="30">P331</f>
        <v> SCA 4.403 </v>
      </c>
      <c r="B331" s="35" t="str">
        <f t="shared" ref="B331:B368" si="31">IF(H331=INT(H331),"I","II")</f>
        <v>I</v>
      </c>
      <c r="C331" s="10">
        <f t="shared" ref="C331:C368" si="32">1*G331</f>
        <v>35716.415000000001</v>
      </c>
      <c r="D331" s="9" t="str">
        <f t="shared" ref="D331:D368" si="33">VLOOKUP(F331,I$1:J$5,2,FALSE)</f>
        <v>vis</v>
      </c>
      <c r="E331" s="64">
        <f>VLOOKUP(C331,'Active 1'!C$21:E$965,3,FALSE)</f>
        <v>-1405.0016743178917</v>
      </c>
      <c r="F331" s="35" t="s">
        <v>175</v>
      </c>
      <c r="G331" s="9" t="str">
        <f t="shared" ref="G331:G368" si="34">MID(I331,3,LEN(I331)-3)</f>
        <v>35716.415</v>
      </c>
      <c r="H331" s="10">
        <f t="shared" ref="H331:H368" si="35">1*K331</f>
        <v>-1405</v>
      </c>
      <c r="I331" s="65" t="s">
        <v>662</v>
      </c>
      <c r="J331" s="66" t="s">
        <v>663</v>
      </c>
      <c r="K331" s="65">
        <v>-1405</v>
      </c>
      <c r="L331" s="65" t="s">
        <v>617</v>
      </c>
      <c r="M331" s="66" t="s">
        <v>178</v>
      </c>
      <c r="N331" s="66"/>
      <c r="O331" s="67" t="s">
        <v>509</v>
      </c>
      <c r="P331" s="67" t="s">
        <v>619</v>
      </c>
    </row>
    <row r="332" spans="1:16" ht="13.5" thickBot="1" x14ac:dyDescent="0.25">
      <c r="A332" s="10" t="str">
        <f t="shared" si="30"/>
        <v> AA 7.189 </v>
      </c>
      <c r="B332" s="35" t="str">
        <f t="shared" si="31"/>
        <v>I</v>
      </c>
      <c r="C332" s="10">
        <f t="shared" si="32"/>
        <v>35726.366000000002</v>
      </c>
      <c r="D332" s="9" t="str">
        <f t="shared" si="33"/>
        <v>vis</v>
      </c>
      <c r="E332" s="64">
        <f>VLOOKUP(C332,'Active 1'!C$21:E$965,3,FALSE)</f>
        <v>-1402.0023696646742</v>
      </c>
      <c r="F332" s="35" t="s">
        <v>175</v>
      </c>
      <c r="G332" s="9" t="str">
        <f t="shared" si="34"/>
        <v>35726.366</v>
      </c>
      <c r="H332" s="10">
        <f t="shared" si="35"/>
        <v>-1402</v>
      </c>
      <c r="I332" s="65" t="s">
        <v>664</v>
      </c>
      <c r="J332" s="66" t="s">
        <v>665</v>
      </c>
      <c r="K332" s="65">
        <v>-1402</v>
      </c>
      <c r="L332" s="65" t="s">
        <v>666</v>
      </c>
      <c r="M332" s="66" t="s">
        <v>211</v>
      </c>
      <c r="N332" s="66"/>
      <c r="O332" s="67" t="s">
        <v>500</v>
      </c>
      <c r="P332" s="67" t="s">
        <v>667</v>
      </c>
    </row>
    <row r="333" spans="1:16" ht="13.5" thickBot="1" x14ac:dyDescent="0.25">
      <c r="A333" s="10" t="str">
        <f t="shared" si="30"/>
        <v> SCA 4.403 </v>
      </c>
      <c r="B333" s="35" t="str">
        <f t="shared" si="31"/>
        <v>I</v>
      </c>
      <c r="C333" s="10">
        <f t="shared" si="32"/>
        <v>35736.332999999999</v>
      </c>
      <c r="D333" s="9" t="str">
        <f t="shared" si="33"/>
        <v>vis</v>
      </c>
      <c r="E333" s="64">
        <f>VLOOKUP(C333,'Active 1'!C$21:E$965,3,FALSE)</f>
        <v>-1398.9982424936757</v>
      </c>
      <c r="F333" s="35" t="s">
        <v>175</v>
      </c>
      <c r="G333" s="9" t="str">
        <f t="shared" si="34"/>
        <v>35736.333</v>
      </c>
      <c r="H333" s="10">
        <f t="shared" si="35"/>
        <v>-1399</v>
      </c>
      <c r="I333" s="65" t="s">
        <v>668</v>
      </c>
      <c r="J333" s="66" t="s">
        <v>669</v>
      </c>
      <c r="K333" s="65">
        <v>-1399</v>
      </c>
      <c r="L333" s="65" t="s">
        <v>492</v>
      </c>
      <c r="M333" s="66" t="s">
        <v>178</v>
      </c>
      <c r="N333" s="66"/>
      <c r="O333" s="67" t="s">
        <v>642</v>
      </c>
      <c r="P333" s="67" t="s">
        <v>619</v>
      </c>
    </row>
    <row r="334" spans="1:16" ht="13.5" thickBot="1" x14ac:dyDescent="0.25">
      <c r="A334" s="10" t="str">
        <f t="shared" si="30"/>
        <v> MVS 8.101 </v>
      </c>
      <c r="B334" s="35" t="str">
        <f t="shared" si="31"/>
        <v>I</v>
      </c>
      <c r="C334" s="10">
        <f t="shared" si="32"/>
        <v>36466.235999999997</v>
      </c>
      <c r="D334" s="9" t="str">
        <f t="shared" si="33"/>
        <v>vis</v>
      </c>
      <c r="E334" s="64">
        <f>VLOOKUP(C334,'Active 1'!C$21:E$965,3,FALSE)</f>
        <v>-1179.0001051911695</v>
      </c>
      <c r="F334" s="35" t="s">
        <v>175</v>
      </c>
      <c r="G334" s="9" t="str">
        <f t="shared" si="34"/>
        <v>36466.236</v>
      </c>
      <c r="H334" s="10">
        <f t="shared" si="35"/>
        <v>-1179</v>
      </c>
      <c r="I334" s="65" t="s">
        <v>680</v>
      </c>
      <c r="J334" s="66" t="s">
        <v>681</v>
      </c>
      <c r="K334" s="65">
        <v>-1179</v>
      </c>
      <c r="L334" s="65" t="s">
        <v>650</v>
      </c>
      <c r="M334" s="66" t="s">
        <v>178</v>
      </c>
      <c r="N334" s="66"/>
      <c r="O334" s="67" t="s">
        <v>682</v>
      </c>
      <c r="P334" s="67" t="s">
        <v>683</v>
      </c>
    </row>
    <row r="335" spans="1:16" ht="13.5" thickBot="1" x14ac:dyDescent="0.25">
      <c r="A335" s="10" t="str">
        <f t="shared" si="30"/>
        <v> MVS 7.36 </v>
      </c>
      <c r="B335" s="35" t="str">
        <f t="shared" si="31"/>
        <v>I</v>
      </c>
      <c r="C335" s="10">
        <f t="shared" si="32"/>
        <v>38068.716999999997</v>
      </c>
      <c r="D335" s="9" t="str">
        <f t="shared" si="33"/>
        <v>vis</v>
      </c>
      <c r="E335" s="64">
        <f>VLOOKUP(C335,'Active 1'!C$21:E$965,3,FALSE)</f>
        <v>-696.00053529947434</v>
      </c>
      <c r="F335" s="35" t="s">
        <v>175</v>
      </c>
      <c r="G335" s="9" t="str">
        <f t="shared" si="34"/>
        <v>38068.717</v>
      </c>
      <c r="H335" s="10">
        <f t="shared" si="35"/>
        <v>-696</v>
      </c>
      <c r="I335" s="65" t="s">
        <v>694</v>
      </c>
      <c r="J335" s="66" t="s">
        <v>695</v>
      </c>
      <c r="K335" s="65">
        <v>-696</v>
      </c>
      <c r="L335" s="65" t="s">
        <v>661</v>
      </c>
      <c r="M335" s="66" t="s">
        <v>178</v>
      </c>
      <c r="N335" s="66"/>
      <c r="O335" s="67" t="s">
        <v>696</v>
      </c>
      <c r="P335" s="67" t="s">
        <v>697</v>
      </c>
    </row>
    <row r="336" spans="1:16" ht="13.5" thickBot="1" x14ac:dyDescent="0.25">
      <c r="A336" s="10" t="str">
        <f t="shared" si="30"/>
        <v> BRNO 12 </v>
      </c>
      <c r="B336" s="35" t="str">
        <f t="shared" si="31"/>
        <v>I</v>
      </c>
      <c r="C336" s="10">
        <f t="shared" si="32"/>
        <v>40832.383999999998</v>
      </c>
      <c r="D336" s="9" t="str">
        <f t="shared" si="33"/>
        <v>vis</v>
      </c>
      <c r="E336" s="64">
        <f>VLOOKUP(C336,'Active 1'!C$21:E$965,3,FALSE)</f>
        <v>136.98904293819118</v>
      </c>
      <c r="F336" s="35" t="s">
        <v>175</v>
      </c>
      <c r="G336" s="9" t="str">
        <f t="shared" si="34"/>
        <v>40832.384</v>
      </c>
      <c r="H336" s="10">
        <f t="shared" si="35"/>
        <v>137</v>
      </c>
      <c r="I336" s="65" t="s">
        <v>707</v>
      </c>
      <c r="J336" s="66" t="s">
        <v>708</v>
      </c>
      <c r="K336" s="65">
        <v>137</v>
      </c>
      <c r="L336" s="65" t="s">
        <v>709</v>
      </c>
      <c r="M336" s="66" t="s">
        <v>211</v>
      </c>
      <c r="N336" s="66"/>
      <c r="O336" s="67" t="s">
        <v>710</v>
      </c>
      <c r="P336" s="67" t="s">
        <v>711</v>
      </c>
    </row>
    <row r="337" spans="1:16" ht="13.5" thickBot="1" x14ac:dyDescent="0.25">
      <c r="A337" s="10" t="str">
        <f t="shared" si="30"/>
        <v> BRNO 12 </v>
      </c>
      <c r="B337" s="35" t="str">
        <f t="shared" si="31"/>
        <v>I</v>
      </c>
      <c r="C337" s="10">
        <f t="shared" si="32"/>
        <v>40832.383999999998</v>
      </c>
      <c r="D337" s="9" t="str">
        <f t="shared" si="33"/>
        <v>vis</v>
      </c>
      <c r="E337" s="64">
        <f>VLOOKUP(C337,'Active 1'!C$21:E$965,3,FALSE)</f>
        <v>136.98904293819118</v>
      </c>
      <c r="F337" s="35" t="s">
        <v>175</v>
      </c>
      <c r="G337" s="9" t="str">
        <f t="shared" si="34"/>
        <v>40832.384</v>
      </c>
      <c r="H337" s="10">
        <f t="shared" si="35"/>
        <v>137</v>
      </c>
      <c r="I337" s="65" t="s">
        <v>707</v>
      </c>
      <c r="J337" s="66" t="s">
        <v>708</v>
      </c>
      <c r="K337" s="65">
        <v>137</v>
      </c>
      <c r="L337" s="65" t="s">
        <v>709</v>
      </c>
      <c r="M337" s="66" t="s">
        <v>211</v>
      </c>
      <c r="N337" s="66"/>
      <c r="O337" s="67" t="s">
        <v>712</v>
      </c>
      <c r="P337" s="67" t="s">
        <v>711</v>
      </c>
    </row>
    <row r="338" spans="1:16" ht="13.5" thickBot="1" x14ac:dyDescent="0.25">
      <c r="A338" s="10" t="str">
        <f t="shared" si="30"/>
        <v> BRNO 12 </v>
      </c>
      <c r="B338" s="35" t="str">
        <f t="shared" si="31"/>
        <v>I</v>
      </c>
      <c r="C338" s="10">
        <f t="shared" si="32"/>
        <v>40832.385999999999</v>
      </c>
      <c r="D338" s="9" t="str">
        <f t="shared" si="33"/>
        <v>vis</v>
      </c>
      <c r="E338" s="64">
        <f>VLOOKUP(C338,'Active 1'!C$21:E$965,3,FALSE)</f>
        <v>136.98964575291407</v>
      </c>
      <c r="F338" s="35" t="s">
        <v>175</v>
      </c>
      <c r="G338" s="9" t="str">
        <f t="shared" si="34"/>
        <v>40832.386</v>
      </c>
      <c r="H338" s="10">
        <f t="shared" si="35"/>
        <v>137</v>
      </c>
      <c r="I338" s="65" t="s">
        <v>713</v>
      </c>
      <c r="J338" s="66" t="s">
        <v>714</v>
      </c>
      <c r="K338" s="65">
        <v>137</v>
      </c>
      <c r="L338" s="65" t="s">
        <v>715</v>
      </c>
      <c r="M338" s="66" t="s">
        <v>211</v>
      </c>
      <c r="N338" s="66"/>
      <c r="O338" s="67" t="s">
        <v>716</v>
      </c>
      <c r="P338" s="67" t="s">
        <v>711</v>
      </c>
    </row>
    <row r="339" spans="1:16" ht="13.5" thickBot="1" x14ac:dyDescent="0.25">
      <c r="A339" s="10" t="str">
        <f t="shared" si="30"/>
        <v> AVSJ 4.89 </v>
      </c>
      <c r="B339" s="35" t="str">
        <f t="shared" si="31"/>
        <v>I</v>
      </c>
      <c r="C339" s="10">
        <f t="shared" si="32"/>
        <v>40852.317999999999</v>
      </c>
      <c r="D339" s="9" t="str">
        <f t="shared" si="33"/>
        <v>vis</v>
      </c>
      <c r="E339" s="64">
        <f>VLOOKUP(C339,'Active 1'!C$21:E$965,3,FALSE)</f>
        <v>142.99729728019059</v>
      </c>
      <c r="F339" s="35" t="s">
        <v>175</v>
      </c>
      <c r="G339" s="9" t="str">
        <f t="shared" si="34"/>
        <v>40852.318</v>
      </c>
      <c r="H339" s="10">
        <f t="shared" si="35"/>
        <v>143</v>
      </c>
      <c r="I339" s="65" t="s">
        <v>717</v>
      </c>
      <c r="J339" s="66" t="s">
        <v>718</v>
      </c>
      <c r="K339" s="65">
        <v>143</v>
      </c>
      <c r="L339" s="65" t="s">
        <v>719</v>
      </c>
      <c r="M339" s="66" t="s">
        <v>211</v>
      </c>
      <c r="N339" s="66"/>
      <c r="O339" s="67" t="s">
        <v>720</v>
      </c>
      <c r="P339" s="67" t="s">
        <v>721</v>
      </c>
    </row>
    <row r="340" spans="1:16" ht="13.5" thickBot="1" x14ac:dyDescent="0.25">
      <c r="A340" s="10" t="str">
        <f t="shared" si="30"/>
        <v> BBS 10 </v>
      </c>
      <c r="B340" s="35" t="str">
        <f t="shared" si="31"/>
        <v>I</v>
      </c>
      <c r="C340" s="10">
        <f t="shared" si="32"/>
        <v>41877.525000000001</v>
      </c>
      <c r="D340" s="9" t="str">
        <f t="shared" si="33"/>
        <v>vis</v>
      </c>
      <c r="E340" s="64">
        <f>VLOOKUP(C340,'Active 1'!C$21:E$965,3,FALSE)</f>
        <v>452.00223403136346</v>
      </c>
      <c r="F340" s="35" t="s">
        <v>175</v>
      </c>
      <c r="G340" s="9" t="str">
        <f t="shared" si="34"/>
        <v>41877.525</v>
      </c>
      <c r="H340" s="10">
        <f t="shared" si="35"/>
        <v>452</v>
      </c>
      <c r="I340" s="65" t="s">
        <v>746</v>
      </c>
      <c r="J340" s="66" t="s">
        <v>747</v>
      </c>
      <c r="K340" s="65">
        <v>452</v>
      </c>
      <c r="L340" s="65" t="s">
        <v>748</v>
      </c>
      <c r="M340" s="66" t="s">
        <v>211</v>
      </c>
      <c r="N340" s="66"/>
      <c r="O340" s="67" t="s">
        <v>739</v>
      </c>
      <c r="P340" s="67" t="s">
        <v>749</v>
      </c>
    </row>
    <row r="341" spans="1:16" ht="13.5" thickBot="1" x14ac:dyDescent="0.25">
      <c r="A341" s="10" t="str">
        <f t="shared" si="30"/>
        <v> BBS 92 </v>
      </c>
      <c r="B341" s="35" t="str">
        <f t="shared" si="31"/>
        <v>I</v>
      </c>
      <c r="C341" s="10">
        <f t="shared" si="32"/>
        <v>47713.474999999999</v>
      </c>
      <c r="D341" s="9" t="str">
        <f t="shared" si="33"/>
        <v>vis</v>
      </c>
      <c r="E341" s="64">
        <f>VLOOKUP(C341,'Active 1'!C$21:E$965,3,FALSE)</f>
        <v>2211.0005247502158</v>
      </c>
      <c r="F341" s="35" t="s">
        <v>175</v>
      </c>
      <c r="G341" s="9" t="str">
        <f t="shared" si="34"/>
        <v>47713.475</v>
      </c>
      <c r="H341" s="10">
        <f t="shared" si="35"/>
        <v>2211</v>
      </c>
      <c r="I341" s="65" t="s">
        <v>948</v>
      </c>
      <c r="J341" s="66" t="s">
        <v>949</v>
      </c>
      <c r="K341" s="65">
        <v>2211</v>
      </c>
      <c r="L341" s="65" t="s">
        <v>495</v>
      </c>
      <c r="M341" s="66" t="s">
        <v>211</v>
      </c>
      <c r="N341" s="66"/>
      <c r="O341" s="67" t="s">
        <v>724</v>
      </c>
      <c r="P341" s="67" t="s">
        <v>947</v>
      </c>
    </row>
    <row r="342" spans="1:16" ht="13.5" thickBot="1" x14ac:dyDescent="0.25">
      <c r="A342" s="10" t="str">
        <f t="shared" si="30"/>
        <v> BBS 95 </v>
      </c>
      <c r="B342" s="35" t="str">
        <f t="shared" si="31"/>
        <v>I</v>
      </c>
      <c r="C342" s="10">
        <f t="shared" si="32"/>
        <v>48058.553999999996</v>
      </c>
      <c r="D342" s="9" t="str">
        <f t="shared" si="33"/>
        <v>vis</v>
      </c>
      <c r="E342" s="64">
        <f>VLOOKUP(C342,'Active 1'!C$21:E$965,3,FALSE)</f>
        <v>2315.0098756121952</v>
      </c>
      <c r="F342" s="35" t="s">
        <v>175</v>
      </c>
      <c r="G342" s="9" t="str">
        <f t="shared" si="34"/>
        <v>48058.554</v>
      </c>
      <c r="H342" s="10">
        <f t="shared" si="35"/>
        <v>2315</v>
      </c>
      <c r="I342" s="65" t="s">
        <v>966</v>
      </c>
      <c r="J342" s="66" t="s">
        <v>967</v>
      </c>
      <c r="K342" s="65">
        <v>2315</v>
      </c>
      <c r="L342" s="65" t="s">
        <v>968</v>
      </c>
      <c r="M342" s="66" t="s">
        <v>211</v>
      </c>
      <c r="N342" s="66"/>
      <c r="O342" s="67" t="s">
        <v>739</v>
      </c>
      <c r="P342" s="67" t="s">
        <v>969</v>
      </c>
    </row>
    <row r="343" spans="1:16" ht="13.5" thickBot="1" x14ac:dyDescent="0.25">
      <c r="A343" s="10" t="str">
        <f t="shared" si="30"/>
        <v> AOEB 11 </v>
      </c>
      <c r="B343" s="35" t="str">
        <f t="shared" si="31"/>
        <v>I</v>
      </c>
      <c r="C343" s="10">
        <f t="shared" si="32"/>
        <v>49929.758000000002</v>
      </c>
      <c r="D343" s="9" t="str">
        <f t="shared" si="33"/>
        <v>vis</v>
      </c>
      <c r="E343" s="64">
        <f>VLOOKUP(C343,'Active 1'!C$21:E$965,3,FALSE)</f>
        <v>2879.0045358793823</v>
      </c>
      <c r="F343" s="35" t="s">
        <v>175</v>
      </c>
      <c r="G343" s="9" t="str">
        <f t="shared" si="34"/>
        <v>49929.758</v>
      </c>
      <c r="H343" s="10">
        <f t="shared" si="35"/>
        <v>2879</v>
      </c>
      <c r="I343" s="65" t="s">
        <v>1039</v>
      </c>
      <c r="J343" s="66" t="s">
        <v>1040</v>
      </c>
      <c r="K343" s="65">
        <v>2879</v>
      </c>
      <c r="L343" s="65" t="s">
        <v>596</v>
      </c>
      <c r="M343" s="66" t="s">
        <v>211</v>
      </c>
      <c r="N343" s="66"/>
      <c r="O343" s="67" t="s">
        <v>720</v>
      </c>
      <c r="P343" s="67" t="s">
        <v>1041</v>
      </c>
    </row>
    <row r="344" spans="1:16" ht="13.5" thickBot="1" x14ac:dyDescent="0.25">
      <c r="A344" s="10" t="str">
        <f t="shared" si="30"/>
        <v> AOEB 11 </v>
      </c>
      <c r="B344" s="35" t="str">
        <f t="shared" si="31"/>
        <v>I</v>
      </c>
      <c r="C344" s="10">
        <f t="shared" si="32"/>
        <v>49992.788999999997</v>
      </c>
      <c r="D344" s="9" t="str">
        <f t="shared" si="33"/>
        <v>vis</v>
      </c>
      <c r="E344" s="64">
        <f>VLOOKUP(C344,'Active 1'!C$21:E$965,3,FALSE)</f>
        <v>2898.0025432753146</v>
      </c>
      <c r="F344" s="35" t="s">
        <v>175</v>
      </c>
      <c r="G344" s="9" t="str">
        <f t="shared" si="34"/>
        <v>49992.789</v>
      </c>
      <c r="H344" s="10">
        <f t="shared" si="35"/>
        <v>2898</v>
      </c>
      <c r="I344" s="65" t="s">
        <v>1042</v>
      </c>
      <c r="J344" s="66" t="s">
        <v>1043</v>
      </c>
      <c r="K344" s="65">
        <v>2898</v>
      </c>
      <c r="L344" s="65" t="s">
        <v>513</v>
      </c>
      <c r="M344" s="66" t="s">
        <v>211</v>
      </c>
      <c r="N344" s="66"/>
      <c r="O344" s="67" t="s">
        <v>931</v>
      </c>
      <c r="P344" s="67" t="s">
        <v>1041</v>
      </c>
    </row>
    <row r="345" spans="1:16" ht="13.5" thickBot="1" x14ac:dyDescent="0.25">
      <c r="A345" s="10" t="str">
        <f t="shared" si="30"/>
        <v> AOEB 11 </v>
      </c>
      <c r="B345" s="35" t="str">
        <f t="shared" si="31"/>
        <v>I</v>
      </c>
      <c r="C345" s="10">
        <f t="shared" si="32"/>
        <v>50284.758999999998</v>
      </c>
      <c r="D345" s="9" t="str">
        <f t="shared" si="33"/>
        <v>vis</v>
      </c>
      <c r="E345" s="64">
        <f>VLOOKUP(C345,'Active 1'!C$21:E$965,3,FALSE)</f>
        <v>2986.0044505810979</v>
      </c>
      <c r="F345" s="35" t="s">
        <v>175</v>
      </c>
      <c r="G345" s="9" t="str">
        <f t="shared" si="34"/>
        <v>50284.759</v>
      </c>
      <c r="H345" s="10">
        <f t="shared" si="35"/>
        <v>2986</v>
      </c>
      <c r="I345" s="65" t="s">
        <v>1052</v>
      </c>
      <c r="J345" s="66" t="s">
        <v>1053</v>
      </c>
      <c r="K345" s="65">
        <v>2986</v>
      </c>
      <c r="L345" s="65" t="s">
        <v>596</v>
      </c>
      <c r="M345" s="66" t="s">
        <v>211</v>
      </c>
      <c r="N345" s="66"/>
      <c r="O345" s="67" t="s">
        <v>784</v>
      </c>
      <c r="P345" s="67" t="s">
        <v>1041</v>
      </c>
    </row>
    <row r="346" spans="1:16" ht="13.5" thickBot="1" x14ac:dyDescent="0.25">
      <c r="A346" s="10" t="str">
        <f t="shared" si="30"/>
        <v> AOEB 11 </v>
      </c>
      <c r="B346" s="35" t="str">
        <f t="shared" si="31"/>
        <v>I</v>
      </c>
      <c r="C346" s="10">
        <f t="shared" si="32"/>
        <v>50984.819000000003</v>
      </c>
      <c r="D346" s="9" t="str">
        <f t="shared" si="33"/>
        <v>vis</v>
      </c>
      <c r="E346" s="64">
        <f>VLOOKUP(C346,'Active 1'!C$21:E$965,3,FALSE)</f>
        <v>3197.0076879975682</v>
      </c>
      <c r="F346" s="35" t="s">
        <v>175</v>
      </c>
      <c r="G346" s="9" t="str">
        <f t="shared" si="34"/>
        <v>50984.819</v>
      </c>
      <c r="H346" s="10">
        <f t="shared" si="35"/>
        <v>3197</v>
      </c>
      <c r="I346" s="65" t="s">
        <v>1067</v>
      </c>
      <c r="J346" s="66" t="s">
        <v>1068</v>
      </c>
      <c r="K346" s="65">
        <v>3197</v>
      </c>
      <c r="L346" s="65" t="s">
        <v>473</v>
      </c>
      <c r="M346" s="66" t="s">
        <v>211</v>
      </c>
      <c r="N346" s="66"/>
      <c r="O346" s="67" t="s">
        <v>931</v>
      </c>
      <c r="P346" s="67" t="s">
        <v>1041</v>
      </c>
    </row>
    <row r="347" spans="1:16" ht="13.5" thickBot="1" x14ac:dyDescent="0.25">
      <c r="A347" s="10" t="str">
        <f t="shared" si="30"/>
        <v> AOEB 11 </v>
      </c>
      <c r="B347" s="35" t="str">
        <f t="shared" si="31"/>
        <v>I</v>
      </c>
      <c r="C347" s="10">
        <f t="shared" si="32"/>
        <v>51097.620999999999</v>
      </c>
      <c r="D347" s="9" t="str">
        <f t="shared" si="33"/>
        <v>vis</v>
      </c>
      <c r="E347" s="64">
        <f>VLOOKUP(C347,'Active 1'!C$21:E$965,3,FALSE)</f>
        <v>3231.0070411773695</v>
      </c>
      <c r="F347" s="35" t="s">
        <v>175</v>
      </c>
      <c r="G347" s="9" t="str">
        <f t="shared" si="34"/>
        <v>51097.621</v>
      </c>
      <c r="H347" s="10">
        <f t="shared" si="35"/>
        <v>3231</v>
      </c>
      <c r="I347" s="65" t="s">
        <v>1074</v>
      </c>
      <c r="J347" s="66" t="s">
        <v>1075</v>
      </c>
      <c r="K347" s="65">
        <v>3231</v>
      </c>
      <c r="L347" s="65" t="s">
        <v>693</v>
      </c>
      <c r="M347" s="66" t="s">
        <v>211</v>
      </c>
      <c r="N347" s="66"/>
      <c r="O347" s="67" t="s">
        <v>869</v>
      </c>
      <c r="P347" s="67" t="s">
        <v>1041</v>
      </c>
    </row>
    <row r="348" spans="1:16" ht="13.5" thickBot="1" x14ac:dyDescent="0.25">
      <c r="A348" s="10" t="str">
        <f t="shared" si="30"/>
        <v> AOEB 11 </v>
      </c>
      <c r="B348" s="35" t="str">
        <f t="shared" si="31"/>
        <v>I</v>
      </c>
      <c r="C348" s="10">
        <f t="shared" si="32"/>
        <v>51097.627999999997</v>
      </c>
      <c r="D348" s="9" t="str">
        <f t="shared" si="33"/>
        <v>vis</v>
      </c>
      <c r="E348" s="64">
        <f>VLOOKUP(C348,'Active 1'!C$21:E$965,3,FALSE)</f>
        <v>3231.0091510288985</v>
      </c>
      <c r="F348" s="35" t="s">
        <v>175</v>
      </c>
      <c r="G348" s="9" t="str">
        <f t="shared" si="34"/>
        <v>51097.628</v>
      </c>
      <c r="H348" s="10">
        <f t="shared" si="35"/>
        <v>3231</v>
      </c>
      <c r="I348" s="65" t="s">
        <v>1076</v>
      </c>
      <c r="J348" s="66" t="s">
        <v>1077</v>
      </c>
      <c r="K348" s="65">
        <v>3231</v>
      </c>
      <c r="L348" s="65" t="s">
        <v>1078</v>
      </c>
      <c r="M348" s="66" t="s">
        <v>211</v>
      </c>
      <c r="N348" s="66"/>
      <c r="O348" s="67" t="s">
        <v>784</v>
      </c>
      <c r="P348" s="67" t="s">
        <v>1041</v>
      </c>
    </row>
    <row r="349" spans="1:16" ht="13.5" thickBot="1" x14ac:dyDescent="0.25">
      <c r="A349" s="10" t="str">
        <f t="shared" si="30"/>
        <v> AOEB 11 </v>
      </c>
      <c r="B349" s="35" t="str">
        <f t="shared" si="31"/>
        <v>I</v>
      </c>
      <c r="C349" s="10">
        <f t="shared" si="32"/>
        <v>51369.680200000003</v>
      </c>
      <c r="D349" s="9" t="str">
        <f t="shared" si="33"/>
        <v>vis</v>
      </c>
      <c r="E349" s="64">
        <f>VLOOKUP(C349,'Active 1'!C$21:E$965,3,FALSE)</f>
        <v>3313.0076867919388</v>
      </c>
      <c r="F349" s="35" t="s">
        <v>175</v>
      </c>
      <c r="G349" s="9" t="str">
        <f t="shared" si="34"/>
        <v>51369.6802</v>
      </c>
      <c r="H349" s="10">
        <f t="shared" si="35"/>
        <v>3313</v>
      </c>
      <c r="I349" s="65" t="s">
        <v>1082</v>
      </c>
      <c r="J349" s="66" t="s">
        <v>1083</v>
      </c>
      <c r="K349" s="65">
        <v>3313</v>
      </c>
      <c r="L349" s="65" t="s">
        <v>1084</v>
      </c>
      <c r="M349" s="66" t="s">
        <v>1085</v>
      </c>
      <c r="N349" s="66" t="s">
        <v>1086</v>
      </c>
      <c r="O349" s="67" t="s">
        <v>1087</v>
      </c>
      <c r="P349" s="67" t="s">
        <v>1041</v>
      </c>
    </row>
    <row r="350" spans="1:16" ht="13.5" thickBot="1" x14ac:dyDescent="0.25">
      <c r="A350" s="10" t="str">
        <f t="shared" si="30"/>
        <v> BRNO 32 </v>
      </c>
      <c r="B350" s="35" t="str">
        <f t="shared" si="31"/>
        <v>I</v>
      </c>
      <c r="C350" s="10">
        <f t="shared" si="32"/>
        <v>51399.537600000003</v>
      </c>
      <c r="D350" s="9" t="str">
        <f t="shared" si="33"/>
        <v>vis</v>
      </c>
      <c r="E350" s="64">
        <f>VLOOKUP(C350,'Active 1'!C$21:E$965,3,FALSE)</f>
        <v>3322.0069269439809</v>
      </c>
      <c r="F350" s="35" t="s">
        <v>175</v>
      </c>
      <c r="G350" s="9" t="str">
        <f t="shared" si="34"/>
        <v>51399.5376</v>
      </c>
      <c r="H350" s="10">
        <f t="shared" si="35"/>
        <v>3322</v>
      </c>
      <c r="I350" s="65" t="s">
        <v>1088</v>
      </c>
      <c r="J350" s="66" t="s">
        <v>1089</v>
      </c>
      <c r="K350" s="65">
        <v>3322</v>
      </c>
      <c r="L350" s="65" t="s">
        <v>1090</v>
      </c>
      <c r="M350" s="66" t="s">
        <v>211</v>
      </c>
      <c r="N350" s="66"/>
      <c r="O350" s="67" t="s">
        <v>1091</v>
      </c>
      <c r="P350" s="67" t="s">
        <v>1092</v>
      </c>
    </row>
    <row r="351" spans="1:16" ht="13.5" thickBot="1" x14ac:dyDescent="0.25">
      <c r="A351" s="10" t="str">
        <f t="shared" si="30"/>
        <v> BBS 121 </v>
      </c>
      <c r="B351" s="35" t="str">
        <f t="shared" si="31"/>
        <v>I</v>
      </c>
      <c r="C351" s="10">
        <f t="shared" si="32"/>
        <v>51429.409</v>
      </c>
      <c r="D351" s="9" t="str">
        <f t="shared" si="33"/>
        <v>vis</v>
      </c>
      <c r="E351" s="64">
        <f>VLOOKUP(C351,'Active 1'!C$21:E$965,3,FALSE)</f>
        <v>3331.0103867990811</v>
      </c>
      <c r="F351" s="35" t="s">
        <v>175</v>
      </c>
      <c r="G351" s="9" t="str">
        <f t="shared" si="34"/>
        <v>51429.409</v>
      </c>
      <c r="H351" s="10">
        <f t="shared" si="35"/>
        <v>3331</v>
      </c>
      <c r="I351" s="65" t="s">
        <v>1093</v>
      </c>
      <c r="J351" s="66" t="s">
        <v>1094</v>
      </c>
      <c r="K351" s="65">
        <v>3331</v>
      </c>
      <c r="L351" s="65" t="s">
        <v>1095</v>
      </c>
      <c r="M351" s="66" t="s">
        <v>211</v>
      </c>
      <c r="N351" s="66"/>
      <c r="O351" s="67" t="s">
        <v>739</v>
      </c>
      <c r="P351" s="67" t="s">
        <v>1096</v>
      </c>
    </row>
    <row r="352" spans="1:16" ht="13.5" thickBot="1" x14ac:dyDescent="0.25">
      <c r="A352" s="10" t="str">
        <f t="shared" si="30"/>
        <v> BBS 123 </v>
      </c>
      <c r="B352" s="35" t="str">
        <f t="shared" si="31"/>
        <v>I</v>
      </c>
      <c r="C352" s="10">
        <f t="shared" si="32"/>
        <v>51681.552000000003</v>
      </c>
      <c r="D352" s="9" t="str">
        <f t="shared" si="33"/>
        <v>vis</v>
      </c>
      <c r="E352" s="64">
        <f>VLOOKUP(C352,'Active 1'!C$21:E$965,3,FALSE)</f>
        <v>3407.008143122684</v>
      </c>
      <c r="F352" s="35" t="s">
        <v>175</v>
      </c>
      <c r="G352" s="9" t="str">
        <f t="shared" si="34"/>
        <v>51681.552</v>
      </c>
      <c r="H352" s="10">
        <f t="shared" si="35"/>
        <v>3407</v>
      </c>
      <c r="I352" s="65" t="s">
        <v>1097</v>
      </c>
      <c r="J352" s="66" t="s">
        <v>1098</v>
      </c>
      <c r="K352" s="65">
        <v>3407</v>
      </c>
      <c r="L352" s="65" t="s">
        <v>1099</v>
      </c>
      <c r="M352" s="66" t="s">
        <v>211</v>
      </c>
      <c r="N352" s="66"/>
      <c r="O352" s="67" t="s">
        <v>739</v>
      </c>
      <c r="P352" s="67" t="s">
        <v>1100</v>
      </c>
    </row>
    <row r="353" spans="1:16" ht="13.5" thickBot="1" x14ac:dyDescent="0.25">
      <c r="A353" s="10" t="str">
        <f t="shared" si="30"/>
        <v> BBS 124 </v>
      </c>
      <c r="B353" s="35" t="str">
        <f t="shared" si="31"/>
        <v>I</v>
      </c>
      <c r="C353" s="10">
        <f t="shared" si="32"/>
        <v>51877.305999999997</v>
      </c>
      <c r="D353" s="9" t="str">
        <f t="shared" si="33"/>
        <v>vis</v>
      </c>
      <c r="E353" s="64">
        <f>VLOOKUP(C353,'Active 1'!C$21:E$965,3,FALSE)</f>
        <v>3466.0098397447191</v>
      </c>
      <c r="F353" s="35" t="s">
        <v>175</v>
      </c>
      <c r="G353" s="9" t="str">
        <f t="shared" si="34"/>
        <v>51877.306</v>
      </c>
      <c r="H353" s="10">
        <f t="shared" si="35"/>
        <v>3466</v>
      </c>
      <c r="I353" s="65" t="s">
        <v>1101</v>
      </c>
      <c r="J353" s="66" t="s">
        <v>1102</v>
      </c>
      <c r="K353" s="65">
        <v>3466</v>
      </c>
      <c r="L353" s="65" t="s">
        <v>968</v>
      </c>
      <c r="M353" s="66" t="s">
        <v>211</v>
      </c>
      <c r="N353" s="66"/>
      <c r="O353" s="67" t="s">
        <v>739</v>
      </c>
      <c r="P353" s="67" t="s">
        <v>1103</v>
      </c>
    </row>
    <row r="354" spans="1:16" ht="13.5" thickBot="1" x14ac:dyDescent="0.25">
      <c r="A354" s="10" t="str">
        <f t="shared" si="30"/>
        <v> BBS 125 </v>
      </c>
      <c r="B354" s="35" t="str">
        <f t="shared" si="31"/>
        <v>I</v>
      </c>
      <c r="C354" s="10">
        <f t="shared" si="32"/>
        <v>52056.463000000003</v>
      </c>
      <c r="D354" s="9" t="str">
        <f t="shared" si="33"/>
        <v>vis</v>
      </c>
      <c r="E354" s="64">
        <f>VLOOKUP(C354,'Active 1'!C$21:E$965,3,FALSE)</f>
        <v>3520.0090783897263</v>
      </c>
      <c r="F354" s="35" t="s">
        <v>175</v>
      </c>
      <c r="G354" s="9" t="str">
        <f t="shared" si="34"/>
        <v>52056.463</v>
      </c>
      <c r="H354" s="10">
        <f t="shared" si="35"/>
        <v>3520</v>
      </c>
      <c r="I354" s="65" t="s">
        <v>1104</v>
      </c>
      <c r="J354" s="66" t="s">
        <v>1105</v>
      </c>
      <c r="K354" s="65">
        <v>3520</v>
      </c>
      <c r="L354" s="65" t="s">
        <v>1078</v>
      </c>
      <c r="M354" s="66" t="s">
        <v>211</v>
      </c>
      <c r="N354" s="66"/>
      <c r="O354" s="67" t="s">
        <v>739</v>
      </c>
      <c r="P354" s="67" t="s">
        <v>1106</v>
      </c>
    </row>
    <row r="355" spans="1:16" ht="13.5" thickBot="1" x14ac:dyDescent="0.25">
      <c r="A355" s="10" t="str">
        <f t="shared" si="30"/>
        <v> BBS 126 </v>
      </c>
      <c r="B355" s="35" t="str">
        <f t="shared" si="31"/>
        <v>I</v>
      </c>
      <c r="C355" s="10">
        <f t="shared" si="32"/>
        <v>52202.444000000003</v>
      </c>
      <c r="D355" s="9" t="str">
        <f t="shared" si="33"/>
        <v>vis</v>
      </c>
      <c r="E355" s="64">
        <f>VLOOKUP(C355,'Active 1'!C$21:E$965,3,FALSE)</f>
        <v>3564.0088264131723</v>
      </c>
      <c r="F355" s="35" t="s">
        <v>175</v>
      </c>
      <c r="G355" s="9" t="str">
        <f t="shared" si="34"/>
        <v>52202.444</v>
      </c>
      <c r="H355" s="10">
        <f t="shared" si="35"/>
        <v>3564</v>
      </c>
      <c r="I355" s="65" t="s">
        <v>1107</v>
      </c>
      <c r="J355" s="66" t="s">
        <v>1108</v>
      </c>
      <c r="K355" s="65">
        <v>3564</v>
      </c>
      <c r="L355" s="65" t="s">
        <v>1109</v>
      </c>
      <c r="M355" s="66" t="s">
        <v>211</v>
      </c>
      <c r="N355" s="66"/>
      <c r="O355" s="67" t="s">
        <v>739</v>
      </c>
      <c r="P355" s="67" t="s">
        <v>1110</v>
      </c>
    </row>
    <row r="356" spans="1:16" ht="13.5" thickBot="1" x14ac:dyDescent="0.25">
      <c r="A356" s="10" t="str">
        <f t="shared" si="30"/>
        <v> BBS 128 </v>
      </c>
      <c r="B356" s="35" t="str">
        <f t="shared" si="31"/>
        <v>I</v>
      </c>
      <c r="C356" s="10">
        <f t="shared" si="32"/>
        <v>52484.468999999997</v>
      </c>
      <c r="D356" s="9" t="str">
        <f t="shared" si="33"/>
        <v>vis</v>
      </c>
      <c r="E356" s="64">
        <f>VLOOKUP(C356,'Active 1'!C$21:E$965,3,FALSE)</f>
        <v>3649.0132375099042</v>
      </c>
      <c r="F356" s="35" t="s">
        <v>175</v>
      </c>
      <c r="G356" s="9" t="str">
        <f t="shared" si="34"/>
        <v>52484.469</v>
      </c>
      <c r="H356" s="10">
        <f t="shared" si="35"/>
        <v>3649</v>
      </c>
      <c r="I356" s="65" t="s">
        <v>1111</v>
      </c>
      <c r="J356" s="66" t="s">
        <v>1112</v>
      </c>
      <c r="K356" s="65">
        <v>3649</v>
      </c>
      <c r="L356" s="65" t="s">
        <v>1113</v>
      </c>
      <c r="M356" s="66" t="s">
        <v>211</v>
      </c>
      <c r="N356" s="66"/>
      <c r="O356" s="67" t="s">
        <v>739</v>
      </c>
      <c r="P356" s="67" t="s">
        <v>1114</v>
      </c>
    </row>
    <row r="357" spans="1:16" ht="13.5" thickBot="1" x14ac:dyDescent="0.25">
      <c r="A357" s="10" t="str">
        <f t="shared" si="30"/>
        <v> AOEB 11 </v>
      </c>
      <c r="B357" s="35" t="str">
        <f t="shared" si="31"/>
        <v>I</v>
      </c>
      <c r="C357" s="10">
        <f t="shared" si="32"/>
        <v>52507.697999999997</v>
      </c>
      <c r="D357" s="9" t="str">
        <f t="shared" si="33"/>
        <v>vis</v>
      </c>
      <c r="E357" s="64">
        <f>VLOOKUP(C357,'Active 1'!C$21:E$965,3,FALSE)</f>
        <v>3656.0146291076917</v>
      </c>
      <c r="F357" s="35" t="s">
        <v>175</v>
      </c>
      <c r="G357" s="9" t="str">
        <f t="shared" si="34"/>
        <v>52507.698</v>
      </c>
      <c r="H357" s="10">
        <f t="shared" si="35"/>
        <v>3656</v>
      </c>
      <c r="I357" s="65" t="s">
        <v>1115</v>
      </c>
      <c r="J357" s="66" t="s">
        <v>1116</v>
      </c>
      <c r="K357" s="65">
        <v>3656</v>
      </c>
      <c r="L357" s="65" t="s">
        <v>1117</v>
      </c>
      <c r="M357" s="66" t="s">
        <v>211</v>
      </c>
      <c r="N357" s="66"/>
      <c r="O357" s="67" t="s">
        <v>1118</v>
      </c>
      <c r="P357" s="67" t="s">
        <v>1041</v>
      </c>
    </row>
    <row r="358" spans="1:16" ht="13.5" thickBot="1" x14ac:dyDescent="0.25">
      <c r="A358" s="10" t="str">
        <f t="shared" si="30"/>
        <v>OEJV 0003 </v>
      </c>
      <c r="B358" s="35" t="str">
        <f t="shared" si="31"/>
        <v>I</v>
      </c>
      <c r="C358" s="10">
        <f t="shared" si="32"/>
        <v>53257.517999999996</v>
      </c>
      <c r="D358" s="9" t="str">
        <f t="shared" si="33"/>
        <v>vis</v>
      </c>
      <c r="E358" s="64">
        <f>VLOOKUP(C358,'Active 1'!C$21:E$965,3,FALSE)</f>
        <v>3882.0158968270539</v>
      </c>
      <c r="F358" s="35" t="s">
        <v>175</v>
      </c>
      <c r="G358" s="9" t="str">
        <f t="shared" si="34"/>
        <v>53257.518</v>
      </c>
      <c r="H358" s="10">
        <f t="shared" si="35"/>
        <v>3882</v>
      </c>
      <c r="I358" s="65" t="s">
        <v>1126</v>
      </c>
      <c r="J358" s="66" t="s">
        <v>1127</v>
      </c>
      <c r="K358" s="65">
        <v>3882</v>
      </c>
      <c r="L358" s="65" t="s">
        <v>464</v>
      </c>
      <c r="M358" s="66" t="s">
        <v>211</v>
      </c>
      <c r="N358" s="66"/>
      <c r="O358" s="67" t="s">
        <v>739</v>
      </c>
      <c r="P358" s="68" t="s">
        <v>1128</v>
      </c>
    </row>
    <row r="359" spans="1:16" ht="13.5" thickBot="1" x14ac:dyDescent="0.25">
      <c r="A359" s="10" t="str">
        <f t="shared" si="30"/>
        <v> AOEB 11 </v>
      </c>
      <c r="B359" s="35" t="str">
        <f t="shared" si="31"/>
        <v>I</v>
      </c>
      <c r="C359" s="10">
        <f t="shared" si="32"/>
        <v>53270.788999999997</v>
      </c>
      <c r="D359" s="9" t="str">
        <f t="shared" si="33"/>
        <v>vis</v>
      </c>
      <c r="E359" s="64">
        <f>VLOOKUP(C359,'Active 1'!C$21:E$965,3,FALSE)</f>
        <v>3886.0158739200942</v>
      </c>
      <c r="F359" s="35" t="s">
        <v>175</v>
      </c>
      <c r="G359" s="9" t="str">
        <f t="shared" si="34"/>
        <v>53270.789</v>
      </c>
      <c r="H359" s="10">
        <f t="shared" si="35"/>
        <v>3886</v>
      </c>
      <c r="I359" s="65" t="s">
        <v>1135</v>
      </c>
      <c r="J359" s="66" t="s">
        <v>1136</v>
      </c>
      <c r="K359" s="65" t="s">
        <v>1137</v>
      </c>
      <c r="L359" s="65" t="s">
        <v>464</v>
      </c>
      <c r="M359" s="66" t="s">
        <v>211</v>
      </c>
      <c r="N359" s="66"/>
      <c r="O359" s="67" t="s">
        <v>931</v>
      </c>
      <c r="P359" s="67" t="s">
        <v>1041</v>
      </c>
    </row>
    <row r="360" spans="1:16" ht="13.5" thickBot="1" x14ac:dyDescent="0.25">
      <c r="A360" s="10" t="str">
        <f t="shared" si="30"/>
        <v>OEJV 0003 </v>
      </c>
      <c r="B360" s="35" t="str">
        <f t="shared" si="31"/>
        <v>I</v>
      </c>
      <c r="C360" s="10">
        <f t="shared" si="32"/>
        <v>53612.525000000001</v>
      </c>
      <c r="D360" s="9" t="str">
        <f t="shared" si="33"/>
        <v>vis</v>
      </c>
      <c r="E360" s="64">
        <f>VLOOKUP(C360,'Active 1'!C$21:E$965,3,FALSE)</f>
        <v>3989.0176199729403</v>
      </c>
      <c r="F360" s="35" t="s">
        <v>175</v>
      </c>
      <c r="G360" s="9" t="str">
        <f t="shared" si="34"/>
        <v>53612.525</v>
      </c>
      <c r="H360" s="10">
        <f t="shared" si="35"/>
        <v>3989</v>
      </c>
      <c r="I360" s="65" t="s">
        <v>1149</v>
      </c>
      <c r="J360" s="66" t="s">
        <v>1150</v>
      </c>
      <c r="K360" s="65" t="s">
        <v>1151</v>
      </c>
      <c r="L360" s="65" t="s">
        <v>1152</v>
      </c>
      <c r="M360" s="66" t="s">
        <v>211</v>
      </c>
      <c r="N360" s="66"/>
      <c r="O360" s="67" t="s">
        <v>739</v>
      </c>
      <c r="P360" s="68" t="s">
        <v>1128</v>
      </c>
    </row>
    <row r="361" spans="1:16" ht="13.5" thickBot="1" x14ac:dyDescent="0.25">
      <c r="A361" s="10" t="str">
        <f t="shared" si="30"/>
        <v> AOEB 11 </v>
      </c>
      <c r="B361" s="35" t="str">
        <f t="shared" si="31"/>
        <v>I</v>
      </c>
      <c r="C361" s="10">
        <f t="shared" si="32"/>
        <v>53645.705199999997</v>
      </c>
      <c r="D361" s="9" t="str">
        <f t="shared" si="33"/>
        <v>vis</v>
      </c>
      <c r="E361" s="64">
        <f>VLOOKUP(C361,'Active 1'!C$21:E$965,3,FALSE)</f>
        <v>3999.0183765054157</v>
      </c>
      <c r="F361" s="35" t="s">
        <v>175</v>
      </c>
      <c r="G361" s="9" t="str">
        <f t="shared" si="34"/>
        <v>53645.7052</v>
      </c>
      <c r="H361" s="10">
        <f t="shared" si="35"/>
        <v>3999</v>
      </c>
      <c r="I361" s="65" t="s">
        <v>1153</v>
      </c>
      <c r="J361" s="66" t="s">
        <v>1154</v>
      </c>
      <c r="K361" s="65" t="s">
        <v>1155</v>
      </c>
      <c r="L361" s="65" t="s">
        <v>1156</v>
      </c>
      <c r="M361" s="66" t="s">
        <v>1085</v>
      </c>
      <c r="N361" s="66" t="s">
        <v>1086</v>
      </c>
      <c r="O361" s="67" t="s">
        <v>784</v>
      </c>
      <c r="P361" s="67" t="s">
        <v>1041</v>
      </c>
    </row>
    <row r="362" spans="1:16" ht="13.5" thickBot="1" x14ac:dyDescent="0.25">
      <c r="A362" s="10" t="str">
        <f t="shared" si="30"/>
        <v> AOEB 12 </v>
      </c>
      <c r="B362" s="35" t="str">
        <f t="shared" si="31"/>
        <v>I</v>
      </c>
      <c r="C362" s="10">
        <f t="shared" si="32"/>
        <v>54272.773800000003</v>
      </c>
      <c r="D362" s="9" t="str">
        <f t="shared" si="33"/>
        <v>vis</v>
      </c>
      <c r="E362" s="64">
        <f>VLOOKUP(C362,'Active 1'!C$21:E$965,3,FALSE)</f>
        <v>4188.0214686435384</v>
      </c>
      <c r="F362" s="35" t="s">
        <v>175</v>
      </c>
      <c r="G362" s="9" t="str">
        <f t="shared" si="34"/>
        <v>54272.7738</v>
      </c>
      <c r="H362" s="10">
        <f t="shared" si="35"/>
        <v>4188</v>
      </c>
      <c r="I362" s="65" t="s">
        <v>1168</v>
      </c>
      <c r="J362" s="66" t="s">
        <v>1169</v>
      </c>
      <c r="K362" s="65" t="s">
        <v>1170</v>
      </c>
      <c r="L362" s="65" t="s">
        <v>1171</v>
      </c>
      <c r="M362" s="66" t="s">
        <v>1085</v>
      </c>
      <c r="N362" s="66" t="s">
        <v>1086</v>
      </c>
      <c r="O362" s="67" t="s">
        <v>1172</v>
      </c>
      <c r="P362" s="67" t="s">
        <v>1173</v>
      </c>
    </row>
    <row r="363" spans="1:16" ht="13.5" thickBot="1" x14ac:dyDescent="0.25">
      <c r="A363" s="10" t="str">
        <f t="shared" si="30"/>
        <v> AOEB 12 </v>
      </c>
      <c r="B363" s="35" t="str">
        <f t="shared" si="31"/>
        <v>I</v>
      </c>
      <c r="C363" s="10">
        <f t="shared" si="32"/>
        <v>54282.727099999996</v>
      </c>
      <c r="D363" s="9" t="str">
        <f t="shared" si="33"/>
        <v>vis</v>
      </c>
      <c r="E363" s="64">
        <f>VLOOKUP(C363,'Active 1'!C$21:E$965,3,FALSE)</f>
        <v>4191.0214665336853</v>
      </c>
      <c r="F363" s="35" t="s">
        <v>175</v>
      </c>
      <c r="G363" s="9" t="str">
        <f t="shared" si="34"/>
        <v>54282.7271</v>
      </c>
      <c r="H363" s="10">
        <f t="shared" si="35"/>
        <v>4191</v>
      </c>
      <c r="I363" s="65" t="s">
        <v>1174</v>
      </c>
      <c r="J363" s="66" t="s">
        <v>1175</v>
      </c>
      <c r="K363" s="65" t="s">
        <v>1176</v>
      </c>
      <c r="L363" s="65" t="s">
        <v>1171</v>
      </c>
      <c r="M363" s="66" t="s">
        <v>1085</v>
      </c>
      <c r="N363" s="66" t="s">
        <v>1086</v>
      </c>
      <c r="O363" s="67" t="s">
        <v>1177</v>
      </c>
      <c r="P363" s="67" t="s">
        <v>1173</v>
      </c>
    </row>
    <row r="364" spans="1:16" ht="13.5" thickBot="1" x14ac:dyDescent="0.25">
      <c r="A364" s="10" t="str">
        <f t="shared" si="30"/>
        <v> AOEB 12 </v>
      </c>
      <c r="B364" s="35" t="str">
        <f t="shared" si="31"/>
        <v>I</v>
      </c>
      <c r="C364" s="10">
        <f t="shared" si="32"/>
        <v>54302.633399999999</v>
      </c>
      <c r="D364" s="9" t="str">
        <f t="shared" si="33"/>
        <v>vis</v>
      </c>
      <c r="E364" s="64">
        <f>VLOOKUP(C364,'Active 1'!C$21:E$965,3,FALSE)</f>
        <v>4197.0213718917739</v>
      </c>
      <c r="F364" s="35" t="s">
        <v>175</v>
      </c>
      <c r="G364" s="9" t="str">
        <f t="shared" si="34"/>
        <v>54302.6334</v>
      </c>
      <c r="H364" s="10">
        <f t="shared" si="35"/>
        <v>4197</v>
      </c>
      <c r="I364" s="65" t="s">
        <v>1178</v>
      </c>
      <c r="J364" s="66" t="s">
        <v>1179</v>
      </c>
      <c r="K364" s="65" t="s">
        <v>1180</v>
      </c>
      <c r="L364" s="65" t="s">
        <v>1181</v>
      </c>
      <c r="M364" s="66" t="s">
        <v>1085</v>
      </c>
      <c r="N364" s="66" t="s">
        <v>1086</v>
      </c>
      <c r="O364" s="67" t="s">
        <v>784</v>
      </c>
      <c r="P364" s="67" t="s">
        <v>1173</v>
      </c>
    </row>
    <row r="365" spans="1:16" ht="13.5" thickBot="1" x14ac:dyDescent="0.25">
      <c r="A365" s="10" t="str">
        <f t="shared" si="30"/>
        <v>BAVM 203 </v>
      </c>
      <c r="B365" s="35" t="str">
        <f t="shared" si="31"/>
        <v>I</v>
      </c>
      <c r="C365" s="10">
        <f t="shared" si="32"/>
        <v>54697.453000000001</v>
      </c>
      <c r="D365" s="9" t="str">
        <f t="shared" si="33"/>
        <v>vis</v>
      </c>
      <c r="E365" s="64">
        <f>VLOOKUP(C365,'Active 1'!C$21:E$965,3,FALSE)</f>
        <v>4316.0229057538372</v>
      </c>
      <c r="F365" s="35" t="s">
        <v>175</v>
      </c>
      <c r="G365" s="9" t="str">
        <f t="shared" si="34"/>
        <v>54697.4530</v>
      </c>
      <c r="H365" s="10">
        <f t="shared" si="35"/>
        <v>4316</v>
      </c>
      <c r="I365" s="65" t="s">
        <v>1193</v>
      </c>
      <c r="J365" s="66" t="s">
        <v>1194</v>
      </c>
      <c r="K365" s="65" t="s">
        <v>1195</v>
      </c>
      <c r="L365" s="65" t="s">
        <v>1196</v>
      </c>
      <c r="M365" s="66" t="s">
        <v>1085</v>
      </c>
      <c r="N365" s="66" t="s">
        <v>1132</v>
      </c>
      <c r="O365" s="67" t="s">
        <v>1167</v>
      </c>
      <c r="P365" s="68" t="s">
        <v>1197</v>
      </c>
    </row>
    <row r="366" spans="1:16" ht="13.5" thickBot="1" x14ac:dyDescent="0.25">
      <c r="A366" s="10" t="str">
        <f t="shared" si="30"/>
        <v>VSB 48 </v>
      </c>
      <c r="B366" s="35" t="str">
        <f t="shared" si="31"/>
        <v>I</v>
      </c>
      <c r="C366" s="10">
        <f t="shared" si="32"/>
        <v>54806.94</v>
      </c>
      <c r="D366" s="9" t="str">
        <f t="shared" si="33"/>
        <v>vis</v>
      </c>
      <c r="E366" s="64">
        <f>VLOOKUP(C366,'Active 1'!C$21:E$965,3,FALSE)</f>
        <v>4349.0230935306236</v>
      </c>
      <c r="F366" s="35" t="s">
        <v>175</v>
      </c>
      <c r="G366" s="9" t="str">
        <f t="shared" si="34"/>
        <v>54806.940</v>
      </c>
      <c r="H366" s="10">
        <f t="shared" si="35"/>
        <v>4349</v>
      </c>
      <c r="I366" s="65" t="s">
        <v>1207</v>
      </c>
      <c r="J366" s="66" t="s">
        <v>1208</v>
      </c>
      <c r="K366" s="65" t="s">
        <v>1209</v>
      </c>
      <c r="L366" s="65" t="s">
        <v>461</v>
      </c>
      <c r="M366" s="66" t="s">
        <v>211</v>
      </c>
      <c r="N366" s="66"/>
      <c r="O366" s="67" t="s">
        <v>1210</v>
      </c>
      <c r="P366" s="68" t="s">
        <v>1211</v>
      </c>
    </row>
    <row r="367" spans="1:16" ht="13.5" thickBot="1" x14ac:dyDescent="0.25">
      <c r="A367" s="10" t="str">
        <f t="shared" si="30"/>
        <v>OEJV 0137 </v>
      </c>
      <c r="B367" s="35" t="str">
        <f t="shared" si="31"/>
        <v>I</v>
      </c>
      <c r="C367" s="10">
        <f t="shared" si="32"/>
        <v>55082.32</v>
      </c>
      <c r="D367" s="9" t="str">
        <f t="shared" si="33"/>
        <v>vis</v>
      </c>
      <c r="E367" s="64">
        <f>VLOOKUP(C367,'Active 1'!C$21:E$965,3,FALSE)</f>
        <v>4432.024652710903</v>
      </c>
      <c r="F367" s="35" t="s">
        <v>175</v>
      </c>
      <c r="G367" s="9" t="str">
        <f t="shared" si="34"/>
        <v>55082.3200</v>
      </c>
      <c r="H367" s="10">
        <f t="shared" si="35"/>
        <v>4432</v>
      </c>
      <c r="I367" s="65" t="s">
        <v>1233</v>
      </c>
      <c r="J367" s="66" t="s">
        <v>1234</v>
      </c>
      <c r="K367" s="65" t="s">
        <v>1235</v>
      </c>
      <c r="L367" s="65" t="s">
        <v>1236</v>
      </c>
      <c r="M367" s="66" t="s">
        <v>1085</v>
      </c>
      <c r="N367" s="66" t="s">
        <v>134</v>
      </c>
      <c r="O367" s="67" t="s">
        <v>1237</v>
      </c>
      <c r="P367" s="68" t="s">
        <v>1238</v>
      </c>
    </row>
    <row r="368" spans="1:16" ht="13.5" thickBot="1" x14ac:dyDescent="0.25">
      <c r="A368" s="10" t="str">
        <f t="shared" si="30"/>
        <v> JAAVSO 43-1 </v>
      </c>
      <c r="B368" s="35" t="str">
        <f t="shared" si="31"/>
        <v>I</v>
      </c>
      <c r="C368" s="10">
        <f t="shared" si="32"/>
        <v>56943.627899999999</v>
      </c>
      <c r="D368" s="9" t="str">
        <f t="shared" si="33"/>
        <v>vis</v>
      </c>
      <c r="E368" s="64">
        <f>VLOOKUP(C368,'Active 1'!C$21:E$965,3,FALSE)</f>
        <v>4993.0365555890121</v>
      </c>
      <c r="F368" s="35" t="s">
        <v>175</v>
      </c>
      <c r="G368" s="9" t="str">
        <f t="shared" si="34"/>
        <v>56943.6279</v>
      </c>
      <c r="H368" s="10">
        <f t="shared" si="35"/>
        <v>4993</v>
      </c>
      <c r="I368" s="65" t="s">
        <v>1255</v>
      </c>
      <c r="J368" s="66" t="s">
        <v>1256</v>
      </c>
      <c r="K368" s="65" t="s">
        <v>1257</v>
      </c>
      <c r="L368" s="65" t="s">
        <v>1258</v>
      </c>
      <c r="M368" s="66" t="s">
        <v>1085</v>
      </c>
      <c r="N368" s="66" t="s">
        <v>175</v>
      </c>
      <c r="O368" s="67" t="s">
        <v>1192</v>
      </c>
      <c r="P368" s="67" t="s">
        <v>1259</v>
      </c>
    </row>
    <row r="369" spans="2:6" x14ac:dyDescent="0.2">
      <c r="B369" s="35"/>
      <c r="F369" s="35"/>
    </row>
    <row r="370" spans="2:6" x14ac:dyDescent="0.2">
      <c r="B370" s="35"/>
      <c r="F370" s="35"/>
    </row>
    <row r="371" spans="2:6" x14ac:dyDescent="0.2">
      <c r="B371" s="35"/>
      <c r="F371" s="35"/>
    </row>
    <row r="372" spans="2:6" x14ac:dyDescent="0.2">
      <c r="B372" s="35"/>
      <c r="F372" s="35"/>
    </row>
    <row r="373" spans="2:6" x14ac:dyDescent="0.2">
      <c r="B373" s="35"/>
      <c r="F373" s="35"/>
    </row>
    <row r="374" spans="2:6" x14ac:dyDescent="0.2">
      <c r="B374" s="35"/>
      <c r="F374" s="35"/>
    </row>
    <row r="375" spans="2:6" x14ac:dyDescent="0.2">
      <c r="B375" s="35"/>
      <c r="F375" s="35"/>
    </row>
    <row r="376" spans="2:6" x14ac:dyDescent="0.2">
      <c r="B376" s="35"/>
      <c r="F376" s="35"/>
    </row>
    <row r="377" spans="2:6" x14ac:dyDescent="0.2">
      <c r="B377" s="35"/>
      <c r="F377" s="35"/>
    </row>
    <row r="378" spans="2:6" x14ac:dyDescent="0.2">
      <c r="B378" s="35"/>
      <c r="F378" s="35"/>
    </row>
    <row r="379" spans="2:6" x14ac:dyDescent="0.2">
      <c r="B379" s="35"/>
      <c r="F379" s="35"/>
    </row>
    <row r="380" spans="2:6" x14ac:dyDescent="0.2">
      <c r="B380" s="35"/>
      <c r="F380" s="35"/>
    </row>
    <row r="381" spans="2:6" x14ac:dyDescent="0.2">
      <c r="B381" s="35"/>
      <c r="F381" s="35"/>
    </row>
    <row r="382" spans="2:6" x14ac:dyDescent="0.2">
      <c r="B382" s="35"/>
      <c r="F382" s="35"/>
    </row>
    <row r="383" spans="2:6" x14ac:dyDescent="0.2">
      <c r="B383" s="35"/>
      <c r="F383" s="35"/>
    </row>
    <row r="384" spans="2:6" x14ac:dyDescent="0.2">
      <c r="B384" s="35"/>
      <c r="F384" s="35"/>
    </row>
    <row r="385" spans="2:6" x14ac:dyDescent="0.2">
      <c r="B385" s="35"/>
      <c r="F385" s="35"/>
    </row>
    <row r="386" spans="2:6" x14ac:dyDescent="0.2">
      <c r="B386" s="35"/>
      <c r="F386" s="35"/>
    </row>
    <row r="387" spans="2:6" x14ac:dyDescent="0.2">
      <c r="B387" s="35"/>
      <c r="F387" s="35"/>
    </row>
    <row r="388" spans="2:6" x14ac:dyDescent="0.2">
      <c r="B388" s="35"/>
      <c r="F388" s="35"/>
    </row>
    <row r="389" spans="2:6" x14ac:dyDescent="0.2">
      <c r="B389" s="35"/>
      <c r="F389" s="35"/>
    </row>
    <row r="390" spans="2:6" x14ac:dyDescent="0.2">
      <c r="B390" s="35"/>
      <c r="F390" s="35"/>
    </row>
    <row r="391" spans="2:6" x14ac:dyDescent="0.2">
      <c r="B391" s="35"/>
      <c r="F391" s="35"/>
    </row>
    <row r="392" spans="2:6" x14ac:dyDescent="0.2">
      <c r="B392" s="35"/>
      <c r="F392" s="35"/>
    </row>
    <row r="393" spans="2:6" x14ac:dyDescent="0.2">
      <c r="B393" s="35"/>
      <c r="F393" s="35"/>
    </row>
    <row r="394" spans="2:6" x14ac:dyDescent="0.2">
      <c r="B394" s="35"/>
      <c r="F394" s="35"/>
    </row>
    <row r="395" spans="2:6" x14ac:dyDescent="0.2">
      <c r="B395" s="35"/>
      <c r="F395" s="35"/>
    </row>
    <row r="396" spans="2:6" x14ac:dyDescent="0.2">
      <c r="B396" s="35"/>
      <c r="F396" s="35"/>
    </row>
    <row r="397" spans="2:6" x14ac:dyDescent="0.2">
      <c r="B397" s="35"/>
      <c r="F397" s="35"/>
    </row>
    <row r="398" spans="2:6" x14ac:dyDescent="0.2">
      <c r="B398" s="35"/>
      <c r="F398" s="35"/>
    </row>
    <row r="399" spans="2:6" x14ac:dyDescent="0.2">
      <c r="B399" s="35"/>
      <c r="F399" s="35"/>
    </row>
    <row r="400" spans="2:6" x14ac:dyDescent="0.2">
      <c r="B400" s="35"/>
      <c r="F400" s="35"/>
    </row>
    <row r="401" spans="2:6" x14ac:dyDescent="0.2">
      <c r="B401" s="35"/>
      <c r="F401" s="35"/>
    </row>
    <row r="402" spans="2:6" x14ac:dyDescent="0.2">
      <c r="B402" s="35"/>
      <c r="F402" s="35"/>
    </row>
    <row r="403" spans="2:6" x14ac:dyDescent="0.2">
      <c r="B403" s="35"/>
      <c r="F403" s="35"/>
    </row>
    <row r="404" spans="2:6" x14ac:dyDescent="0.2">
      <c r="B404" s="35"/>
      <c r="F404" s="35"/>
    </row>
    <row r="405" spans="2:6" x14ac:dyDescent="0.2">
      <c r="B405" s="35"/>
      <c r="F405" s="35"/>
    </row>
    <row r="406" spans="2:6" x14ac:dyDescent="0.2">
      <c r="B406" s="35"/>
      <c r="F406" s="35"/>
    </row>
    <row r="407" spans="2:6" x14ac:dyDescent="0.2">
      <c r="B407" s="35"/>
      <c r="F407" s="35"/>
    </row>
    <row r="408" spans="2:6" x14ac:dyDescent="0.2">
      <c r="B408" s="35"/>
      <c r="F408" s="35"/>
    </row>
    <row r="409" spans="2:6" x14ac:dyDescent="0.2">
      <c r="B409" s="35"/>
      <c r="F409" s="35"/>
    </row>
    <row r="410" spans="2:6" x14ac:dyDescent="0.2">
      <c r="B410" s="35"/>
      <c r="F410" s="35"/>
    </row>
    <row r="411" spans="2:6" x14ac:dyDescent="0.2">
      <c r="B411" s="35"/>
      <c r="F411" s="35"/>
    </row>
    <row r="412" spans="2:6" x14ac:dyDescent="0.2">
      <c r="B412" s="35"/>
      <c r="F412" s="35"/>
    </row>
    <row r="413" spans="2:6" x14ac:dyDescent="0.2">
      <c r="B413" s="35"/>
      <c r="F413" s="35"/>
    </row>
    <row r="414" spans="2:6" x14ac:dyDescent="0.2">
      <c r="B414" s="35"/>
      <c r="F414" s="35"/>
    </row>
    <row r="415" spans="2:6" x14ac:dyDescent="0.2">
      <c r="B415" s="35"/>
      <c r="F415" s="35"/>
    </row>
    <row r="416" spans="2:6" x14ac:dyDescent="0.2">
      <c r="B416" s="35"/>
      <c r="F416" s="35"/>
    </row>
    <row r="417" spans="2:6" x14ac:dyDescent="0.2">
      <c r="B417" s="35"/>
      <c r="F417" s="35"/>
    </row>
    <row r="418" spans="2:6" x14ac:dyDescent="0.2">
      <c r="B418" s="35"/>
      <c r="F418" s="35"/>
    </row>
    <row r="419" spans="2:6" x14ac:dyDescent="0.2">
      <c r="B419" s="35"/>
      <c r="F419" s="35"/>
    </row>
    <row r="420" spans="2:6" x14ac:dyDescent="0.2">
      <c r="B420" s="35"/>
      <c r="F420" s="35"/>
    </row>
    <row r="421" spans="2:6" x14ac:dyDescent="0.2">
      <c r="B421" s="35"/>
      <c r="F421" s="35"/>
    </row>
    <row r="422" spans="2:6" x14ac:dyDescent="0.2">
      <c r="B422" s="35"/>
      <c r="F422" s="35"/>
    </row>
    <row r="423" spans="2:6" x14ac:dyDescent="0.2">
      <c r="B423" s="35"/>
      <c r="F423" s="35"/>
    </row>
    <row r="424" spans="2:6" x14ac:dyDescent="0.2">
      <c r="B424" s="35"/>
      <c r="F424" s="35"/>
    </row>
    <row r="425" spans="2:6" x14ac:dyDescent="0.2">
      <c r="B425" s="35"/>
      <c r="F425" s="35"/>
    </row>
    <row r="426" spans="2:6" x14ac:dyDescent="0.2">
      <c r="B426" s="35"/>
      <c r="F426" s="35"/>
    </row>
    <row r="427" spans="2:6" x14ac:dyDescent="0.2">
      <c r="B427" s="35"/>
      <c r="F427" s="35"/>
    </row>
    <row r="428" spans="2:6" x14ac:dyDescent="0.2">
      <c r="B428" s="35"/>
      <c r="F428" s="35"/>
    </row>
    <row r="429" spans="2:6" x14ac:dyDescent="0.2">
      <c r="B429" s="35"/>
      <c r="F429" s="35"/>
    </row>
    <row r="430" spans="2:6" x14ac:dyDescent="0.2">
      <c r="B430" s="35"/>
      <c r="F430" s="35"/>
    </row>
    <row r="431" spans="2:6" x14ac:dyDescent="0.2">
      <c r="B431" s="35"/>
      <c r="F431" s="35"/>
    </row>
    <row r="432" spans="2:6" x14ac:dyDescent="0.2">
      <c r="B432" s="35"/>
      <c r="F432" s="35"/>
    </row>
    <row r="433" spans="2:6" x14ac:dyDescent="0.2">
      <c r="B433" s="35"/>
      <c r="F433" s="35"/>
    </row>
    <row r="434" spans="2:6" x14ac:dyDescent="0.2">
      <c r="B434" s="35"/>
      <c r="F434" s="35"/>
    </row>
    <row r="435" spans="2:6" x14ac:dyDescent="0.2">
      <c r="B435" s="35"/>
      <c r="F435" s="35"/>
    </row>
    <row r="436" spans="2:6" x14ac:dyDescent="0.2">
      <c r="B436" s="35"/>
      <c r="F436" s="35"/>
    </row>
    <row r="437" spans="2:6" x14ac:dyDescent="0.2">
      <c r="B437" s="35"/>
      <c r="F437" s="35"/>
    </row>
    <row r="438" spans="2:6" x14ac:dyDescent="0.2">
      <c r="B438" s="35"/>
      <c r="F438" s="35"/>
    </row>
    <row r="439" spans="2:6" x14ac:dyDescent="0.2">
      <c r="B439" s="35"/>
      <c r="F439" s="35"/>
    </row>
    <row r="440" spans="2:6" x14ac:dyDescent="0.2">
      <c r="B440" s="35"/>
      <c r="F440" s="35"/>
    </row>
    <row r="441" spans="2:6" x14ac:dyDescent="0.2">
      <c r="B441" s="35"/>
      <c r="F441" s="35"/>
    </row>
    <row r="442" spans="2:6" x14ac:dyDescent="0.2">
      <c r="B442" s="35"/>
      <c r="F442" s="35"/>
    </row>
    <row r="443" spans="2:6" x14ac:dyDescent="0.2">
      <c r="B443" s="35"/>
      <c r="F443" s="35"/>
    </row>
    <row r="444" spans="2:6" x14ac:dyDescent="0.2">
      <c r="B444" s="35"/>
      <c r="F444" s="35"/>
    </row>
    <row r="445" spans="2:6" x14ac:dyDescent="0.2">
      <c r="B445" s="35"/>
      <c r="F445" s="35"/>
    </row>
    <row r="446" spans="2:6" x14ac:dyDescent="0.2">
      <c r="B446" s="35"/>
      <c r="F446" s="35"/>
    </row>
    <row r="447" spans="2:6" x14ac:dyDescent="0.2">
      <c r="B447" s="35"/>
      <c r="F447" s="35"/>
    </row>
    <row r="448" spans="2:6" x14ac:dyDescent="0.2">
      <c r="B448" s="35"/>
      <c r="F448" s="35"/>
    </row>
    <row r="449" spans="2:6" x14ac:dyDescent="0.2">
      <c r="B449" s="35"/>
      <c r="F449" s="35"/>
    </row>
    <row r="450" spans="2:6" x14ac:dyDescent="0.2">
      <c r="B450" s="35"/>
      <c r="F450" s="35"/>
    </row>
    <row r="451" spans="2:6" x14ac:dyDescent="0.2">
      <c r="B451" s="35"/>
      <c r="F451" s="35"/>
    </row>
    <row r="452" spans="2:6" x14ac:dyDescent="0.2">
      <c r="B452" s="35"/>
      <c r="F452" s="35"/>
    </row>
    <row r="453" spans="2:6" x14ac:dyDescent="0.2">
      <c r="B453" s="35"/>
      <c r="F453" s="35"/>
    </row>
    <row r="454" spans="2:6" x14ac:dyDescent="0.2">
      <c r="B454" s="35"/>
      <c r="F454" s="35"/>
    </row>
    <row r="455" spans="2:6" x14ac:dyDescent="0.2">
      <c r="B455" s="35"/>
      <c r="F455" s="35"/>
    </row>
    <row r="456" spans="2:6" x14ac:dyDescent="0.2">
      <c r="B456" s="35"/>
      <c r="F456" s="35"/>
    </row>
    <row r="457" spans="2:6" x14ac:dyDescent="0.2">
      <c r="B457" s="35"/>
      <c r="F457" s="35"/>
    </row>
    <row r="458" spans="2:6" x14ac:dyDescent="0.2">
      <c r="B458" s="35"/>
      <c r="F458" s="35"/>
    </row>
    <row r="459" spans="2:6" x14ac:dyDescent="0.2">
      <c r="B459" s="35"/>
      <c r="F459" s="35"/>
    </row>
    <row r="460" spans="2:6" x14ac:dyDescent="0.2">
      <c r="B460" s="35"/>
      <c r="F460" s="35"/>
    </row>
    <row r="461" spans="2:6" x14ac:dyDescent="0.2">
      <c r="B461" s="35"/>
      <c r="F461" s="35"/>
    </row>
    <row r="462" spans="2:6" x14ac:dyDescent="0.2">
      <c r="B462" s="35"/>
      <c r="F462" s="35"/>
    </row>
    <row r="463" spans="2:6" x14ac:dyDescent="0.2">
      <c r="B463" s="35"/>
      <c r="F463" s="35"/>
    </row>
    <row r="464" spans="2:6" x14ac:dyDescent="0.2">
      <c r="B464" s="35"/>
      <c r="F464" s="35"/>
    </row>
    <row r="465" spans="2:6" x14ac:dyDescent="0.2">
      <c r="B465" s="35"/>
      <c r="F465" s="35"/>
    </row>
    <row r="466" spans="2:6" x14ac:dyDescent="0.2">
      <c r="B466" s="35"/>
      <c r="F466" s="35"/>
    </row>
    <row r="467" spans="2:6" x14ac:dyDescent="0.2">
      <c r="B467" s="35"/>
      <c r="F467" s="35"/>
    </row>
    <row r="468" spans="2:6" x14ac:dyDescent="0.2">
      <c r="B468" s="35"/>
      <c r="F468" s="35"/>
    </row>
    <row r="469" spans="2:6" x14ac:dyDescent="0.2">
      <c r="B469" s="35"/>
      <c r="F469" s="35"/>
    </row>
    <row r="470" spans="2:6" x14ac:dyDescent="0.2">
      <c r="B470" s="35"/>
      <c r="F470" s="35"/>
    </row>
    <row r="471" spans="2:6" x14ac:dyDescent="0.2">
      <c r="B471" s="35"/>
      <c r="F471" s="35"/>
    </row>
    <row r="472" spans="2:6" x14ac:dyDescent="0.2">
      <c r="B472" s="35"/>
      <c r="F472" s="35"/>
    </row>
    <row r="473" spans="2:6" x14ac:dyDescent="0.2">
      <c r="B473" s="35"/>
      <c r="F473" s="35"/>
    </row>
    <row r="474" spans="2:6" x14ac:dyDescent="0.2">
      <c r="B474" s="35"/>
      <c r="F474" s="35"/>
    </row>
    <row r="475" spans="2:6" x14ac:dyDescent="0.2">
      <c r="B475" s="35"/>
      <c r="F475" s="35"/>
    </row>
    <row r="476" spans="2:6" x14ac:dyDescent="0.2">
      <c r="B476" s="35"/>
      <c r="F476" s="35"/>
    </row>
    <row r="477" spans="2:6" x14ac:dyDescent="0.2">
      <c r="B477" s="35"/>
      <c r="F477" s="35"/>
    </row>
    <row r="478" spans="2:6" x14ac:dyDescent="0.2">
      <c r="B478" s="35"/>
      <c r="F478" s="35"/>
    </row>
    <row r="479" spans="2:6" x14ac:dyDescent="0.2">
      <c r="B479" s="35"/>
      <c r="F479" s="35"/>
    </row>
    <row r="480" spans="2:6" x14ac:dyDescent="0.2">
      <c r="B480" s="35"/>
      <c r="F480" s="35"/>
    </row>
    <row r="481" spans="2:6" x14ac:dyDescent="0.2">
      <c r="B481" s="35"/>
      <c r="F481" s="35"/>
    </row>
    <row r="482" spans="2:6" x14ac:dyDescent="0.2">
      <c r="B482" s="35"/>
      <c r="F482" s="35"/>
    </row>
    <row r="483" spans="2:6" x14ac:dyDescent="0.2">
      <c r="B483" s="35"/>
      <c r="F483" s="35"/>
    </row>
    <row r="484" spans="2:6" x14ac:dyDescent="0.2">
      <c r="B484" s="35"/>
      <c r="F484" s="35"/>
    </row>
    <row r="485" spans="2:6" x14ac:dyDescent="0.2">
      <c r="B485" s="35"/>
      <c r="F485" s="35"/>
    </row>
    <row r="486" spans="2:6" x14ac:dyDescent="0.2">
      <c r="B486" s="35"/>
      <c r="F486" s="35"/>
    </row>
    <row r="487" spans="2:6" x14ac:dyDescent="0.2">
      <c r="B487" s="35"/>
      <c r="F487" s="35"/>
    </row>
    <row r="488" spans="2:6" x14ac:dyDescent="0.2">
      <c r="B488" s="35"/>
      <c r="F488" s="35"/>
    </row>
    <row r="489" spans="2:6" x14ac:dyDescent="0.2">
      <c r="B489" s="35"/>
      <c r="F489" s="35"/>
    </row>
    <row r="490" spans="2:6" x14ac:dyDescent="0.2">
      <c r="B490" s="35"/>
      <c r="F490" s="35"/>
    </row>
    <row r="491" spans="2:6" x14ac:dyDescent="0.2">
      <c r="B491" s="35"/>
      <c r="F491" s="35"/>
    </row>
    <row r="492" spans="2:6" x14ac:dyDescent="0.2">
      <c r="B492" s="35"/>
      <c r="F492" s="35"/>
    </row>
    <row r="493" spans="2:6" x14ac:dyDescent="0.2">
      <c r="B493" s="35"/>
      <c r="F493" s="35"/>
    </row>
    <row r="494" spans="2:6" x14ac:dyDescent="0.2">
      <c r="B494" s="35"/>
      <c r="F494" s="35"/>
    </row>
    <row r="495" spans="2:6" x14ac:dyDescent="0.2">
      <c r="B495" s="35"/>
      <c r="F495" s="35"/>
    </row>
    <row r="496" spans="2:6" x14ac:dyDescent="0.2">
      <c r="B496" s="35"/>
      <c r="F496" s="35"/>
    </row>
    <row r="497" spans="2:6" x14ac:dyDescent="0.2">
      <c r="B497" s="35"/>
      <c r="F497" s="35"/>
    </row>
    <row r="498" spans="2:6" x14ac:dyDescent="0.2">
      <c r="B498" s="35"/>
      <c r="F498" s="35"/>
    </row>
    <row r="499" spans="2:6" x14ac:dyDescent="0.2">
      <c r="B499" s="35"/>
      <c r="F499" s="35"/>
    </row>
    <row r="500" spans="2:6" x14ac:dyDescent="0.2">
      <c r="B500" s="35"/>
      <c r="F500" s="35"/>
    </row>
    <row r="501" spans="2:6" x14ac:dyDescent="0.2">
      <c r="B501" s="35"/>
      <c r="F501" s="35"/>
    </row>
    <row r="502" spans="2:6" x14ac:dyDescent="0.2">
      <c r="B502" s="35"/>
      <c r="F502" s="35"/>
    </row>
    <row r="503" spans="2:6" x14ac:dyDescent="0.2">
      <c r="B503" s="35"/>
      <c r="F503" s="35"/>
    </row>
    <row r="504" spans="2:6" x14ac:dyDescent="0.2">
      <c r="B504" s="35"/>
      <c r="F504" s="35"/>
    </row>
    <row r="505" spans="2:6" x14ac:dyDescent="0.2">
      <c r="B505" s="35"/>
      <c r="F505" s="35"/>
    </row>
    <row r="506" spans="2:6" x14ac:dyDescent="0.2">
      <c r="B506" s="35"/>
      <c r="F506" s="35"/>
    </row>
    <row r="507" spans="2:6" x14ac:dyDescent="0.2">
      <c r="B507" s="35"/>
      <c r="F507" s="35"/>
    </row>
    <row r="508" spans="2:6" x14ac:dyDescent="0.2">
      <c r="B508" s="35"/>
      <c r="F508" s="35"/>
    </row>
    <row r="509" spans="2:6" x14ac:dyDescent="0.2">
      <c r="B509" s="35"/>
      <c r="F509" s="35"/>
    </row>
    <row r="510" spans="2:6" x14ac:dyDescent="0.2">
      <c r="B510" s="35"/>
      <c r="F510" s="35"/>
    </row>
    <row r="511" spans="2:6" x14ac:dyDescent="0.2">
      <c r="B511" s="35"/>
      <c r="F511" s="35"/>
    </row>
    <row r="512" spans="2:6" x14ac:dyDescent="0.2">
      <c r="B512" s="35"/>
      <c r="F512" s="35"/>
    </row>
    <row r="513" spans="2:6" x14ac:dyDescent="0.2">
      <c r="B513" s="35"/>
      <c r="F513" s="35"/>
    </row>
    <row r="514" spans="2:6" x14ac:dyDescent="0.2">
      <c r="B514" s="35"/>
      <c r="F514" s="35"/>
    </row>
    <row r="515" spans="2:6" x14ac:dyDescent="0.2">
      <c r="B515" s="35"/>
      <c r="F515" s="35"/>
    </row>
    <row r="516" spans="2:6" x14ac:dyDescent="0.2">
      <c r="B516" s="35"/>
      <c r="F516" s="35"/>
    </row>
    <row r="517" spans="2:6" x14ac:dyDescent="0.2">
      <c r="B517" s="35"/>
      <c r="F517" s="35"/>
    </row>
    <row r="518" spans="2:6" x14ac:dyDescent="0.2">
      <c r="B518" s="35"/>
      <c r="F518" s="35"/>
    </row>
    <row r="519" spans="2:6" x14ac:dyDescent="0.2">
      <c r="B519" s="35"/>
      <c r="F519" s="35"/>
    </row>
    <row r="520" spans="2:6" x14ac:dyDescent="0.2">
      <c r="B520" s="35"/>
      <c r="F520" s="35"/>
    </row>
    <row r="521" spans="2:6" x14ac:dyDescent="0.2">
      <c r="B521" s="35"/>
      <c r="F521" s="35"/>
    </row>
    <row r="522" spans="2:6" x14ac:dyDescent="0.2">
      <c r="B522" s="35"/>
      <c r="F522" s="35"/>
    </row>
    <row r="523" spans="2:6" x14ac:dyDescent="0.2">
      <c r="B523" s="35"/>
      <c r="F523" s="35"/>
    </row>
    <row r="524" spans="2:6" x14ac:dyDescent="0.2">
      <c r="B524" s="35"/>
      <c r="F524" s="35"/>
    </row>
    <row r="525" spans="2:6" x14ac:dyDescent="0.2">
      <c r="B525" s="35"/>
      <c r="F525" s="35"/>
    </row>
    <row r="526" spans="2:6" x14ac:dyDescent="0.2">
      <c r="B526" s="35"/>
      <c r="F526" s="35"/>
    </row>
    <row r="527" spans="2:6" x14ac:dyDescent="0.2">
      <c r="B527" s="35"/>
      <c r="F527" s="35"/>
    </row>
    <row r="528" spans="2:6" x14ac:dyDescent="0.2">
      <c r="B528" s="35"/>
      <c r="F528" s="35"/>
    </row>
    <row r="529" spans="2:6" x14ac:dyDescent="0.2">
      <c r="B529" s="35"/>
      <c r="F529" s="35"/>
    </row>
    <row r="530" spans="2:6" x14ac:dyDescent="0.2">
      <c r="B530" s="35"/>
      <c r="F530" s="35"/>
    </row>
    <row r="531" spans="2:6" x14ac:dyDescent="0.2">
      <c r="B531" s="35"/>
      <c r="F531" s="35"/>
    </row>
    <row r="532" spans="2:6" x14ac:dyDescent="0.2">
      <c r="B532" s="35"/>
      <c r="F532" s="35"/>
    </row>
    <row r="533" spans="2:6" x14ac:dyDescent="0.2">
      <c r="B533" s="35"/>
      <c r="F533" s="35"/>
    </row>
    <row r="534" spans="2:6" x14ac:dyDescent="0.2">
      <c r="B534" s="35"/>
      <c r="F534" s="35"/>
    </row>
    <row r="535" spans="2:6" x14ac:dyDescent="0.2">
      <c r="B535" s="35"/>
      <c r="F535" s="35"/>
    </row>
    <row r="536" spans="2:6" x14ac:dyDescent="0.2">
      <c r="B536" s="35"/>
      <c r="F536" s="35"/>
    </row>
    <row r="537" spans="2:6" x14ac:dyDescent="0.2">
      <c r="B537" s="35"/>
      <c r="F537" s="35"/>
    </row>
    <row r="538" spans="2:6" x14ac:dyDescent="0.2">
      <c r="B538" s="35"/>
      <c r="F538" s="35"/>
    </row>
    <row r="539" spans="2:6" x14ac:dyDescent="0.2">
      <c r="B539" s="35"/>
      <c r="F539" s="35"/>
    </row>
    <row r="540" spans="2:6" x14ac:dyDescent="0.2">
      <c r="B540" s="35"/>
      <c r="F540" s="35"/>
    </row>
    <row r="541" spans="2:6" x14ac:dyDescent="0.2">
      <c r="B541" s="35"/>
      <c r="F541" s="35"/>
    </row>
    <row r="542" spans="2:6" x14ac:dyDescent="0.2">
      <c r="B542" s="35"/>
      <c r="F542" s="35"/>
    </row>
    <row r="543" spans="2:6" x14ac:dyDescent="0.2">
      <c r="B543" s="35"/>
      <c r="F543" s="35"/>
    </row>
    <row r="544" spans="2:6" x14ac:dyDescent="0.2">
      <c r="B544" s="35"/>
      <c r="F544" s="35"/>
    </row>
    <row r="545" spans="2:6" x14ac:dyDescent="0.2">
      <c r="B545" s="35"/>
      <c r="F545" s="35"/>
    </row>
    <row r="546" spans="2:6" x14ac:dyDescent="0.2">
      <c r="B546" s="35"/>
      <c r="F546" s="35"/>
    </row>
    <row r="547" spans="2:6" x14ac:dyDescent="0.2">
      <c r="B547" s="35"/>
      <c r="F547" s="35"/>
    </row>
    <row r="548" spans="2:6" x14ac:dyDescent="0.2">
      <c r="B548" s="35"/>
      <c r="F548" s="35"/>
    </row>
    <row r="549" spans="2:6" x14ac:dyDescent="0.2">
      <c r="B549" s="35"/>
      <c r="F549" s="35"/>
    </row>
    <row r="550" spans="2:6" x14ac:dyDescent="0.2">
      <c r="B550" s="35"/>
      <c r="F550" s="35"/>
    </row>
    <row r="551" spans="2:6" x14ac:dyDescent="0.2">
      <c r="B551" s="35"/>
      <c r="F551" s="35"/>
    </row>
    <row r="552" spans="2:6" x14ac:dyDescent="0.2">
      <c r="B552" s="35"/>
      <c r="F552" s="35"/>
    </row>
    <row r="553" spans="2:6" x14ac:dyDescent="0.2">
      <c r="B553" s="35"/>
      <c r="F553" s="35"/>
    </row>
    <row r="554" spans="2:6" x14ac:dyDescent="0.2">
      <c r="B554" s="35"/>
      <c r="F554" s="35"/>
    </row>
    <row r="555" spans="2:6" x14ac:dyDescent="0.2">
      <c r="B555" s="35"/>
      <c r="F555" s="35"/>
    </row>
    <row r="556" spans="2:6" x14ac:dyDescent="0.2">
      <c r="B556" s="35"/>
      <c r="F556" s="35"/>
    </row>
    <row r="557" spans="2:6" x14ac:dyDescent="0.2">
      <c r="B557" s="35"/>
      <c r="F557" s="35"/>
    </row>
    <row r="558" spans="2:6" x14ac:dyDescent="0.2">
      <c r="B558" s="35"/>
      <c r="F558" s="35"/>
    </row>
    <row r="559" spans="2:6" x14ac:dyDescent="0.2">
      <c r="B559" s="35"/>
      <c r="F559" s="35"/>
    </row>
    <row r="560" spans="2:6" x14ac:dyDescent="0.2">
      <c r="B560" s="35"/>
      <c r="F560" s="35"/>
    </row>
    <row r="561" spans="2:6" x14ac:dyDescent="0.2">
      <c r="B561" s="35"/>
      <c r="F561" s="35"/>
    </row>
    <row r="562" spans="2:6" x14ac:dyDescent="0.2">
      <c r="B562" s="35"/>
      <c r="F562" s="35"/>
    </row>
    <row r="563" spans="2:6" x14ac:dyDescent="0.2">
      <c r="B563" s="35"/>
      <c r="F563" s="35"/>
    </row>
    <row r="564" spans="2:6" x14ac:dyDescent="0.2">
      <c r="B564" s="35"/>
      <c r="F564" s="35"/>
    </row>
    <row r="565" spans="2:6" x14ac:dyDescent="0.2">
      <c r="B565" s="35"/>
      <c r="F565" s="35"/>
    </row>
    <row r="566" spans="2:6" x14ac:dyDescent="0.2">
      <c r="B566" s="35"/>
      <c r="F566" s="35"/>
    </row>
    <row r="567" spans="2:6" x14ac:dyDescent="0.2">
      <c r="B567" s="35"/>
      <c r="F567" s="35"/>
    </row>
    <row r="568" spans="2:6" x14ac:dyDescent="0.2">
      <c r="B568" s="35"/>
      <c r="F568" s="35"/>
    </row>
    <row r="569" spans="2:6" x14ac:dyDescent="0.2">
      <c r="B569" s="35"/>
      <c r="F569" s="35"/>
    </row>
    <row r="570" spans="2:6" x14ac:dyDescent="0.2">
      <c r="B570" s="35"/>
      <c r="F570" s="35"/>
    </row>
    <row r="571" spans="2:6" x14ac:dyDescent="0.2">
      <c r="B571" s="35"/>
      <c r="F571" s="35"/>
    </row>
    <row r="572" spans="2:6" x14ac:dyDescent="0.2">
      <c r="B572" s="35"/>
      <c r="F572" s="35"/>
    </row>
    <row r="573" spans="2:6" x14ac:dyDescent="0.2">
      <c r="B573" s="35"/>
      <c r="F573" s="35"/>
    </row>
    <row r="574" spans="2:6" x14ac:dyDescent="0.2">
      <c r="B574" s="35"/>
      <c r="F574" s="35"/>
    </row>
    <row r="575" spans="2:6" x14ac:dyDescent="0.2">
      <c r="B575" s="35"/>
      <c r="F575" s="35"/>
    </row>
    <row r="576" spans="2:6" x14ac:dyDescent="0.2">
      <c r="B576" s="35"/>
      <c r="F576" s="35"/>
    </row>
    <row r="577" spans="2:6" x14ac:dyDescent="0.2">
      <c r="B577" s="35"/>
      <c r="F577" s="35"/>
    </row>
    <row r="578" spans="2:6" x14ac:dyDescent="0.2">
      <c r="B578" s="35"/>
      <c r="F578" s="35"/>
    </row>
    <row r="579" spans="2:6" x14ac:dyDescent="0.2">
      <c r="B579" s="35"/>
      <c r="F579" s="35"/>
    </row>
    <row r="580" spans="2:6" x14ac:dyDescent="0.2">
      <c r="B580" s="35"/>
      <c r="F580" s="35"/>
    </row>
    <row r="581" spans="2:6" x14ac:dyDescent="0.2">
      <c r="B581" s="35"/>
      <c r="F581" s="35"/>
    </row>
    <row r="582" spans="2:6" x14ac:dyDescent="0.2">
      <c r="B582" s="35"/>
      <c r="F582" s="35"/>
    </row>
    <row r="583" spans="2:6" x14ac:dyDescent="0.2">
      <c r="B583" s="35"/>
      <c r="F583" s="35"/>
    </row>
    <row r="584" spans="2:6" x14ac:dyDescent="0.2">
      <c r="B584" s="35"/>
      <c r="F584" s="35"/>
    </row>
    <row r="585" spans="2:6" x14ac:dyDescent="0.2">
      <c r="B585" s="35"/>
      <c r="F585" s="35"/>
    </row>
    <row r="586" spans="2:6" x14ac:dyDescent="0.2">
      <c r="B586" s="35"/>
      <c r="F586" s="35"/>
    </row>
    <row r="587" spans="2:6" x14ac:dyDescent="0.2">
      <c r="B587" s="35"/>
      <c r="F587" s="35"/>
    </row>
    <row r="588" spans="2:6" x14ac:dyDescent="0.2">
      <c r="B588" s="35"/>
      <c r="F588" s="35"/>
    </row>
    <row r="589" spans="2:6" x14ac:dyDescent="0.2">
      <c r="B589" s="35"/>
      <c r="F589" s="35"/>
    </row>
    <row r="590" spans="2:6" x14ac:dyDescent="0.2">
      <c r="B590" s="35"/>
      <c r="F590" s="35"/>
    </row>
    <row r="591" spans="2:6" x14ac:dyDescent="0.2">
      <c r="B591" s="35"/>
      <c r="F591" s="35"/>
    </row>
    <row r="592" spans="2:6" x14ac:dyDescent="0.2">
      <c r="B592" s="35"/>
      <c r="F592" s="35"/>
    </row>
    <row r="593" spans="2:6" x14ac:dyDescent="0.2">
      <c r="B593" s="35"/>
      <c r="F593" s="35"/>
    </row>
    <row r="594" spans="2:6" x14ac:dyDescent="0.2">
      <c r="B594" s="35"/>
      <c r="F594" s="35"/>
    </row>
    <row r="595" spans="2:6" x14ac:dyDescent="0.2">
      <c r="B595" s="35"/>
      <c r="F595" s="35"/>
    </row>
    <row r="596" spans="2:6" x14ac:dyDescent="0.2">
      <c r="B596" s="35"/>
      <c r="F596" s="35"/>
    </row>
    <row r="597" spans="2:6" x14ac:dyDescent="0.2">
      <c r="B597" s="35"/>
      <c r="F597" s="35"/>
    </row>
    <row r="598" spans="2:6" x14ac:dyDescent="0.2">
      <c r="B598" s="35"/>
      <c r="F598" s="35"/>
    </row>
    <row r="599" spans="2:6" x14ac:dyDescent="0.2">
      <c r="B599" s="35"/>
      <c r="F599" s="35"/>
    </row>
    <row r="600" spans="2:6" x14ac:dyDescent="0.2">
      <c r="B600" s="35"/>
      <c r="F600" s="35"/>
    </row>
    <row r="601" spans="2:6" x14ac:dyDescent="0.2">
      <c r="B601" s="35"/>
      <c r="F601" s="35"/>
    </row>
    <row r="602" spans="2:6" x14ac:dyDescent="0.2">
      <c r="B602" s="35"/>
      <c r="F602" s="35"/>
    </row>
    <row r="603" spans="2:6" x14ac:dyDescent="0.2">
      <c r="B603" s="35"/>
      <c r="F603" s="35"/>
    </row>
    <row r="604" spans="2:6" x14ac:dyDescent="0.2">
      <c r="B604" s="35"/>
      <c r="F604" s="35"/>
    </row>
    <row r="605" spans="2:6" x14ac:dyDescent="0.2">
      <c r="B605" s="35"/>
      <c r="F605" s="35"/>
    </row>
    <row r="606" spans="2:6" x14ac:dyDescent="0.2">
      <c r="B606" s="35"/>
      <c r="F606" s="35"/>
    </row>
    <row r="607" spans="2:6" x14ac:dyDescent="0.2">
      <c r="B607" s="35"/>
      <c r="F607" s="35"/>
    </row>
    <row r="608" spans="2:6" x14ac:dyDescent="0.2">
      <c r="B608" s="35"/>
      <c r="F608" s="35"/>
    </row>
    <row r="609" spans="2:6" x14ac:dyDescent="0.2">
      <c r="B609" s="35"/>
      <c r="F609" s="35"/>
    </row>
    <row r="610" spans="2:6" x14ac:dyDescent="0.2">
      <c r="B610" s="35"/>
      <c r="F610" s="35"/>
    </row>
    <row r="611" spans="2:6" x14ac:dyDescent="0.2">
      <c r="B611" s="35"/>
      <c r="F611" s="35"/>
    </row>
    <row r="612" spans="2:6" x14ac:dyDescent="0.2">
      <c r="B612" s="35"/>
      <c r="F612" s="35"/>
    </row>
    <row r="613" spans="2:6" x14ac:dyDescent="0.2">
      <c r="B613" s="35"/>
      <c r="F613" s="35"/>
    </row>
    <row r="614" spans="2:6" x14ac:dyDescent="0.2">
      <c r="B614" s="35"/>
      <c r="F614" s="35"/>
    </row>
    <row r="615" spans="2:6" x14ac:dyDescent="0.2">
      <c r="B615" s="35"/>
      <c r="F615" s="35"/>
    </row>
    <row r="616" spans="2:6" x14ac:dyDescent="0.2">
      <c r="B616" s="35"/>
      <c r="F616" s="35"/>
    </row>
    <row r="617" spans="2:6" x14ac:dyDescent="0.2">
      <c r="B617" s="35"/>
      <c r="F617" s="35"/>
    </row>
    <row r="618" spans="2:6" x14ac:dyDescent="0.2">
      <c r="B618" s="35"/>
      <c r="F618" s="35"/>
    </row>
    <row r="619" spans="2:6" x14ac:dyDescent="0.2">
      <c r="B619" s="35"/>
      <c r="F619" s="35"/>
    </row>
    <row r="620" spans="2:6" x14ac:dyDescent="0.2">
      <c r="B620" s="35"/>
      <c r="F620" s="35"/>
    </row>
    <row r="621" spans="2:6" x14ac:dyDescent="0.2">
      <c r="B621" s="35"/>
      <c r="F621" s="35"/>
    </row>
    <row r="622" spans="2:6" x14ac:dyDescent="0.2">
      <c r="B622" s="35"/>
      <c r="F622" s="35"/>
    </row>
    <row r="623" spans="2:6" x14ac:dyDescent="0.2">
      <c r="B623" s="35"/>
      <c r="F623" s="35"/>
    </row>
    <row r="624" spans="2:6" x14ac:dyDescent="0.2">
      <c r="B624" s="35"/>
      <c r="F624" s="35"/>
    </row>
    <row r="625" spans="2:6" x14ac:dyDescent="0.2">
      <c r="B625" s="35"/>
      <c r="F625" s="35"/>
    </row>
    <row r="626" spans="2:6" x14ac:dyDescent="0.2">
      <c r="B626" s="35"/>
      <c r="F626" s="35"/>
    </row>
    <row r="627" spans="2:6" x14ac:dyDescent="0.2">
      <c r="B627" s="35"/>
      <c r="F627" s="35"/>
    </row>
    <row r="628" spans="2:6" x14ac:dyDescent="0.2">
      <c r="B628" s="35"/>
      <c r="F628" s="35"/>
    </row>
    <row r="629" spans="2:6" x14ac:dyDescent="0.2">
      <c r="B629" s="35"/>
      <c r="F629" s="35"/>
    </row>
    <row r="630" spans="2:6" x14ac:dyDescent="0.2">
      <c r="B630" s="35"/>
      <c r="F630" s="35"/>
    </row>
    <row r="631" spans="2:6" x14ac:dyDescent="0.2">
      <c r="B631" s="35"/>
      <c r="F631" s="35"/>
    </row>
    <row r="632" spans="2:6" x14ac:dyDescent="0.2">
      <c r="B632" s="35"/>
      <c r="F632" s="35"/>
    </row>
    <row r="633" spans="2:6" x14ac:dyDescent="0.2">
      <c r="B633" s="35"/>
      <c r="F633" s="35"/>
    </row>
    <row r="634" spans="2:6" x14ac:dyDescent="0.2">
      <c r="B634" s="35"/>
      <c r="F634" s="35"/>
    </row>
    <row r="635" spans="2:6" x14ac:dyDescent="0.2">
      <c r="B635" s="35"/>
      <c r="F635" s="35"/>
    </row>
    <row r="636" spans="2:6" x14ac:dyDescent="0.2">
      <c r="B636" s="35"/>
      <c r="F636" s="35"/>
    </row>
    <row r="637" spans="2:6" x14ac:dyDescent="0.2">
      <c r="B637" s="35"/>
      <c r="F637" s="35"/>
    </row>
    <row r="638" spans="2:6" x14ac:dyDescent="0.2">
      <c r="B638" s="35"/>
      <c r="F638" s="35"/>
    </row>
    <row r="639" spans="2:6" x14ac:dyDescent="0.2">
      <c r="B639" s="35"/>
      <c r="F639" s="35"/>
    </row>
    <row r="640" spans="2:6" x14ac:dyDescent="0.2">
      <c r="B640" s="35"/>
      <c r="F640" s="35"/>
    </row>
    <row r="641" spans="2:6" x14ac:dyDescent="0.2">
      <c r="B641" s="35"/>
      <c r="F641" s="35"/>
    </row>
    <row r="642" spans="2:6" x14ac:dyDescent="0.2">
      <c r="B642" s="35"/>
      <c r="F642" s="35"/>
    </row>
    <row r="643" spans="2:6" x14ac:dyDescent="0.2">
      <c r="B643" s="35"/>
      <c r="F643" s="35"/>
    </row>
    <row r="644" spans="2:6" x14ac:dyDescent="0.2">
      <c r="B644" s="35"/>
      <c r="F644" s="35"/>
    </row>
    <row r="645" spans="2:6" x14ac:dyDescent="0.2">
      <c r="B645" s="35"/>
      <c r="F645" s="35"/>
    </row>
    <row r="646" spans="2:6" x14ac:dyDescent="0.2">
      <c r="B646" s="35"/>
      <c r="F646" s="35"/>
    </row>
    <row r="647" spans="2:6" x14ac:dyDescent="0.2">
      <c r="B647" s="35"/>
      <c r="F647" s="35"/>
    </row>
    <row r="648" spans="2:6" x14ac:dyDescent="0.2">
      <c r="B648" s="35"/>
      <c r="F648" s="35"/>
    </row>
    <row r="649" spans="2:6" x14ac:dyDescent="0.2">
      <c r="B649" s="35"/>
      <c r="F649" s="35"/>
    </row>
    <row r="650" spans="2:6" x14ac:dyDescent="0.2">
      <c r="B650" s="35"/>
      <c r="F650" s="35"/>
    </row>
    <row r="651" spans="2:6" x14ac:dyDescent="0.2">
      <c r="B651" s="35"/>
      <c r="F651" s="35"/>
    </row>
    <row r="652" spans="2:6" x14ac:dyDescent="0.2">
      <c r="B652" s="35"/>
      <c r="F652" s="35"/>
    </row>
    <row r="653" spans="2:6" x14ac:dyDescent="0.2">
      <c r="B653" s="35"/>
      <c r="F653" s="35"/>
    </row>
    <row r="654" spans="2:6" x14ac:dyDescent="0.2">
      <c r="B654" s="35"/>
      <c r="F654" s="35"/>
    </row>
    <row r="655" spans="2:6" x14ac:dyDescent="0.2">
      <c r="B655" s="35"/>
      <c r="F655" s="35"/>
    </row>
    <row r="656" spans="2:6" x14ac:dyDescent="0.2">
      <c r="B656" s="35"/>
      <c r="F656" s="35"/>
    </row>
    <row r="657" spans="2:6" x14ac:dyDescent="0.2">
      <c r="B657" s="35"/>
      <c r="F657" s="35"/>
    </row>
    <row r="658" spans="2:6" x14ac:dyDescent="0.2">
      <c r="B658" s="35"/>
      <c r="F658" s="35"/>
    </row>
    <row r="659" spans="2:6" x14ac:dyDescent="0.2">
      <c r="B659" s="35"/>
      <c r="F659" s="35"/>
    </row>
    <row r="660" spans="2:6" x14ac:dyDescent="0.2">
      <c r="B660" s="35"/>
      <c r="F660" s="35"/>
    </row>
    <row r="661" spans="2:6" x14ac:dyDescent="0.2">
      <c r="B661" s="35"/>
      <c r="F661" s="35"/>
    </row>
    <row r="662" spans="2:6" x14ac:dyDescent="0.2">
      <c r="B662" s="35"/>
      <c r="F662" s="35"/>
    </row>
    <row r="663" spans="2:6" x14ac:dyDescent="0.2">
      <c r="B663" s="35"/>
      <c r="F663" s="35"/>
    </row>
    <row r="664" spans="2:6" x14ac:dyDescent="0.2">
      <c r="B664" s="35"/>
      <c r="F664" s="35"/>
    </row>
    <row r="665" spans="2:6" x14ac:dyDescent="0.2">
      <c r="B665" s="35"/>
      <c r="F665" s="35"/>
    </row>
    <row r="666" spans="2:6" x14ac:dyDescent="0.2">
      <c r="B666" s="35"/>
      <c r="F666" s="35"/>
    </row>
    <row r="667" spans="2:6" x14ac:dyDescent="0.2">
      <c r="B667" s="35"/>
      <c r="F667" s="35"/>
    </row>
    <row r="668" spans="2:6" x14ac:dyDescent="0.2">
      <c r="B668" s="35"/>
      <c r="F668" s="35"/>
    </row>
    <row r="669" spans="2:6" x14ac:dyDescent="0.2">
      <c r="B669" s="35"/>
      <c r="F669" s="35"/>
    </row>
    <row r="670" spans="2:6" x14ac:dyDescent="0.2">
      <c r="B670" s="35"/>
      <c r="F670" s="35"/>
    </row>
    <row r="671" spans="2:6" x14ac:dyDescent="0.2">
      <c r="B671" s="35"/>
      <c r="F671" s="35"/>
    </row>
    <row r="672" spans="2:6" x14ac:dyDescent="0.2">
      <c r="B672" s="35"/>
      <c r="F672" s="35"/>
    </row>
    <row r="673" spans="2:6" x14ac:dyDescent="0.2">
      <c r="B673" s="35"/>
      <c r="F673" s="35"/>
    </row>
    <row r="674" spans="2:6" x14ac:dyDescent="0.2">
      <c r="B674" s="35"/>
      <c r="F674" s="35"/>
    </row>
    <row r="675" spans="2:6" x14ac:dyDescent="0.2">
      <c r="B675" s="35"/>
      <c r="F675" s="35"/>
    </row>
    <row r="676" spans="2:6" x14ac:dyDescent="0.2">
      <c r="B676" s="35"/>
      <c r="F676" s="35"/>
    </row>
    <row r="677" spans="2:6" x14ac:dyDescent="0.2">
      <c r="B677" s="35"/>
      <c r="F677" s="35"/>
    </row>
    <row r="678" spans="2:6" x14ac:dyDescent="0.2">
      <c r="B678" s="35"/>
      <c r="F678" s="35"/>
    </row>
    <row r="679" spans="2:6" x14ac:dyDescent="0.2">
      <c r="B679" s="35"/>
      <c r="F679" s="35"/>
    </row>
    <row r="680" spans="2:6" x14ac:dyDescent="0.2">
      <c r="B680" s="35"/>
      <c r="F680" s="35"/>
    </row>
    <row r="681" spans="2:6" x14ac:dyDescent="0.2">
      <c r="B681" s="35"/>
      <c r="F681" s="35"/>
    </row>
    <row r="682" spans="2:6" x14ac:dyDescent="0.2">
      <c r="B682" s="35"/>
      <c r="F682" s="35"/>
    </row>
    <row r="683" spans="2:6" x14ac:dyDescent="0.2">
      <c r="B683" s="35"/>
      <c r="F683" s="35"/>
    </row>
    <row r="684" spans="2:6" x14ac:dyDescent="0.2">
      <c r="B684" s="35"/>
      <c r="F684" s="35"/>
    </row>
    <row r="685" spans="2:6" x14ac:dyDescent="0.2">
      <c r="B685" s="35"/>
      <c r="F685" s="35"/>
    </row>
    <row r="686" spans="2:6" x14ac:dyDescent="0.2">
      <c r="B686" s="35"/>
      <c r="F686" s="35"/>
    </row>
    <row r="687" spans="2:6" x14ac:dyDescent="0.2">
      <c r="B687" s="35"/>
      <c r="F687" s="35"/>
    </row>
    <row r="688" spans="2:6" x14ac:dyDescent="0.2">
      <c r="B688" s="35"/>
      <c r="F688" s="35"/>
    </row>
    <row r="689" spans="2:6" x14ac:dyDescent="0.2">
      <c r="B689" s="35"/>
      <c r="F689" s="35"/>
    </row>
    <row r="690" spans="2:6" x14ac:dyDescent="0.2">
      <c r="B690" s="35"/>
      <c r="F690" s="35"/>
    </row>
    <row r="691" spans="2:6" x14ac:dyDescent="0.2">
      <c r="B691" s="35"/>
      <c r="F691" s="35"/>
    </row>
    <row r="692" spans="2:6" x14ac:dyDescent="0.2">
      <c r="B692" s="35"/>
      <c r="F692" s="35"/>
    </row>
    <row r="693" spans="2:6" x14ac:dyDescent="0.2">
      <c r="B693" s="35"/>
      <c r="F693" s="35"/>
    </row>
    <row r="694" spans="2:6" x14ac:dyDescent="0.2">
      <c r="B694" s="35"/>
      <c r="F694" s="35"/>
    </row>
    <row r="695" spans="2:6" x14ac:dyDescent="0.2">
      <c r="B695" s="35"/>
      <c r="F695" s="35"/>
    </row>
    <row r="696" spans="2:6" x14ac:dyDescent="0.2">
      <c r="B696" s="35"/>
      <c r="F696" s="35"/>
    </row>
    <row r="697" spans="2:6" x14ac:dyDescent="0.2">
      <c r="B697" s="35"/>
      <c r="F697" s="35"/>
    </row>
    <row r="698" spans="2:6" x14ac:dyDescent="0.2">
      <c r="B698" s="35"/>
      <c r="F698" s="35"/>
    </row>
    <row r="699" spans="2:6" x14ac:dyDescent="0.2">
      <c r="B699" s="35"/>
      <c r="F699" s="35"/>
    </row>
    <row r="700" spans="2:6" x14ac:dyDescent="0.2">
      <c r="B700" s="35"/>
      <c r="F700" s="35"/>
    </row>
    <row r="701" spans="2:6" x14ac:dyDescent="0.2">
      <c r="B701" s="35"/>
      <c r="F701" s="35"/>
    </row>
    <row r="702" spans="2:6" x14ac:dyDescent="0.2">
      <c r="B702" s="35"/>
      <c r="F702" s="35"/>
    </row>
    <row r="703" spans="2:6" x14ac:dyDescent="0.2">
      <c r="B703" s="35"/>
      <c r="F703" s="35"/>
    </row>
    <row r="704" spans="2:6" x14ac:dyDescent="0.2">
      <c r="B704" s="35"/>
      <c r="F704" s="35"/>
    </row>
    <row r="705" spans="2:6" x14ac:dyDescent="0.2">
      <c r="B705" s="35"/>
      <c r="F705" s="35"/>
    </row>
    <row r="706" spans="2:6" x14ac:dyDescent="0.2">
      <c r="B706" s="35"/>
      <c r="F706" s="35"/>
    </row>
    <row r="707" spans="2:6" x14ac:dyDescent="0.2">
      <c r="B707" s="35"/>
      <c r="F707" s="35"/>
    </row>
    <row r="708" spans="2:6" x14ac:dyDescent="0.2">
      <c r="B708" s="35"/>
      <c r="F708" s="35"/>
    </row>
    <row r="709" spans="2:6" x14ac:dyDescent="0.2">
      <c r="B709" s="35"/>
      <c r="F709" s="35"/>
    </row>
    <row r="710" spans="2:6" x14ac:dyDescent="0.2">
      <c r="B710" s="35"/>
      <c r="F710" s="35"/>
    </row>
    <row r="711" spans="2:6" x14ac:dyDescent="0.2">
      <c r="B711" s="35"/>
      <c r="F711" s="35"/>
    </row>
    <row r="712" spans="2:6" x14ac:dyDescent="0.2">
      <c r="B712" s="35"/>
      <c r="F712" s="35"/>
    </row>
    <row r="713" spans="2:6" x14ac:dyDescent="0.2">
      <c r="B713" s="35"/>
      <c r="F713" s="35"/>
    </row>
    <row r="714" spans="2:6" x14ac:dyDescent="0.2">
      <c r="B714" s="35"/>
      <c r="F714" s="35"/>
    </row>
    <row r="715" spans="2:6" x14ac:dyDescent="0.2">
      <c r="B715" s="35"/>
      <c r="F715" s="35"/>
    </row>
    <row r="716" spans="2:6" x14ac:dyDescent="0.2">
      <c r="B716" s="35"/>
      <c r="F716" s="35"/>
    </row>
    <row r="717" spans="2:6" x14ac:dyDescent="0.2">
      <c r="B717" s="35"/>
      <c r="F717" s="35"/>
    </row>
    <row r="718" spans="2:6" x14ac:dyDescent="0.2">
      <c r="B718" s="35"/>
      <c r="F718" s="35"/>
    </row>
    <row r="719" spans="2:6" x14ac:dyDescent="0.2">
      <c r="B719" s="35"/>
      <c r="F719" s="35"/>
    </row>
    <row r="720" spans="2:6" x14ac:dyDescent="0.2">
      <c r="B720" s="35"/>
      <c r="F720" s="35"/>
    </row>
    <row r="721" spans="2:6" x14ac:dyDescent="0.2">
      <c r="B721" s="35"/>
      <c r="F721" s="35"/>
    </row>
    <row r="722" spans="2:6" x14ac:dyDescent="0.2">
      <c r="B722" s="35"/>
      <c r="F722" s="35"/>
    </row>
    <row r="723" spans="2:6" x14ac:dyDescent="0.2">
      <c r="B723" s="35"/>
      <c r="F723" s="35"/>
    </row>
    <row r="724" spans="2:6" x14ac:dyDescent="0.2">
      <c r="B724" s="35"/>
      <c r="F724" s="35"/>
    </row>
    <row r="725" spans="2:6" x14ac:dyDescent="0.2">
      <c r="B725" s="35"/>
      <c r="F725" s="35"/>
    </row>
    <row r="726" spans="2:6" x14ac:dyDescent="0.2">
      <c r="B726" s="35"/>
      <c r="F726" s="35"/>
    </row>
    <row r="727" spans="2:6" x14ac:dyDescent="0.2">
      <c r="B727" s="35"/>
      <c r="F727" s="35"/>
    </row>
    <row r="728" spans="2:6" x14ac:dyDescent="0.2">
      <c r="B728" s="35"/>
      <c r="F728" s="35"/>
    </row>
    <row r="729" spans="2:6" x14ac:dyDescent="0.2">
      <c r="B729" s="35"/>
      <c r="F729" s="35"/>
    </row>
    <row r="730" spans="2:6" x14ac:dyDescent="0.2">
      <c r="B730" s="35"/>
      <c r="F730" s="35"/>
    </row>
    <row r="731" spans="2:6" x14ac:dyDescent="0.2">
      <c r="B731" s="35"/>
      <c r="F731" s="35"/>
    </row>
    <row r="732" spans="2:6" x14ac:dyDescent="0.2">
      <c r="B732" s="35"/>
      <c r="F732" s="35"/>
    </row>
    <row r="733" spans="2:6" x14ac:dyDescent="0.2">
      <c r="B733" s="35"/>
      <c r="F733" s="35"/>
    </row>
    <row r="734" spans="2:6" x14ac:dyDescent="0.2">
      <c r="B734" s="35"/>
      <c r="F734" s="35"/>
    </row>
    <row r="735" spans="2:6" x14ac:dyDescent="0.2">
      <c r="B735" s="35"/>
      <c r="F735" s="35"/>
    </row>
    <row r="736" spans="2:6" x14ac:dyDescent="0.2">
      <c r="B736" s="35"/>
      <c r="F736" s="35"/>
    </row>
    <row r="737" spans="2:6" x14ac:dyDescent="0.2">
      <c r="B737" s="35"/>
      <c r="F737" s="35"/>
    </row>
    <row r="738" spans="2:6" x14ac:dyDescent="0.2">
      <c r="B738" s="35"/>
      <c r="F738" s="35"/>
    </row>
    <row r="739" spans="2:6" x14ac:dyDescent="0.2">
      <c r="B739" s="35"/>
      <c r="F739" s="35"/>
    </row>
    <row r="740" spans="2:6" x14ac:dyDescent="0.2">
      <c r="B740" s="35"/>
      <c r="F740" s="35"/>
    </row>
    <row r="741" spans="2:6" x14ac:dyDescent="0.2">
      <c r="B741" s="35"/>
      <c r="F741" s="35"/>
    </row>
    <row r="742" spans="2:6" x14ac:dyDescent="0.2">
      <c r="B742" s="35"/>
      <c r="F742" s="35"/>
    </row>
    <row r="743" spans="2:6" x14ac:dyDescent="0.2">
      <c r="B743" s="35"/>
      <c r="F743" s="35"/>
    </row>
    <row r="744" spans="2:6" x14ac:dyDescent="0.2">
      <c r="B744" s="35"/>
      <c r="F744" s="35"/>
    </row>
    <row r="745" spans="2:6" x14ac:dyDescent="0.2">
      <c r="B745" s="35"/>
      <c r="F745" s="35"/>
    </row>
    <row r="746" spans="2:6" x14ac:dyDescent="0.2">
      <c r="B746" s="35"/>
      <c r="F746" s="35"/>
    </row>
    <row r="747" spans="2:6" x14ac:dyDescent="0.2">
      <c r="B747" s="35"/>
      <c r="F747" s="35"/>
    </row>
    <row r="748" spans="2:6" x14ac:dyDescent="0.2">
      <c r="B748" s="35"/>
      <c r="F748" s="35"/>
    </row>
    <row r="749" spans="2:6" x14ac:dyDescent="0.2">
      <c r="B749" s="35"/>
      <c r="F749" s="35"/>
    </row>
    <row r="750" spans="2:6" x14ac:dyDescent="0.2">
      <c r="B750" s="35"/>
      <c r="F750" s="35"/>
    </row>
    <row r="751" spans="2:6" x14ac:dyDescent="0.2">
      <c r="B751" s="35"/>
      <c r="F751" s="35"/>
    </row>
    <row r="752" spans="2:6" x14ac:dyDescent="0.2">
      <c r="B752" s="35"/>
      <c r="F752" s="35"/>
    </row>
    <row r="753" spans="2:6" x14ac:dyDescent="0.2">
      <c r="B753" s="35"/>
      <c r="F753" s="35"/>
    </row>
    <row r="754" spans="2:6" x14ac:dyDescent="0.2">
      <c r="B754" s="35"/>
      <c r="F754" s="35"/>
    </row>
    <row r="755" spans="2:6" x14ac:dyDescent="0.2">
      <c r="B755" s="35"/>
      <c r="F755" s="35"/>
    </row>
    <row r="756" spans="2:6" x14ac:dyDescent="0.2">
      <c r="B756" s="35"/>
      <c r="F756" s="35"/>
    </row>
    <row r="757" spans="2:6" x14ac:dyDescent="0.2">
      <c r="B757" s="35"/>
      <c r="F757" s="35"/>
    </row>
    <row r="758" spans="2:6" x14ac:dyDescent="0.2">
      <c r="B758" s="35"/>
      <c r="F758" s="35"/>
    </row>
    <row r="759" spans="2:6" x14ac:dyDescent="0.2">
      <c r="B759" s="35"/>
      <c r="F759" s="35"/>
    </row>
    <row r="760" spans="2:6" x14ac:dyDescent="0.2">
      <c r="B760" s="35"/>
      <c r="F760" s="35"/>
    </row>
    <row r="761" spans="2:6" x14ac:dyDescent="0.2">
      <c r="B761" s="35"/>
      <c r="F761" s="35"/>
    </row>
    <row r="762" spans="2:6" x14ac:dyDescent="0.2">
      <c r="B762" s="35"/>
      <c r="F762" s="35"/>
    </row>
    <row r="763" spans="2:6" x14ac:dyDescent="0.2">
      <c r="B763" s="35"/>
      <c r="F763" s="35"/>
    </row>
    <row r="764" spans="2:6" x14ac:dyDescent="0.2">
      <c r="B764" s="35"/>
      <c r="F764" s="35"/>
    </row>
    <row r="765" spans="2:6" x14ac:dyDescent="0.2">
      <c r="B765" s="35"/>
      <c r="F765" s="35"/>
    </row>
    <row r="766" spans="2:6" x14ac:dyDescent="0.2">
      <c r="B766" s="35"/>
      <c r="F766" s="35"/>
    </row>
    <row r="767" spans="2:6" x14ac:dyDescent="0.2">
      <c r="B767" s="35"/>
      <c r="F767" s="35"/>
    </row>
    <row r="768" spans="2:6" x14ac:dyDescent="0.2">
      <c r="B768" s="35"/>
      <c r="F768" s="35"/>
    </row>
    <row r="769" spans="2:6" x14ac:dyDescent="0.2">
      <c r="B769" s="35"/>
      <c r="F769" s="35"/>
    </row>
    <row r="770" spans="2:6" x14ac:dyDescent="0.2">
      <c r="B770" s="35"/>
      <c r="F770" s="35"/>
    </row>
    <row r="771" spans="2:6" x14ac:dyDescent="0.2">
      <c r="B771" s="35"/>
      <c r="F771" s="35"/>
    </row>
    <row r="772" spans="2:6" x14ac:dyDescent="0.2">
      <c r="B772" s="35"/>
      <c r="F772" s="35"/>
    </row>
    <row r="773" spans="2:6" x14ac:dyDescent="0.2">
      <c r="B773" s="35"/>
      <c r="F773" s="35"/>
    </row>
    <row r="774" spans="2:6" x14ac:dyDescent="0.2">
      <c r="B774" s="35"/>
      <c r="F774" s="35"/>
    </row>
    <row r="775" spans="2:6" x14ac:dyDescent="0.2">
      <c r="B775" s="35"/>
      <c r="F775" s="35"/>
    </row>
    <row r="776" spans="2:6" x14ac:dyDescent="0.2">
      <c r="B776" s="35"/>
      <c r="F776" s="35"/>
    </row>
    <row r="777" spans="2:6" x14ac:dyDescent="0.2">
      <c r="B777" s="35"/>
      <c r="F777" s="35"/>
    </row>
    <row r="778" spans="2:6" x14ac:dyDescent="0.2">
      <c r="B778" s="35"/>
      <c r="F778" s="35"/>
    </row>
    <row r="779" spans="2:6" x14ac:dyDescent="0.2">
      <c r="B779" s="35"/>
      <c r="F779" s="35"/>
    </row>
    <row r="780" spans="2:6" x14ac:dyDescent="0.2">
      <c r="B780" s="35"/>
      <c r="F780" s="35"/>
    </row>
    <row r="781" spans="2:6" x14ac:dyDescent="0.2">
      <c r="B781" s="35"/>
      <c r="F781" s="35"/>
    </row>
    <row r="782" spans="2:6" x14ac:dyDescent="0.2">
      <c r="B782" s="35"/>
      <c r="F782" s="35"/>
    </row>
    <row r="783" spans="2:6" x14ac:dyDescent="0.2">
      <c r="B783" s="35"/>
      <c r="F783" s="35"/>
    </row>
    <row r="784" spans="2:6" x14ac:dyDescent="0.2">
      <c r="B784" s="35"/>
      <c r="F784" s="35"/>
    </row>
    <row r="785" spans="2:6" x14ac:dyDescent="0.2">
      <c r="B785" s="35"/>
      <c r="F785" s="35"/>
    </row>
    <row r="786" spans="2:6" x14ac:dyDescent="0.2">
      <c r="B786" s="35"/>
      <c r="F786" s="35"/>
    </row>
    <row r="787" spans="2:6" x14ac:dyDescent="0.2">
      <c r="B787" s="35"/>
      <c r="F787" s="35"/>
    </row>
    <row r="788" spans="2:6" x14ac:dyDescent="0.2">
      <c r="B788" s="35"/>
      <c r="F788" s="35"/>
    </row>
    <row r="789" spans="2:6" x14ac:dyDescent="0.2">
      <c r="B789" s="35"/>
      <c r="F789" s="35"/>
    </row>
    <row r="790" spans="2:6" x14ac:dyDescent="0.2">
      <c r="B790" s="35"/>
      <c r="F790" s="35"/>
    </row>
    <row r="791" spans="2:6" x14ac:dyDescent="0.2">
      <c r="B791" s="35"/>
      <c r="F791" s="35"/>
    </row>
    <row r="792" spans="2:6" x14ac:dyDescent="0.2">
      <c r="B792" s="35"/>
      <c r="F792" s="35"/>
    </row>
    <row r="793" spans="2:6" x14ac:dyDescent="0.2">
      <c r="B793" s="35"/>
      <c r="F793" s="35"/>
    </row>
    <row r="794" spans="2:6" x14ac:dyDescent="0.2">
      <c r="B794" s="35"/>
      <c r="F794" s="35"/>
    </row>
    <row r="795" spans="2:6" x14ac:dyDescent="0.2">
      <c r="B795" s="35"/>
      <c r="F795" s="35"/>
    </row>
    <row r="796" spans="2:6" x14ac:dyDescent="0.2">
      <c r="B796" s="35"/>
      <c r="F796" s="35"/>
    </row>
    <row r="797" spans="2:6" x14ac:dyDescent="0.2">
      <c r="B797" s="35"/>
      <c r="F797" s="35"/>
    </row>
    <row r="798" spans="2:6" x14ac:dyDescent="0.2">
      <c r="B798" s="35"/>
      <c r="F798" s="35"/>
    </row>
    <row r="799" spans="2:6" x14ac:dyDescent="0.2">
      <c r="B799" s="35"/>
      <c r="F799" s="35"/>
    </row>
    <row r="800" spans="2:6" x14ac:dyDescent="0.2">
      <c r="B800" s="35"/>
      <c r="F800" s="35"/>
    </row>
    <row r="801" spans="2:6" x14ac:dyDescent="0.2">
      <c r="B801" s="35"/>
      <c r="F801" s="35"/>
    </row>
    <row r="802" spans="2:6" x14ac:dyDescent="0.2">
      <c r="B802" s="35"/>
      <c r="F802" s="35"/>
    </row>
    <row r="803" spans="2:6" x14ac:dyDescent="0.2">
      <c r="B803" s="35"/>
      <c r="F803" s="35"/>
    </row>
    <row r="804" spans="2:6" x14ac:dyDescent="0.2">
      <c r="B804" s="35"/>
      <c r="F804" s="35"/>
    </row>
    <row r="805" spans="2:6" x14ac:dyDescent="0.2">
      <c r="B805" s="35"/>
      <c r="F805" s="35"/>
    </row>
    <row r="806" spans="2:6" x14ac:dyDescent="0.2">
      <c r="B806" s="35"/>
      <c r="F806" s="35"/>
    </row>
    <row r="807" spans="2:6" x14ac:dyDescent="0.2">
      <c r="B807" s="35"/>
      <c r="F807" s="35"/>
    </row>
    <row r="808" spans="2:6" x14ac:dyDescent="0.2">
      <c r="B808" s="35"/>
      <c r="F808" s="35"/>
    </row>
    <row r="809" spans="2:6" x14ac:dyDescent="0.2">
      <c r="B809" s="35"/>
      <c r="F809" s="35"/>
    </row>
    <row r="810" spans="2:6" x14ac:dyDescent="0.2">
      <c r="B810" s="35"/>
      <c r="F810" s="35"/>
    </row>
    <row r="811" spans="2:6" x14ac:dyDescent="0.2">
      <c r="B811" s="35"/>
      <c r="F811" s="35"/>
    </row>
    <row r="812" spans="2:6" x14ac:dyDescent="0.2">
      <c r="B812" s="35"/>
      <c r="F812" s="35"/>
    </row>
    <row r="813" spans="2:6" x14ac:dyDescent="0.2">
      <c r="B813" s="35"/>
      <c r="F813" s="35"/>
    </row>
    <row r="814" spans="2:6" x14ac:dyDescent="0.2">
      <c r="B814" s="35"/>
      <c r="F814" s="35"/>
    </row>
    <row r="815" spans="2:6" x14ac:dyDescent="0.2">
      <c r="B815" s="35"/>
      <c r="F815" s="35"/>
    </row>
    <row r="816" spans="2:6" x14ac:dyDescent="0.2">
      <c r="B816" s="35"/>
      <c r="F816" s="35"/>
    </row>
    <row r="817" spans="2:6" x14ac:dyDescent="0.2">
      <c r="B817" s="35"/>
      <c r="F817" s="35"/>
    </row>
    <row r="818" spans="2:6" x14ac:dyDescent="0.2">
      <c r="B818" s="35"/>
      <c r="F818" s="35"/>
    </row>
    <row r="819" spans="2:6" x14ac:dyDescent="0.2">
      <c r="B819" s="35"/>
      <c r="F819" s="35"/>
    </row>
    <row r="820" spans="2:6" x14ac:dyDescent="0.2">
      <c r="B820" s="35"/>
      <c r="F820" s="35"/>
    </row>
    <row r="821" spans="2:6" x14ac:dyDescent="0.2">
      <c r="B821" s="35"/>
      <c r="F821" s="35"/>
    </row>
    <row r="822" spans="2:6" x14ac:dyDescent="0.2">
      <c r="B822" s="35"/>
      <c r="F822" s="35"/>
    </row>
    <row r="823" spans="2:6" x14ac:dyDescent="0.2">
      <c r="B823" s="35"/>
      <c r="F823" s="35"/>
    </row>
    <row r="824" spans="2:6" x14ac:dyDescent="0.2">
      <c r="B824" s="35"/>
      <c r="F824" s="35"/>
    </row>
    <row r="825" spans="2:6" x14ac:dyDescent="0.2">
      <c r="B825" s="35"/>
      <c r="F825" s="35"/>
    </row>
    <row r="826" spans="2:6" x14ac:dyDescent="0.2">
      <c r="B826" s="35"/>
      <c r="F826" s="35"/>
    </row>
    <row r="827" spans="2:6" x14ac:dyDescent="0.2">
      <c r="B827" s="35"/>
      <c r="F827" s="35"/>
    </row>
    <row r="828" spans="2:6" x14ac:dyDescent="0.2">
      <c r="B828" s="35"/>
      <c r="F828" s="35"/>
    </row>
    <row r="829" spans="2:6" x14ac:dyDescent="0.2">
      <c r="B829" s="35"/>
      <c r="F829" s="35"/>
    </row>
    <row r="830" spans="2:6" x14ac:dyDescent="0.2">
      <c r="B830" s="35"/>
      <c r="F830" s="35"/>
    </row>
    <row r="831" spans="2:6" x14ac:dyDescent="0.2">
      <c r="B831" s="35"/>
      <c r="F831" s="35"/>
    </row>
    <row r="832" spans="2:6" x14ac:dyDescent="0.2">
      <c r="B832" s="35"/>
      <c r="F832" s="35"/>
    </row>
    <row r="833" spans="2:6" x14ac:dyDescent="0.2">
      <c r="B833" s="35"/>
      <c r="F833" s="35"/>
    </row>
    <row r="834" spans="2:6" x14ac:dyDescent="0.2">
      <c r="B834" s="35"/>
      <c r="F834" s="35"/>
    </row>
    <row r="835" spans="2:6" x14ac:dyDescent="0.2">
      <c r="B835" s="35"/>
      <c r="F835" s="35"/>
    </row>
    <row r="836" spans="2:6" x14ac:dyDescent="0.2">
      <c r="B836" s="35"/>
      <c r="F836" s="35"/>
    </row>
    <row r="837" spans="2:6" x14ac:dyDescent="0.2">
      <c r="B837" s="35"/>
      <c r="F837" s="35"/>
    </row>
    <row r="838" spans="2:6" x14ac:dyDescent="0.2">
      <c r="B838" s="35"/>
      <c r="F838" s="35"/>
    </row>
    <row r="839" spans="2:6" x14ac:dyDescent="0.2">
      <c r="B839" s="35"/>
      <c r="F839" s="35"/>
    </row>
    <row r="840" spans="2:6" x14ac:dyDescent="0.2">
      <c r="B840" s="35"/>
      <c r="F840" s="35"/>
    </row>
    <row r="841" spans="2:6" x14ac:dyDescent="0.2">
      <c r="B841" s="35"/>
      <c r="F841" s="35"/>
    </row>
    <row r="842" spans="2:6" x14ac:dyDescent="0.2">
      <c r="B842" s="35"/>
      <c r="F842" s="35"/>
    </row>
    <row r="843" spans="2:6" x14ac:dyDescent="0.2">
      <c r="B843" s="35"/>
      <c r="F843" s="35"/>
    </row>
    <row r="844" spans="2:6" x14ac:dyDescent="0.2">
      <c r="B844" s="35"/>
      <c r="F844" s="35"/>
    </row>
    <row r="845" spans="2:6" x14ac:dyDescent="0.2">
      <c r="B845" s="35"/>
      <c r="F845" s="35"/>
    </row>
    <row r="846" spans="2:6" x14ac:dyDescent="0.2">
      <c r="B846" s="35"/>
      <c r="F846" s="35"/>
    </row>
    <row r="847" spans="2:6" x14ac:dyDescent="0.2">
      <c r="B847" s="35"/>
      <c r="F847" s="35"/>
    </row>
    <row r="848" spans="2:6" x14ac:dyDescent="0.2">
      <c r="B848" s="35"/>
      <c r="F848" s="35"/>
    </row>
    <row r="849" spans="2:6" x14ac:dyDescent="0.2">
      <c r="B849" s="35"/>
      <c r="F849" s="35"/>
    </row>
    <row r="850" spans="2:6" x14ac:dyDescent="0.2">
      <c r="B850" s="35"/>
      <c r="F850" s="35"/>
    </row>
    <row r="851" spans="2:6" x14ac:dyDescent="0.2">
      <c r="B851" s="35"/>
      <c r="F851" s="35"/>
    </row>
    <row r="852" spans="2:6" x14ac:dyDescent="0.2">
      <c r="B852" s="35"/>
      <c r="F852" s="35"/>
    </row>
    <row r="853" spans="2:6" x14ac:dyDescent="0.2">
      <c r="B853" s="35"/>
      <c r="F853" s="35"/>
    </row>
    <row r="854" spans="2:6" x14ac:dyDescent="0.2">
      <c r="B854" s="35"/>
      <c r="F854" s="35"/>
    </row>
    <row r="855" spans="2:6" x14ac:dyDescent="0.2">
      <c r="B855" s="35"/>
      <c r="F855" s="35"/>
    </row>
    <row r="856" spans="2:6" x14ac:dyDescent="0.2">
      <c r="B856" s="35"/>
      <c r="F856" s="35"/>
    </row>
    <row r="857" spans="2:6" x14ac:dyDescent="0.2">
      <c r="B857" s="35"/>
      <c r="F857" s="35"/>
    </row>
    <row r="858" spans="2:6" x14ac:dyDescent="0.2">
      <c r="B858" s="35"/>
      <c r="F858" s="35"/>
    </row>
    <row r="859" spans="2:6" x14ac:dyDescent="0.2">
      <c r="B859" s="35"/>
      <c r="F859" s="35"/>
    </row>
    <row r="860" spans="2:6" x14ac:dyDescent="0.2">
      <c r="B860" s="35"/>
      <c r="F860" s="35"/>
    </row>
    <row r="861" spans="2:6" x14ac:dyDescent="0.2">
      <c r="B861" s="35"/>
      <c r="F861" s="35"/>
    </row>
    <row r="862" spans="2:6" x14ac:dyDescent="0.2">
      <c r="B862" s="35"/>
      <c r="F862" s="35"/>
    </row>
    <row r="863" spans="2:6" x14ac:dyDescent="0.2">
      <c r="B863" s="35"/>
      <c r="F863" s="35"/>
    </row>
    <row r="864" spans="2:6" x14ac:dyDescent="0.2">
      <c r="B864" s="35"/>
      <c r="F864" s="35"/>
    </row>
    <row r="865" spans="2:6" x14ac:dyDescent="0.2">
      <c r="B865" s="35"/>
      <c r="F865" s="35"/>
    </row>
    <row r="866" spans="2:6" x14ac:dyDescent="0.2">
      <c r="B866" s="35"/>
      <c r="F866" s="35"/>
    </row>
    <row r="867" spans="2:6" x14ac:dyDescent="0.2">
      <c r="B867" s="35"/>
      <c r="F867" s="35"/>
    </row>
    <row r="868" spans="2:6" x14ac:dyDescent="0.2">
      <c r="B868" s="35"/>
      <c r="F868" s="35"/>
    </row>
    <row r="869" spans="2:6" x14ac:dyDescent="0.2">
      <c r="B869" s="35"/>
      <c r="F869" s="35"/>
    </row>
    <row r="870" spans="2:6" x14ac:dyDescent="0.2">
      <c r="B870" s="35"/>
      <c r="F870" s="35"/>
    </row>
    <row r="871" spans="2:6" x14ac:dyDescent="0.2">
      <c r="B871" s="35"/>
      <c r="F871" s="35"/>
    </row>
    <row r="872" spans="2:6" x14ac:dyDescent="0.2">
      <c r="B872" s="35"/>
      <c r="F872" s="35"/>
    </row>
    <row r="873" spans="2:6" x14ac:dyDescent="0.2">
      <c r="B873" s="35"/>
      <c r="F873" s="35"/>
    </row>
    <row r="874" spans="2:6" x14ac:dyDescent="0.2">
      <c r="B874" s="35"/>
      <c r="F874" s="35"/>
    </row>
    <row r="875" spans="2:6" x14ac:dyDescent="0.2">
      <c r="B875" s="35"/>
      <c r="F875" s="35"/>
    </row>
    <row r="876" spans="2:6" x14ac:dyDescent="0.2">
      <c r="B876" s="35"/>
      <c r="F876" s="35"/>
    </row>
    <row r="877" spans="2:6" x14ac:dyDescent="0.2">
      <c r="B877" s="35"/>
      <c r="F877" s="35"/>
    </row>
    <row r="878" spans="2:6" x14ac:dyDescent="0.2">
      <c r="B878" s="35"/>
      <c r="F878" s="35"/>
    </row>
    <row r="879" spans="2:6" x14ac:dyDescent="0.2">
      <c r="B879" s="35"/>
      <c r="F879" s="35"/>
    </row>
    <row r="880" spans="2:6" x14ac:dyDescent="0.2">
      <c r="B880" s="35"/>
      <c r="F880" s="35"/>
    </row>
    <row r="881" spans="2:6" x14ac:dyDescent="0.2">
      <c r="B881" s="35"/>
      <c r="F881" s="35"/>
    </row>
    <row r="882" spans="2:6" x14ac:dyDescent="0.2">
      <c r="B882" s="35"/>
      <c r="F882" s="35"/>
    </row>
    <row r="883" spans="2:6" x14ac:dyDescent="0.2">
      <c r="B883" s="35"/>
      <c r="F883" s="35"/>
    </row>
    <row r="884" spans="2:6" x14ac:dyDescent="0.2">
      <c r="B884" s="35"/>
      <c r="F884" s="35"/>
    </row>
    <row r="885" spans="2:6" x14ac:dyDescent="0.2">
      <c r="B885" s="35"/>
      <c r="F885" s="35"/>
    </row>
    <row r="886" spans="2:6" x14ac:dyDescent="0.2">
      <c r="B886" s="35"/>
      <c r="F886" s="35"/>
    </row>
    <row r="887" spans="2:6" x14ac:dyDescent="0.2">
      <c r="B887" s="35"/>
      <c r="F887" s="35"/>
    </row>
    <row r="888" spans="2:6" x14ac:dyDescent="0.2">
      <c r="B888" s="35"/>
      <c r="F888" s="35"/>
    </row>
    <row r="889" spans="2:6" x14ac:dyDescent="0.2">
      <c r="B889" s="35"/>
      <c r="F889" s="35"/>
    </row>
    <row r="890" spans="2:6" x14ac:dyDescent="0.2">
      <c r="B890" s="35"/>
      <c r="F890" s="35"/>
    </row>
    <row r="891" spans="2:6" x14ac:dyDescent="0.2">
      <c r="B891" s="35"/>
      <c r="F891" s="35"/>
    </row>
    <row r="892" spans="2:6" x14ac:dyDescent="0.2">
      <c r="B892" s="35"/>
      <c r="F892" s="35"/>
    </row>
    <row r="893" spans="2:6" x14ac:dyDescent="0.2">
      <c r="B893" s="35"/>
      <c r="F893" s="35"/>
    </row>
    <row r="894" spans="2:6" x14ac:dyDescent="0.2">
      <c r="B894" s="35"/>
      <c r="F894" s="35"/>
    </row>
    <row r="895" spans="2:6" x14ac:dyDescent="0.2">
      <c r="B895" s="35"/>
      <c r="F895" s="35"/>
    </row>
    <row r="896" spans="2:6" x14ac:dyDescent="0.2">
      <c r="B896" s="35"/>
      <c r="F896" s="35"/>
    </row>
    <row r="897" spans="2:6" x14ac:dyDescent="0.2">
      <c r="B897" s="35"/>
      <c r="F897" s="35"/>
    </row>
    <row r="898" spans="2:6" x14ac:dyDescent="0.2">
      <c r="B898" s="35"/>
      <c r="F898" s="35"/>
    </row>
    <row r="899" spans="2:6" x14ac:dyDescent="0.2">
      <c r="B899" s="35"/>
      <c r="F899" s="35"/>
    </row>
    <row r="900" spans="2:6" x14ac:dyDescent="0.2">
      <c r="B900" s="35"/>
      <c r="F900" s="35"/>
    </row>
    <row r="901" spans="2:6" x14ac:dyDescent="0.2">
      <c r="B901" s="35"/>
      <c r="F901" s="35"/>
    </row>
    <row r="902" spans="2:6" x14ac:dyDescent="0.2">
      <c r="B902" s="35"/>
      <c r="F902" s="35"/>
    </row>
    <row r="903" spans="2:6" x14ac:dyDescent="0.2">
      <c r="B903" s="35"/>
      <c r="F903" s="35"/>
    </row>
    <row r="904" spans="2:6" x14ac:dyDescent="0.2">
      <c r="B904" s="35"/>
      <c r="F904" s="35"/>
    </row>
    <row r="905" spans="2:6" x14ac:dyDescent="0.2">
      <c r="B905" s="35"/>
      <c r="F905" s="35"/>
    </row>
    <row r="906" spans="2:6" x14ac:dyDescent="0.2">
      <c r="B906" s="35"/>
      <c r="F906" s="35"/>
    </row>
    <row r="907" spans="2:6" x14ac:dyDescent="0.2">
      <c r="B907" s="35"/>
      <c r="F907" s="35"/>
    </row>
    <row r="908" spans="2:6" x14ac:dyDescent="0.2">
      <c r="B908" s="35"/>
      <c r="F908" s="35"/>
    </row>
    <row r="909" spans="2:6" x14ac:dyDescent="0.2">
      <c r="B909" s="35"/>
      <c r="F909" s="35"/>
    </row>
    <row r="910" spans="2:6" x14ac:dyDescent="0.2">
      <c r="B910" s="35"/>
      <c r="F910" s="35"/>
    </row>
    <row r="911" spans="2:6" x14ac:dyDescent="0.2">
      <c r="B911" s="35"/>
      <c r="F911" s="35"/>
    </row>
    <row r="912" spans="2:6" x14ac:dyDescent="0.2">
      <c r="B912" s="35"/>
      <c r="F912" s="35"/>
    </row>
    <row r="913" spans="2:6" x14ac:dyDescent="0.2">
      <c r="B913" s="35"/>
      <c r="F913" s="35"/>
    </row>
    <row r="914" spans="2:6" x14ac:dyDescent="0.2">
      <c r="B914" s="35"/>
      <c r="F914" s="35"/>
    </row>
    <row r="915" spans="2:6" x14ac:dyDescent="0.2">
      <c r="B915" s="35"/>
      <c r="F915" s="35"/>
    </row>
    <row r="916" spans="2:6" x14ac:dyDescent="0.2">
      <c r="B916" s="35"/>
      <c r="F916" s="35"/>
    </row>
    <row r="917" spans="2:6" x14ac:dyDescent="0.2">
      <c r="B917" s="35"/>
      <c r="F917" s="35"/>
    </row>
    <row r="918" spans="2:6" x14ac:dyDescent="0.2">
      <c r="B918" s="35"/>
      <c r="F918" s="35"/>
    </row>
    <row r="919" spans="2:6" x14ac:dyDescent="0.2">
      <c r="B919" s="35"/>
      <c r="F919" s="35"/>
    </row>
    <row r="920" spans="2:6" x14ac:dyDescent="0.2">
      <c r="B920" s="35"/>
      <c r="F920" s="35"/>
    </row>
    <row r="921" spans="2:6" x14ac:dyDescent="0.2">
      <c r="B921" s="35"/>
      <c r="F921" s="35"/>
    </row>
    <row r="922" spans="2:6" x14ac:dyDescent="0.2">
      <c r="B922" s="35"/>
      <c r="F922" s="35"/>
    </row>
    <row r="923" spans="2:6" x14ac:dyDescent="0.2">
      <c r="B923" s="35"/>
      <c r="F923" s="35"/>
    </row>
    <row r="924" spans="2:6" x14ac:dyDescent="0.2">
      <c r="B924" s="35"/>
      <c r="F924" s="35"/>
    </row>
    <row r="925" spans="2:6" x14ac:dyDescent="0.2">
      <c r="B925" s="35"/>
      <c r="F925" s="35"/>
    </row>
    <row r="926" spans="2:6" x14ac:dyDescent="0.2">
      <c r="B926" s="35"/>
      <c r="F926" s="35"/>
    </row>
    <row r="927" spans="2:6" x14ac:dyDescent="0.2">
      <c r="B927" s="35"/>
      <c r="F927" s="35"/>
    </row>
    <row r="928" spans="2:6" x14ac:dyDescent="0.2">
      <c r="B928" s="35"/>
      <c r="F928" s="35"/>
    </row>
    <row r="929" spans="2:6" x14ac:dyDescent="0.2">
      <c r="B929" s="35"/>
      <c r="F929" s="35"/>
    </row>
    <row r="930" spans="2:6" x14ac:dyDescent="0.2">
      <c r="B930" s="35"/>
      <c r="F930" s="35"/>
    </row>
    <row r="931" spans="2:6" x14ac:dyDescent="0.2">
      <c r="B931" s="35"/>
      <c r="F931" s="35"/>
    </row>
    <row r="932" spans="2:6" x14ac:dyDescent="0.2">
      <c r="B932" s="35"/>
      <c r="F932" s="35"/>
    </row>
    <row r="933" spans="2:6" x14ac:dyDescent="0.2">
      <c r="B933" s="35"/>
      <c r="F933" s="35"/>
    </row>
    <row r="934" spans="2:6" x14ac:dyDescent="0.2">
      <c r="B934" s="35"/>
      <c r="F934" s="35"/>
    </row>
    <row r="935" spans="2:6" x14ac:dyDescent="0.2">
      <c r="B935" s="35"/>
      <c r="F935" s="35"/>
    </row>
    <row r="936" spans="2:6" x14ac:dyDescent="0.2">
      <c r="B936" s="35"/>
      <c r="F936" s="35"/>
    </row>
    <row r="937" spans="2:6" x14ac:dyDescent="0.2">
      <c r="B937" s="35"/>
      <c r="F937" s="35"/>
    </row>
    <row r="938" spans="2:6" x14ac:dyDescent="0.2">
      <c r="B938" s="35"/>
      <c r="F938" s="35"/>
    </row>
    <row r="939" spans="2:6" x14ac:dyDescent="0.2">
      <c r="B939" s="35"/>
      <c r="F939" s="35"/>
    </row>
    <row r="940" spans="2:6" x14ac:dyDescent="0.2">
      <c r="B940" s="35"/>
      <c r="F940" s="35"/>
    </row>
    <row r="941" spans="2:6" x14ac:dyDescent="0.2">
      <c r="B941" s="35"/>
      <c r="F941" s="35"/>
    </row>
    <row r="942" spans="2:6" x14ac:dyDescent="0.2">
      <c r="B942" s="35"/>
      <c r="F942" s="35"/>
    </row>
    <row r="943" spans="2:6" x14ac:dyDescent="0.2">
      <c r="B943" s="35"/>
      <c r="F943" s="35"/>
    </row>
    <row r="944" spans="2:6" x14ac:dyDescent="0.2">
      <c r="B944" s="35"/>
      <c r="F944" s="35"/>
    </row>
    <row r="945" spans="2:6" x14ac:dyDescent="0.2">
      <c r="B945" s="35"/>
      <c r="F945" s="35"/>
    </row>
    <row r="946" spans="2:6" x14ac:dyDescent="0.2">
      <c r="B946" s="35"/>
      <c r="F946" s="35"/>
    </row>
    <row r="947" spans="2:6" x14ac:dyDescent="0.2">
      <c r="B947" s="35"/>
      <c r="F947" s="35"/>
    </row>
    <row r="948" spans="2:6" x14ac:dyDescent="0.2">
      <c r="B948" s="35"/>
      <c r="F948" s="35"/>
    </row>
    <row r="949" spans="2:6" x14ac:dyDescent="0.2">
      <c r="B949" s="35"/>
      <c r="F949" s="35"/>
    </row>
    <row r="950" spans="2:6" x14ac:dyDescent="0.2">
      <c r="B950" s="35"/>
      <c r="F950" s="35"/>
    </row>
    <row r="951" spans="2:6" x14ac:dyDescent="0.2">
      <c r="B951" s="35"/>
      <c r="F951" s="35"/>
    </row>
    <row r="952" spans="2:6" x14ac:dyDescent="0.2">
      <c r="B952" s="35"/>
      <c r="F952" s="35"/>
    </row>
    <row r="953" spans="2:6" x14ac:dyDescent="0.2">
      <c r="B953" s="35"/>
      <c r="F953" s="35"/>
    </row>
    <row r="954" spans="2:6" x14ac:dyDescent="0.2">
      <c r="B954" s="35"/>
      <c r="F954" s="35"/>
    </row>
    <row r="955" spans="2:6" x14ac:dyDescent="0.2">
      <c r="B955" s="35"/>
      <c r="F955" s="35"/>
    </row>
    <row r="956" spans="2:6" x14ac:dyDescent="0.2">
      <c r="B956" s="35"/>
      <c r="F956" s="35"/>
    </row>
    <row r="957" spans="2:6" x14ac:dyDescent="0.2">
      <c r="B957" s="35"/>
      <c r="F957" s="35"/>
    </row>
    <row r="958" spans="2:6" x14ac:dyDescent="0.2">
      <c r="B958" s="35"/>
      <c r="F958" s="35"/>
    </row>
    <row r="959" spans="2:6" x14ac:dyDescent="0.2">
      <c r="B959" s="35"/>
      <c r="F959" s="35"/>
    </row>
    <row r="960" spans="2:6" x14ac:dyDescent="0.2">
      <c r="B960" s="35"/>
      <c r="F960" s="35"/>
    </row>
    <row r="961" spans="2:6" x14ac:dyDescent="0.2">
      <c r="B961" s="35"/>
      <c r="F961" s="35"/>
    </row>
    <row r="962" spans="2:6" x14ac:dyDescent="0.2">
      <c r="B962" s="35"/>
      <c r="F962" s="35"/>
    </row>
    <row r="963" spans="2:6" x14ac:dyDescent="0.2">
      <c r="B963" s="35"/>
      <c r="F963" s="35"/>
    </row>
    <row r="964" spans="2:6" x14ac:dyDescent="0.2">
      <c r="B964" s="35"/>
      <c r="F964" s="35"/>
    </row>
    <row r="965" spans="2:6" x14ac:dyDescent="0.2">
      <c r="B965" s="35"/>
      <c r="F965" s="35"/>
    </row>
    <row r="966" spans="2:6" x14ac:dyDescent="0.2">
      <c r="B966" s="35"/>
      <c r="F966" s="35"/>
    </row>
    <row r="967" spans="2:6" x14ac:dyDescent="0.2">
      <c r="B967" s="35"/>
      <c r="F967" s="35"/>
    </row>
    <row r="968" spans="2:6" x14ac:dyDescent="0.2">
      <c r="B968" s="35"/>
      <c r="F968" s="35"/>
    </row>
    <row r="969" spans="2:6" x14ac:dyDescent="0.2">
      <c r="B969" s="35"/>
      <c r="F969" s="35"/>
    </row>
    <row r="970" spans="2:6" x14ac:dyDescent="0.2">
      <c r="B970" s="35"/>
      <c r="F970" s="35"/>
    </row>
    <row r="971" spans="2:6" x14ac:dyDescent="0.2">
      <c r="B971" s="35"/>
      <c r="F971" s="35"/>
    </row>
    <row r="972" spans="2:6" x14ac:dyDescent="0.2">
      <c r="B972" s="35"/>
      <c r="F972" s="35"/>
    </row>
    <row r="973" spans="2:6" x14ac:dyDescent="0.2">
      <c r="B973" s="35"/>
      <c r="F973" s="35"/>
    </row>
    <row r="974" spans="2:6" x14ac:dyDescent="0.2">
      <c r="B974" s="35"/>
      <c r="F974" s="35"/>
    </row>
    <row r="975" spans="2:6" x14ac:dyDescent="0.2">
      <c r="B975" s="35"/>
      <c r="F975" s="35"/>
    </row>
    <row r="976" spans="2:6" x14ac:dyDescent="0.2">
      <c r="B976" s="35"/>
      <c r="F976" s="35"/>
    </row>
    <row r="977" spans="2:6" x14ac:dyDescent="0.2">
      <c r="B977" s="35"/>
      <c r="F977" s="35"/>
    </row>
    <row r="978" spans="2:6" x14ac:dyDescent="0.2">
      <c r="B978" s="35"/>
      <c r="F978" s="35"/>
    </row>
    <row r="979" spans="2:6" x14ac:dyDescent="0.2">
      <c r="B979" s="35"/>
      <c r="F979" s="35"/>
    </row>
    <row r="980" spans="2:6" x14ac:dyDescent="0.2">
      <c r="B980" s="35"/>
      <c r="F980" s="35"/>
    </row>
    <row r="981" spans="2:6" x14ac:dyDescent="0.2">
      <c r="B981" s="35"/>
      <c r="F981" s="35"/>
    </row>
    <row r="982" spans="2:6" x14ac:dyDescent="0.2">
      <c r="B982" s="35"/>
      <c r="F982" s="35"/>
    </row>
    <row r="983" spans="2:6" x14ac:dyDescent="0.2">
      <c r="B983" s="35"/>
      <c r="F983" s="35"/>
    </row>
    <row r="984" spans="2:6" x14ac:dyDescent="0.2">
      <c r="B984" s="35"/>
      <c r="F984" s="35"/>
    </row>
    <row r="985" spans="2:6" x14ac:dyDescent="0.2">
      <c r="B985" s="35"/>
      <c r="F985" s="35"/>
    </row>
    <row r="986" spans="2:6" x14ac:dyDescent="0.2">
      <c r="B986" s="35"/>
      <c r="F986" s="35"/>
    </row>
    <row r="987" spans="2:6" x14ac:dyDescent="0.2">
      <c r="B987" s="35"/>
      <c r="F987" s="35"/>
    </row>
    <row r="988" spans="2:6" x14ac:dyDescent="0.2">
      <c r="B988" s="35"/>
      <c r="F988" s="35"/>
    </row>
    <row r="989" spans="2:6" x14ac:dyDescent="0.2">
      <c r="B989" s="35"/>
      <c r="F989" s="35"/>
    </row>
    <row r="990" spans="2:6" x14ac:dyDescent="0.2">
      <c r="B990" s="35"/>
      <c r="F990" s="35"/>
    </row>
    <row r="991" spans="2:6" x14ac:dyDescent="0.2">
      <c r="B991" s="35"/>
      <c r="F991" s="35"/>
    </row>
    <row r="992" spans="2:6" x14ac:dyDescent="0.2">
      <c r="B992" s="35"/>
      <c r="F992" s="35"/>
    </row>
    <row r="993" spans="2:6" x14ac:dyDescent="0.2">
      <c r="B993" s="35"/>
      <c r="F993" s="35"/>
    </row>
    <row r="994" spans="2:6" x14ac:dyDescent="0.2">
      <c r="B994" s="35"/>
      <c r="F994" s="35"/>
    </row>
    <row r="995" spans="2:6" x14ac:dyDescent="0.2">
      <c r="B995" s="35"/>
      <c r="F995" s="35"/>
    </row>
    <row r="996" spans="2:6" x14ac:dyDescent="0.2">
      <c r="B996" s="35"/>
      <c r="F996" s="35"/>
    </row>
    <row r="997" spans="2:6" x14ac:dyDescent="0.2">
      <c r="B997" s="35"/>
      <c r="F997" s="35"/>
    </row>
    <row r="998" spans="2:6" x14ac:dyDescent="0.2">
      <c r="B998" s="35"/>
      <c r="F998" s="35"/>
    </row>
    <row r="999" spans="2:6" x14ac:dyDescent="0.2">
      <c r="B999" s="35"/>
      <c r="F999" s="35"/>
    </row>
    <row r="1000" spans="2:6" x14ac:dyDescent="0.2">
      <c r="B1000" s="35"/>
      <c r="F1000" s="35"/>
    </row>
    <row r="1001" spans="2:6" x14ac:dyDescent="0.2">
      <c r="B1001" s="35"/>
      <c r="F1001" s="35"/>
    </row>
    <row r="1002" spans="2:6" x14ac:dyDescent="0.2">
      <c r="B1002" s="35"/>
      <c r="F1002" s="35"/>
    </row>
    <row r="1003" spans="2:6" x14ac:dyDescent="0.2">
      <c r="B1003" s="35"/>
      <c r="F1003" s="35"/>
    </row>
    <row r="1004" spans="2:6" x14ac:dyDescent="0.2">
      <c r="B1004" s="35"/>
      <c r="F1004" s="35"/>
    </row>
    <row r="1005" spans="2:6" x14ac:dyDescent="0.2">
      <c r="B1005" s="35"/>
      <c r="F1005" s="35"/>
    </row>
    <row r="1006" spans="2:6" x14ac:dyDescent="0.2">
      <c r="B1006" s="35"/>
      <c r="F1006" s="35"/>
    </row>
    <row r="1007" spans="2:6" x14ac:dyDescent="0.2">
      <c r="B1007" s="35"/>
      <c r="F1007" s="35"/>
    </row>
    <row r="1008" spans="2:6" x14ac:dyDescent="0.2">
      <c r="B1008" s="35"/>
      <c r="F1008" s="35"/>
    </row>
    <row r="1009" spans="2:6" x14ac:dyDescent="0.2">
      <c r="B1009" s="35"/>
      <c r="F1009" s="35"/>
    </row>
    <row r="1010" spans="2:6" x14ac:dyDescent="0.2">
      <c r="B1010" s="35"/>
      <c r="F1010" s="35"/>
    </row>
    <row r="1011" spans="2:6" x14ac:dyDescent="0.2">
      <c r="B1011" s="35"/>
      <c r="F1011" s="35"/>
    </row>
    <row r="1012" spans="2:6" x14ac:dyDescent="0.2">
      <c r="B1012" s="35"/>
      <c r="F1012" s="35"/>
    </row>
    <row r="1013" spans="2:6" x14ac:dyDescent="0.2">
      <c r="B1013" s="35"/>
      <c r="F1013" s="35"/>
    </row>
    <row r="1014" spans="2:6" x14ac:dyDescent="0.2">
      <c r="B1014" s="35"/>
      <c r="F1014" s="35"/>
    </row>
    <row r="1015" spans="2:6" x14ac:dyDescent="0.2">
      <c r="B1015" s="35"/>
      <c r="F1015" s="35"/>
    </row>
    <row r="1016" spans="2:6" x14ac:dyDescent="0.2">
      <c r="B1016" s="35"/>
      <c r="F1016" s="35"/>
    </row>
    <row r="1017" spans="2:6" x14ac:dyDescent="0.2">
      <c r="B1017" s="35"/>
      <c r="F1017" s="35"/>
    </row>
    <row r="1018" spans="2:6" x14ac:dyDescent="0.2">
      <c r="B1018" s="35"/>
      <c r="F1018" s="35"/>
    </row>
    <row r="1019" spans="2:6" x14ac:dyDescent="0.2">
      <c r="B1019" s="35"/>
      <c r="F1019" s="35"/>
    </row>
    <row r="1020" spans="2:6" x14ac:dyDescent="0.2">
      <c r="B1020" s="35"/>
      <c r="F1020" s="35"/>
    </row>
    <row r="1021" spans="2:6" x14ac:dyDescent="0.2">
      <c r="B1021" s="35"/>
      <c r="F1021" s="35"/>
    </row>
    <row r="1022" spans="2:6" x14ac:dyDescent="0.2">
      <c r="B1022" s="35"/>
      <c r="F1022" s="35"/>
    </row>
    <row r="1023" spans="2:6" x14ac:dyDescent="0.2">
      <c r="B1023" s="35"/>
      <c r="F1023" s="35"/>
    </row>
    <row r="1024" spans="2:6" x14ac:dyDescent="0.2">
      <c r="B1024" s="35"/>
      <c r="F1024" s="35"/>
    </row>
    <row r="1025" spans="2:6" x14ac:dyDescent="0.2">
      <c r="B1025" s="35"/>
      <c r="F1025" s="35"/>
    </row>
    <row r="1026" spans="2:6" x14ac:dyDescent="0.2">
      <c r="B1026" s="35"/>
      <c r="F1026" s="35"/>
    </row>
    <row r="1027" spans="2:6" x14ac:dyDescent="0.2">
      <c r="B1027" s="35"/>
      <c r="F1027" s="35"/>
    </row>
    <row r="1028" spans="2:6" x14ac:dyDescent="0.2">
      <c r="B1028" s="35"/>
      <c r="F1028" s="35"/>
    </row>
    <row r="1029" spans="2:6" x14ac:dyDescent="0.2">
      <c r="B1029" s="35"/>
      <c r="F1029" s="35"/>
    </row>
    <row r="1030" spans="2:6" x14ac:dyDescent="0.2">
      <c r="B1030" s="35"/>
      <c r="F1030" s="35"/>
    </row>
    <row r="1031" spans="2:6" x14ac:dyDescent="0.2">
      <c r="B1031" s="35"/>
      <c r="F1031" s="35"/>
    </row>
    <row r="1032" spans="2:6" x14ac:dyDescent="0.2">
      <c r="B1032" s="35"/>
      <c r="F1032" s="35"/>
    </row>
    <row r="1033" spans="2:6" x14ac:dyDescent="0.2">
      <c r="B1033" s="35"/>
      <c r="F1033" s="35"/>
    </row>
    <row r="1034" spans="2:6" x14ac:dyDescent="0.2">
      <c r="B1034" s="35"/>
      <c r="F1034" s="35"/>
    </row>
    <row r="1035" spans="2:6" x14ac:dyDescent="0.2">
      <c r="B1035" s="35"/>
      <c r="F1035" s="35"/>
    </row>
    <row r="1036" spans="2:6" x14ac:dyDescent="0.2">
      <c r="B1036" s="35"/>
      <c r="F1036" s="35"/>
    </row>
    <row r="1037" spans="2:6" x14ac:dyDescent="0.2">
      <c r="B1037" s="35"/>
      <c r="F1037" s="35"/>
    </row>
    <row r="1038" spans="2:6" x14ac:dyDescent="0.2">
      <c r="B1038" s="35"/>
      <c r="F1038" s="35"/>
    </row>
    <row r="1039" spans="2:6" x14ac:dyDescent="0.2">
      <c r="B1039" s="35"/>
      <c r="F1039" s="35"/>
    </row>
    <row r="1040" spans="2:6" x14ac:dyDescent="0.2">
      <c r="B1040" s="35"/>
      <c r="F1040" s="35"/>
    </row>
    <row r="1041" spans="2:6" x14ac:dyDescent="0.2">
      <c r="B1041" s="35"/>
      <c r="F1041" s="35"/>
    </row>
    <row r="1042" spans="2:6" x14ac:dyDescent="0.2">
      <c r="B1042" s="35"/>
      <c r="F1042" s="35"/>
    </row>
    <row r="1043" spans="2:6" x14ac:dyDescent="0.2">
      <c r="B1043" s="35"/>
      <c r="F1043" s="35"/>
    </row>
    <row r="1044" spans="2:6" x14ac:dyDescent="0.2">
      <c r="B1044" s="35"/>
      <c r="F1044" s="35"/>
    </row>
    <row r="1045" spans="2:6" x14ac:dyDescent="0.2">
      <c r="B1045" s="35"/>
      <c r="F1045" s="35"/>
    </row>
    <row r="1046" spans="2:6" x14ac:dyDescent="0.2">
      <c r="B1046" s="35"/>
      <c r="F1046" s="35"/>
    </row>
    <row r="1047" spans="2:6" x14ac:dyDescent="0.2">
      <c r="B1047" s="35"/>
      <c r="F1047" s="35"/>
    </row>
    <row r="1048" spans="2:6" x14ac:dyDescent="0.2">
      <c r="B1048" s="35"/>
      <c r="F1048" s="35"/>
    </row>
    <row r="1049" spans="2:6" x14ac:dyDescent="0.2">
      <c r="B1049" s="35"/>
      <c r="F1049" s="35"/>
    </row>
    <row r="1050" spans="2:6" x14ac:dyDescent="0.2">
      <c r="B1050" s="35"/>
      <c r="F1050" s="35"/>
    </row>
    <row r="1051" spans="2:6" x14ac:dyDescent="0.2">
      <c r="B1051" s="35"/>
      <c r="F1051" s="35"/>
    </row>
    <row r="1052" spans="2:6" x14ac:dyDescent="0.2">
      <c r="B1052" s="35"/>
      <c r="F1052" s="35"/>
    </row>
    <row r="1053" spans="2:6" x14ac:dyDescent="0.2">
      <c r="B1053" s="35"/>
      <c r="F1053" s="35"/>
    </row>
    <row r="1054" spans="2:6" x14ac:dyDescent="0.2">
      <c r="B1054" s="35"/>
      <c r="F1054" s="35"/>
    </row>
    <row r="1055" spans="2:6" x14ac:dyDescent="0.2">
      <c r="B1055" s="35"/>
      <c r="F1055" s="35"/>
    </row>
    <row r="1056" spans="2:6" x14ac:dyDescent="0.2">
      <c r="B1056" s="35"/>
      <c r="F1056" s="35"/>
    </row>
    <row r="1057" spans="2:6" x14ac:dyDescent="0.2">
      <c r="B1057" s="35"/>
      <c r="F1057" s="35"/>
    </row>
    <row r="1058" spans="2:6" x14ac:dyDescent="0.2">
      <c r="B1058" s="35"/>
      <c r="F1058" s="35"/>
    </row>
    <row r="1059" spans="2:6" x14ac:dyDescent="0.2">
      <c r="B1059" s="35"/>
      <c r="F1059" s="35"/>
    </row>
    <row r="1060" spans="2:6" x14ac:dyDescent="0.2">
      <c r="B1060" s="35"/>
      <c r="F1060" s="35"/>
    </row>
    <row r="1061" spans="2:6" x14ac:dyDescent="0.2">
      <c r="B1061" s="35"/>
      <c r="F1061" s="35"/>
    </row>
    <row r="1062" spans="2:6" x14ac:dyDescent="0.2">
      <c r="B1062" s="35"/>
      <c r="F1062" s="35"/>
    </row>
    <row r="1063" spans="2:6" x14ac:dyDescent="0.2">
      <c r="B1063" s="35"/>
      <c r="F1063" s="35"/>
    </row>
    <row r="1064" spans="2:6" x14ac:dyDescent="0.2">
      <c r="B1064" s="35"/>
      <c r="F1064" s="35"/>
    </row>
    <row r="1065" spans="2:6" x14ac:dyDescent="0.2">
      <c r="B1065" s="35"/>
      <c r="F1065" s="35"/>
    </row>
    <row r="1066" spans="2:6" x14ac:dyDescent="0.2">
      <c r="B1066" s="35"/>
      <c r="F1066" s="35"/>
    </row>
    <row r="1067" spans="2:6" x14ac:dyDescent="0.2">
      <c r="B1067" s="35"/>
      <c r="F1067" s="35"/>
    </row>
    <row r="1068" spans="2:6" x14ac:dyDescent="0.2">
      <c r="B1068" s="35"/>
      <c r="F1068" s="35"/>
    </row>
    <row r="1069" spans="2:6" x14ac:dyDescent="0.2">
      <c r="B1069" s="35"/>
      <c r="F1069" s="35"/>
    </row>
    <row r="1070" spans="2:6" x14ac:dyDescent="0.2">
      <c r="B1070" s="35"/>
      <c r="F1070" s="35"/>
    </row>
    <row r="1071" spans="2:6" x14ac:dyDescent="0.2">
      <c r="B1071" s="35"/>
      <c r="F1071" s="35"/>
    </row>
    <row r="1072" spans="2:6" x14ac:dyDescent="0.2">
      <c r="B1072" s="35"/>
      <c r="F1072" s="35"/>
    </row>
    <row r="1073" spans="2:6" x14ac:dyDescent="0.2">
      <c r="B1073" s="35"/>
      <c r="F1073" s="35"/>
    </row>
    <row r="1074" spans="2:6" x14ac:dyDescent="0.2">
      <c r="B1074" s="35"/>
      <c r="F1074" s="35"/>
    </row>
    <row r="1075" spans="2:6" x14ac:dyDescent="0.2">
      <c r="B1075" s="35"/>
      <c r="F1075" s="35"/>
    </row>
    <row r="1076" spans="2:6" x14ac:dyDescent="0.2">
      <c r="B1076" s="35"/>
      <c r="F1076" s="35"/>
    </row>
    <row r="1077" spans="2:6" x14ac:dyDescent="0.2">
      <c r="B1077" s="35"/>
      <c r="F1077" s="35"/>
    </row>
    <row r="1078" spans="2:6" x14ac:dyDescent="0.2">
      <c r="B1078" s="35"/>
      <c r="F1078" s="35"/>
    </row>
    <row r="1079" spans="2:6" x14ac:dyDescent="0.2">
      <c r="B1079" s="35"/>
      <c r="F1079" s="35"/>
    </row>
    <row r="1080" spans="2:6" x14ac:dyDescent="0.2">
      <c r="B1080" s="35"/>
      <c r="F1080" s="35"/>
    </row>
    <row r="1081" spans="2:6" x14ac:dyDescent="0.2">
      <c r="B1081" s="35"/>
      <c r="F1081" s="35"/>
    </row>
    <row r="1082" spans="2:6" x14ac:dyDescent="0.2">
      <c r="B1082" s="35"/>
      <c r="F1082" s="35"/>
    </row>
    <row r="1083" spans="2:6" x14ac:dyDescent="0.2">
      <c r="B1083" s="35"/>
      <c r="F1083" s="35"/>
    </row>
    <row r="1084" spans="2:6" x14ac:dyDescent="0.2">
      <c r="B1084" s="35"/>
      <c r="F1084" s="35"/>
    </row>
    <row r="1085" spans="2:6" x14ac:dyDescent="0.2">
      <c r="B1085" s="35"/>
      <c r="F1085" s="35"/>
    </row>
    <row r="1086" spans="2:6" x14ac:dyDescent="0.2">
      <c r="B1086" s="35"/>
      <c r="F1086" s="35"/>
    </row>
    <row r="1087" spans="2:6" x14ac:dyDescent="0.2">
      <c r="B1087" s="35"/>
      <c r="F1087" s="35"/>
    </row>
    <row r="1088" spans="2:6" x14ac:dyDescent="0.2">
      <c r="B1088" s="35"/>
      <c r="F1088" s="35"/>
    </row>
    <row r="1089" spans="2:6" x14ac:dyDescent="0.2">
      <c r="B1089" s="35"/>
      <c r="F1089" s="35"/>
    </row>
    <row r="1090" spans="2:6" x14ac:dyDescent="0.2">
      <c r="B1090" s="35"/>
      <c r="F1090" s="35"/>
    </row>
    <row r="1091" spans="2:6" x14ac:dyDescent="0.2">
      <c r="B1091" s="35"/>
      <c r="F1091" s="35"/>
    </row>
    <row r="1092" spans="2:6" x14ac:dyDescent="0.2">
      <c r="B1092" s="35"/>
      <c r="F1092" s="35"/>
    </row>
    <row r="1093" spans="2:6" x14ac:dyDescent="0.2">
      <c r="B1093" s="35"/>
      <c r="F1093" s="35"/>
    </row>
    <row r="1094" spans="2:6" x14ac:dyDescent="0.2">
      <c r="B1094" s="35"/>
      <c r="F1094" s="35"/>
    </row>
    <row r="1095" spans="2:6" x14ac:dyDescent="0.2">
      <c r="B1095" s="35"/>
      <c r="F1095" s="35"/>
    </row>
    <row r="1096" spans="2:6" x14ac:dyDescent="0.2">
      <c r="B1096" s="35"/>
      <c r="F1096" s="35"/>
    </row>
    <row r="1097" spans="2:6" x14ac:dyDescent="0.2">
      <c r="B1097" s="35"/>
      <c r="F1097" s="35"/>
    </row>
    <row r="1098" spans="2:6" x14ac:dyDescent="0.2">
      <c r="B1098" s="35"/>
      <c r="F1098" s="35"/>
    </row>
    <row r="1099" spans="2:6" x14ac:dyDescent="0.2">
      <c r="B1099" s="35"/>
      <c r="F1099" s="35"/>
    </row>
    <row r="1100" spans="2:6" x14ac:dyDescent="0.2">
      <c r="B1100" s="35"/>
      <c r="F1100" s="35"/>
    </row>
    <row r="1101" spans="2:6" x14ac:dyDescent="0.2">
      <c r="B1101" s="35"/>
      <c r="F1101" s="35"/>
    </row>
    <row r="1102" spans="2:6" x14ac:dyDescent="0.2">
      <c r="B1102" s="35"/>
      <c r="F1102" s="35"/>
    </row>
    <row r="1103" spans="2:6" x14ac:dyDescent="0.2">
      <c r="B1103" s="35"/>
      <c r="F1103" s="35"/>
    </row>
    <row r="1104" spans="2:6" x14ac:dyDescent="0.2">
      <c r="B1104" s="35"/>
      <c r="F1104" s="35"/>
    </row>
    <row r="1105" spans="2:6" x14ac:dyDescent="0.2">
      <c r="B1105" s="35"/>
      <c r="F1105" s="35"/>
    </row>
    <row r="1106" spans="2:6" x14ac:dyDescent="0.2">
      <c r="B1106" s="35"/>
      <c r="F1106" s="35"/>
    </row>
    <row r="1107" spans="2:6" x14ac:dyDescent="0.2">
      <c r="B1107" s="35"/>
      <c r="F1107" s="35"/>
    </row>
    <row r="1108" spans="2:6" x14ac:dyDescent="0.2">
      <c r="B1108" s="35"/>
      <c r="F1108" s="35"/>
    </row>
    <row r="1109" spans="2:6" x14ac:dyDescent="0.2">
      <c r="B1109" s="35"/>
      <c r="F1109" s="35"/>
    </row>
    <row r="1110" spans="2:6" x14ac:dyDescent="0.2">
      <c r="B1110" s="35"/>
      <c r="F1110" s="35"/>
    </row>
    <row r="1111" spans="2:6" x14ac:dyDescent="0.2">
      <c r="B1111" s="35"/>
      <c r="F1111" s="35"/>
    </row>
    <row r="1112" spans="2:6" x14ac:dyDescent="0.2">
      <c r="B1112" s="35"/>
      <c r="F1112" s="35"/>
    </row>
    <row r="1113" spans="2:6" x14ac:dyDescent="0.2">
      <c r="B1113" s="35"/>
      <c r="F1113" s="35"/>
    </row>
    <row r="1114" spans="2:6" x14ac:dyDescent="0.2">
      <c r="B1114" s="35"/>
      <c r="F1114" s="35"/>
    </row>
    <row r="1115" spans="2:6" x14ac:dyDescent="0.2">
      <c r="B1115" s="35"/>
      <c r="F1115" s="35"/>
    </row>
    <row r="1116" spans="2:6" x14ac:dyDescent="0.2">
      <c r="B1116" s="35"/>
      <c r="F1116" s="35"/>
    </row>
    <row r="1117" spans="2:6" x14ac:dyDescent="0.2">
      <c r="B1117" s="35"/>
      <c r="F1117" s="35"/>
    </row>
    <row r="1118" spans="2:6" x14ac:dyDescent="0.2">
      <c r="B1118" s="35"/>
      <c r="F1118" s="35"/>
    </row>
    <row r="1119" spans="2:6" x14ac:dyDescent="0.2">
      <c r="B1119" s="35"/>
      <c r="F1119" s="35"/>
    </row>
    <row r="1120" spans="2:6" x14ac:dyDescent="0.2">
      <c r="B1120" s="35"/>
      <c r="F1120" s="35"/>
    </row>
    <row r="1121" spans="2:6" x14ac:dyDescent="0.2">
      <c r="B1121" s="35"/>
      <c r="F1121" s="35"/>
    </row>
    <row r="1122" spans="2:6" x14ac:dyDescent="0.2">
      <c r="B1122" s="35"/>
      <c r="F1122" s="35"/>
    </row>
    <row r="1123" spans="2:6" x14ac:dyDescent="0.2">
      <c r="B1123" s="35"/>
      <c r="F1123" s="35"/>
    </row>
    <row r="1124" spans="2:6" x14ac:dyDescent="0.2">
      <c r="B1124" s="35"/>
      <c r="F1124" s="35"/>
    </row>
    <row r="1125" spans="2:6" x14ac:dyDescent="0.2">
      <c r="B1125" s="35"/>
      <c r="F1125" s="35"/>
    </row>
    <row r="1126" spans="2:6" x14ac:dyDescent="0.2">
      <c r="B1126" s="35"/>
      <c r="F1126" s="35"/>
    </row>
    <row r="1127" spans="2:6" x14ac:dyDescent="0.2">
      <c r="B1127" s="35"/>
      <c r="F1127" s="35"/>
    </row>
    <row r="1128" spans="2:6" x14ac:dyDescent="0.2">
      <c r="B1128" s="35"/>
      <c r="F1128" s="35"/>
    </row>
    <row r="1129" spans="2:6" x14ac:dyDescent="0.2">
      <c r="B1129" s="35"/>
      <c r="F1129" s="35"/>
    </row>
    <row r="1130" spans="2:6" x14ac:dyDescent="0.2">
      <c r="B1130" s="35"/>
      <c r="F1130" s="35"/>
    </row>
    <row r="1131" spans="2:6" x14ac:dyDescent="0.2">
      <c r="B1131" s="35"/>
      <c r="F1131" s="35"/>
    </row>
    <row r="1132" spans="2:6" x14ac:dyDescent="0.2">
      <c r="B1132" s="35"/>
      <c r="F1132" s="35"/>
    </row>
    <row r="1133" spans="2:6" x14ac:dyDescent="0.2">
      <c r="B1133" s="35"/>
      <c r="F1133" s="35"/>
    </row>
    <row r="1134" spans="2:6" x14ac:dyDescent="0.2">
      <c r="B1134" s="35"/>
      <c r="F1134" s="35"/>
    </row>
    <row r="1135" spans="2:6" x14ac:dyDescent="0.2">
      <c r="B1135" s="35"/>
      <c r="F1135" s="35"/>
    </row>
    <row r="1136" spans="2:6" x14ac:dyDescent="0.2">
      <c r="B1136" s="35"/>
      <c r="F1136" s="35"/>
    </row>
    <row r="1137" spans="2:6" x14ac:dyDescent="0.2">
      <c r="B1137" s="35"/>
      <c r="F1137" s="35"/>
    </row>
    <row r="1138" spans="2:6" x14ac:dyDescent="0.2">
      <c r="B1138" s="35"/>
      <c r="F1138" s="35"/>
    </row>
    <row r="1139" spans="2:6" x14ac:dyDescent="0.2">
      <c r="B1139" s="35"/>
      <c r="F1139" s="35"/>
    </row>
  </sheetData>
  <phoneticPr fontId="0" type="noConversion"/>
  <hyperlinks>
    <hyperlink ref="P244" r:id="rId1" display="http://www.bav-astro.de/sfs/BAVM_link.php?BAVMnr=68" xr:uid="{00000000-0004-0000-0400-000000000000}"/>
    <hyperlink ref="P255" r:id="rId2" display="http://www.konkoly.hu/cgi-bin/IBVS?4559" xr:uid="{00000000-0004-0000-0400-000001000000}"/>
    <hyperlink ref="P258" r:id="rId3" display="http://www.konkoly.hu/cgi-bin/IBVS?5745" xr:uid="{00000000-0004-0000-0400-000002000000}"/>
    <hyperlink ref="P358" r:id="rId4" display="http://var.astro.cz/oejv/issues/oejv0003.pdf" xr:uid="{00000000-0004-0000-0400-000003000000}"/>
    <hyperlink ref="P262" r:id="rId5" display="http://www.bav-astro.de/sfs/BAVM_link.php?BAVMnr=173" xr:uid="{00000000-0004-0000-0400-000004000000}"/>
    <hyperlink ref="P263" r:id="rId6" display="http://www.konkoly.hu/cgi-bin/IBVS?5636" xr:uid="{00000000-0004-0000-0400-000005000000}"/>
    <hyperlink ref="P264" r:id="rId7" display="http://www.konkoly.hu/cgi-bin/IBVS?5636" xr:uid="{00000000-0004-0000-0400-000006000000}"/>
    <hyperlink ref="P360" r:id="rId8" display="http://var.astro.cz/oejv/issues/oejv0003.pdf" xr:uid="{00000000-0004-0000-0400-000007000000}"/>
    <hyperlink ref="P265" r:id="rId9" display="http://www.bav-astro.de/sfs/BAVM_link.php?BAVMnr=186" xr:uid="{00000000-0004-0000-0400-000008000000}"/>
    <hyperlink ref="P266" r:id="rId10" display="http://www.bav-astro.de/sfs/BAVM_link.php?BAVMnr=186" xr:uid="{00000000-0004-0000-0400-000009000000}"/>
    <hyperlink ref="P267" r:id="rId11" display="http://www.aavso.org/sites/default/files/jaavso/v36n2/186.pdf" xr:uid="{00000000-0004-0000-0400-00000A000000}"/>
    <hyperlink ref="P268" r:id="rId12" display="http://www.aavso.org/sites/default/files/jaavso/v36n2/186.pdf" xr:uid="{00000000-0004-0000-0400-00000B000000}"/>
    <hyperlink ref="P365" r:id="rId13" display="http://www.bav-astro.de/sfs/BAVM_link.php?BAVMnr=203" xr:uid="{00000000-0004-0000-0400-00000C000000}"/>
    <hyperlink ref="P269" r:id="rId14" display="http://www.aavso.org/sites/default/files/jaavso/v36n2/186.pdf" xr:uid="{00000000-0004-0000-0400-00000D000000}"/>
    <hyperlink ref="P366" r:id="rId15" display="http://vsolj.cetus-net.org/no48.pdf" xr:uid="{00000000-0004-0000-0400-00000E000000}"/>
    <hyperlink ref="P271" r:id="rId16" display="http://www.konkoly.hu/cgi-bin/IBVS?5893" xr:uid="{00000000-0004-0000-0400-00000F000000}"/>
    <hyperlink ref="P272" r:id="rId17" display="http://www.konkoly.hu/cgi-bin/IBVS?5924" xr:uid="{00000000-0004-0000-0400-000010000000}"/>
    <hyperlink ref="P273" r:id="rId18" display="http://www.konkoly.hu/cgi-bin/IBVS?5924" xr:uid="{00000000-0004-0000-0400-000011000000}"/>
    <hyperlink ref="P275" r:id="rId19" display="http://www.konkoly.hu/cgi-bin/IBVS?5924" xr:uid="{00000000-0004-0000-0400-000012000000}"/>
    <hyperlink ref="P367" r:id="rId20" display="http://var.astro.cz/oejv/issues/oejv0137.pdf" xr:uid="{00000000-0004-0000-0400-000013000000}"/>
    <hyperlink ref="P276" r:id="rId21" display="http://www.konkoly.hu/cgi-bin/IBVS?5988" xr:uid="{00000000-0004-0000-04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 1</vt:lpstr>
      <vt:lpstr>Graphs 1</vt:lpstr>
      <vt:lpstr>Active 2</vt:lpstr>
      <vt:lpstr>Graphs 2</vt:lpstr>
      <vt:lpstr>C</vt:lpstr>
      <vt:lpstr>Sheet2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2024-09-24T02:21:09Z</dcterms:modified>
</cp:coreProperties>
</file>