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5E70A3ED-C242-426F-A9C8-E659DF73A9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E25" i="1"/>
  <c r="F25" i="1"/>
  <c r="G25" i="1"/>
  <c r="K25" i="1"/>
  <c r="Q25" i="1"/>
  <c r="E24" i="1"/>
  <c r="F24" i="1"/>
  <c r="G24" i="1"/>
  <c r="K24" i="1"/>
  <c r="D9" i="1"/>
  <c r="C9" i="1"/>
  <c r="C21" i="1"/>
  <c r="E21" i="1"/>
  <c r="F21" i="1"/>
  <c r="E22" i="1"/>
  <c r="F22" i="1"/>
  <c r="G22" i="1"/>
  <c r="K22" i="1"/>
  <c r="E23" i="1"/>
  <c r="F23" i="1"/>
  <c r="G23" i="1"/>
  <c r="J23" i="1"/>
  <c r="Q24" i="1"/>
  <c r="Q23" i="1"/>
  <c r="Q22" i="1"/>
  <c r="Q21" i="1"/>
  <c r="G21" i="1"/>
  <c r="I21" i="1"/>
  <c r="C17" i="1"/>
  <c r="C12" i="1"/>
  <c r="C11" i="1"/>
  <c r="F15" i="1" l="1"/>
  <c r="O22" i="1"/>
  <c r="O24" i="1"/>
  <c r="O25" i="1"/>
  <c r="C15" i="1"/>
  <c r="F16" i="1" s="1"/>
  <c r="O21" i="1"/>
  <c r="O23" i="1"/>
  <c r="C16" i="1"/>
  <c r="D18" i="1" s="1"/>
  <c r="F18" i="1" l="1"/>
  <c r="F17" i="1"/>
  <c r="C18" i="1"/>
</calcChain>
</file>

<file path=xl/sharedStrings.xml><?xml version="1.0" encoding="utf-8"?>
<sst xmlns="http://schemas.openxmlformats.org/spreadsheetml/2006/main" count="60" uniqueCount="52">
  <si>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</si>
  <si>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</si>
  <si>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</si>
  <si>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</si>
  <si>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</si>
  <si>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</si>
  <si>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</si>
  <si>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</si>
  <si>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</si>
  <si>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</si>
  <si>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</si>
  <si>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</si>
  <si>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</si>
  <si>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</si>
  <si>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</si>
  <si>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</si>
  <si>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</si>
  <si>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</si>
  <si>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</si>
  <si>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</si>
  <si>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</si>
  <si>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</si>
  <si>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</si>
  <si>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</si>
  <si>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</si>
  <si>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</si>
  <si>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</si>
  <si>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</si>
  <si>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</si>
  <si>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</si>
  <si>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</si>
  <si>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</si>
  <si>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</si>
  <si>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</si>
  <si>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</si>
  <si>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</si>
  <si>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</si>
  <si>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</si>
  <si>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</si>
  <si>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</si>
  <si>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</si>
  <si>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V0342 Dra / GSC 3873-1665</t>
  </si>
  <si>
    <t>EW</t>
  </si>
  <si>
    <t>IBVS 6029</t>
  </si>
  <si>
    <t>I</t>
  </si>
  <si>
    <t>IBVS 6149</t>
  </si>
  <si>
    <t>OEJV 0179</t>
  </si>
  <si>
    <t>OEJV 0211</t>
  </si>
  <si>
    <t>Next ToM-P</t>
  </si>
  <si>
    <t>Next ToM-S</t>
  </si>
  <si>
    <t>12.65-13.05</t>
  </si>
  <si>
    <t xml:space="preserve">Mag R1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</si>
</sst>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name val="Arial"/>
      <family val="2"/>
    </font>
    <font>
      <sz val="10"/>
      <color rgb="FF7030A0"/>
      <name val="Arial"/>
      <family val="2"/>
    </font>
    <font>
      <b/>
      <sz val="10"/>
      <color rgb="FF0070C0"/>
      <name val="Arial"/>
      <family val="2"/>
    </font>
    <font>
      <sz val="10"/>
      <color rgb="FFFF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8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32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32" fillId="0" borderId="0" applyFont="0" applyFill="0" applyBorder="0" applyAlignment="0" applyProtection="0"/>
    <xf numFmtId="0" fontId="23" fillId="0" borderId="0" applyNumberFormat="0" applyFill="0" applyBorder="0" applyAlignment="0" applyProtection="0"/>
    <xf numFmtId="2" fontId="32" fillId="0" borderId="0" applyFont="0" applyFill="0" applyBorder="0" applyAlignment="0" applyProtection="0"/>
    <xf numFmtId="0" fontId="24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" applyNumberFormat="0" applyAlignment="0" applyProtection="0"/>
    <xf numFmtId="0" fontId="27" fillId="0" borderId="4" applyNumberFormat="0" applyFill="0" applyAlignment="0" applyProtection="0"/>
    <xf numFmtId="0" fontId="28" fillId="22" borderId="0" applyNumberFormat="0" applyBorder="0" applyAlignment="0" applyProtection="0"/>
    <xf numFmtId="0" fontId="6" fillId="0" borderId="0"/>
    <xf numFmtId="0" fontId="22" fillId="0" borderId="0"/>
    <xf numFmtId="0" fontId="22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32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48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center" wrapText="1"/>
    </xf>
    <xf numFmtId="0" fontId="16" fillId="0" borderId="0" xfId="42" applyFont="1"/>
    <xf numFmtId="0" fontId="16" fillId="0" borderId="0" xfId="42" applyFont="1" applyAlignment="1">
      <alignment horizontal="center"/>
    </xf>
    <xf numFmtId="0" fontId="16" fillId="0" borderId="0" xfId="42" applyFont="1" applyAlignment="1">
      <alignment horizontal="left"/>
    </xf>
    <xf numFmtId="0" fontId="16" fillId="0" borderId="0" xfId="41" applyFont="1"/>
    <xf numFmtId="0" fontId="16" fillId="0" borderId="0" xfId="41" applyFont="1" applyAlignment="1">
      <alignment horizontal="center"/>
    </xf>
    <xf numFmtId="0" fontId="16" fillId="0" borderId="0" xfId="41" applyFont="1" applyAlignment="1">
      <alignment horizontal="left"/>
    </xf>
    <xf numFmtId="0" fontId="0" fillId="0" borderId="0" xfId="0" applyAlignment="1">
      <alignment horizontal="right"/>
    </xf>
    <xf numFmtId="0" fontId="33" fillId="0" borderId="13" xfId="0" applyFont="1" applyBorder="1" applyAlignment="1">
      <alignment horizontal="right" vertical="center"/>
    </xf>
    <xf numFmtId="0" fontId="33" fillId="0" borderId="16" xfId="0" applyFont="1" applyBorder="1" applyAlignment="1">
      <alignment horizontal="right" vertical="center"/>
    </xf>
    <xf numFmtId="0" fontId="6" fillId="24" borderId="11" xfId="0" applyFont="1" applyFill="1" applyBorder="1" applyAlignment="1">
      <alignment horizontal="right" vertical="center"/>
    </xf>
    <xf numFmtId="0" fontId="6" fillId="24" borderId="12" xfId="0" applyFont="1" applyFill="1" applyBorder="1" applyAlignment="1">
      <alignment horizontal="center" vertical="center"/>
    </xf>
    <xf numFmtId="0" fontId="34" fillId="0" borderId="14" xfId="0" applyFont="1" applyBorder="1" applyAlignment="1">
      <alignment horizontal="right" vertical="center"/>
    </xf>
    <xf numFmtId="0" fontId="35" fillId="0" borderId="14" xfId="0" applyFont="1" applyBorder="1" applyAlignment="1">
      <alignment horizontal="right" vertical="center"/>
    </xf>
    <xf numFmtId="22" fontId="35" fillId="0" borderId="14" xfId="0" applyNumberFormat="1" applyFont="1" applyBorder="1" applyAlignment="1">
      <alignment horizontal="right" vertical="center"/>
    </xf>
    <xf numFmtId="22" fontId="35" fillId="0" borderId="15" xfId="0" applyNumberFormat="1" applyFont="1" applyBorder="1" applyAlignment="1">
      <alignment horizontal="right" vertical="center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V0342 Dra - O-C Diagr.</a:t>
            </a:r>
          </a:p>
        </c:rich>
      </c:tx>
      <c:layout>
        <c:manualLayout>
          <c:xMode val="edge"/>
          <c:yMode val="edge"/>
          <c:x val="0.37969401947148818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90959666203059"/>
          <c:y val="0.14035127795846455"/>
          <c:w val="0.8219749652294854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929-4B9D-BC16-3CF305C5590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929-4B9D-BC16-3CF305C5590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2">
                  <c:v>-1.8649999983608723E-3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929-4B9D-BC16-3CF305C5590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-2.4100000009639189E-3</c:v>
                </c:pt>
                <c:pt idx="3">
                  <c:v>-7.020000004558824E-3</c:v>
                </c:pt>
                <c:pt idx="4">
                  <c:v>-7.6100000660517253E-3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929-4B9D-BC16-3CF305C5590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929-4B9D-BC16-3CF305C5590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929-4B9D-BC16-3CF305C5590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2.9999999999999997E-4</c:v>
                  </c:pt>
                  <c:pt idx="2">
                    <c:v>4.1999999999999997E-3</c:v>
                  </c:pt>
                  <c:pt idx="3">
                    <c:v>2.9999999999999997E-4</c:v>
                  </c:pt>
                  <c:pt idx="4">
                    <c:v>5.0000000000000001E-4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929-4B9D-BC16-3CF305C5590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1.7441560001027746E-2</c:v>
                </c:pt>
                <c:pt idx="1">
                  <c:v>-1.3655897677561438E-3</c:v>
                </c:pt>
                <c:pt idx="2">
                  <c:v>-4.3444605887471219E-3</c:v>
                </c:pt>
                <c:pt idx="3">
                  <c:v>-6.1622785864139697E-3</c:v>
                </c:pt>
                <c:pt idx="4">
                  <c:v>-7.0326711270181051E-3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929-4B9D-BC16-3CF305C5590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11841</c:v>
                </c:pt>
                <c:pt idx="2">
                  <c:v>13716.5</c:v>
                </c:pt>
                <c:pt idx="3">
                  <c:v>14861</c:v>
                </c:pt>
                <c:pt idx="4">
                  <c:v>15409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929-4B9D-BC16-3CF305C559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1688080"/>
        <c:axId val="1"/>
      </c:scatterChart>
      <c:valAx>
        <c:axId val="10168808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851182197496527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78720445062586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16880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200278164116829"/>
          <c:y val="0.92397937099967764"/>
          <c:w val="0.6606397774687065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28575</xdr:colOff>
      <xdr:row>0</xdr:row>
      <xdr:rowOff>0</xdr:rowOff>
    </xdr:from>
    <xdr:to>
      <xdr:col>18</xdr:col>
      <xdr:colOff>152400</xdr:colOff>
      <xdr:row>18</xdr:row>
      <xdr:rowOff>161925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B6844025-DE5B-1B7B-8C2E-053569F3CA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H38" sqref="H38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1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6" ht="20.25" x14ac:dyDescent="0.3">
      <c r="A1" s="1" t="s">
        <v>41</v>
      </c>
    </row>
    <row r="2" spans="1:6" ht="12.95" customHeight="1" x14ac:dyDescent="0.2">
      <c r="A2" t="s">
        <v>26</v>
      </c>
      <c r="B2" t="s">
        <v>42</v>
      </c>
      <c r="C2" s="3"/>
      <c r="D2" s="3"/>
    </row>
    <row r="3" spans="1:6" ht="12.95" customHeight="1" thickBot="1" x14ac:dyDescent="0.25"/>
    <row r="4" spans="1:6" ht="12.95" customHeight="1" thickTop="1" thickBot="1" x14ac:dyDescent="0.25">
      <c r="A4" s="5" t="s">
        <v>3</v>
      </c>
      <c r="C4" s="26" t="s">
        <v>39</v>
      </c>
      <c r="D4" s="27" t="s">
        <v>39</v>
      </c>
    </row>
    <row r="5" spans="1:6" ht="12.95" customHeight="1" thickTop="1" x14ac:dyDescent="0.2">
      <c r="A5" s="9" t="s">
        <v>31</v>
      </c>
      <c r="B5" s="10"/>
      <c r="C5" s="11">
        <v>-9.5</v>
      </c>
      <c r="D5" s="10" t="s">
        <v>32</v>
      </c>
    </row>
    <row r="6" spans="1:6" ht="12.95" customHeight="1" x14ac:dyDescent="0.2">
      <c r="A6" s="5" t="s">
        <v>4</v>
      </c>
    </row>
    <row r="7" spans="1:6" ht="12.95" customHeight="1" x14ac:dyDescent="0.2">
      <c r="A7" t="s">
        <v>5</v>
      </c>
      <c r="C7" s="39">
        <v>51391.78</v>
      </c>
      <c r="D7" s="28" t="s">
        <v>40</v>
      </c>
    </row>
    <row r="8" spans="1:6" ht="12.95" customHeight="1" x14ac:dyDescent="0.2">
      <c r="A8" t="s">
        <v>6</v>
      </c>
      <c r="C8" s="39">
        <v>0.39221</v>
      </c>
      <c r="D8" s="28" t="s">
        <v>40</v>
      </c>
    </row>
    <row r="9" spans="1:6" ht="12.95" customHeight="1" x14ac:dyDescent="0.2">
      <c r="A9" s="23" t="s">
        <v>34</v>
      </c>
      <c r="B9" s="24">
        <v>22</v>
      </c>
      <c r="C9" s="21" t="str">
        <f>"F"&amp;B9</f>
        <v>F22</v>
      </c>
      <c r="D9" s="22" t="str">
        <f>"G"&amp;B9</f>
        <v>G22</v>
      </c>
    </row>
    <row r="10" spans="1:6" ht="12.95" customHeight="1" thickBot="1" x14ac:dyDescent="0.25">
      <c r="A10" s="10"/>
      <c r="B10" s="10"/>
      <c r="C10" s="4" t="s">
        <v>22</v>
      </c>
      <c r="D10" s="4" t="s">
        <v>23</v>
      </c>
      <c r="E10" s="10"/>
    </row>
    <row r="11" spans="1:6" ht="12.95" customHeight="1" x14ac:dyDescent="0.2">
      <c r="A11" s="10" t="s">
        <v>18</v>
      </c>
      <c r="B11" s="10"/>
      <c r="C11" s="20">
        <f ca="1">INTERCEPT(INDIRECT($D$9):G992,INDIRECT($C$9):F992)</f>
        <v>1.7441560001027746E-2</v>
      </c>
      <c r="D11" s="3"/>
      <c r="E11" s="10"/>
    </row>
    <row r="12" spans="1:6" ht="12.95" customHeight="1" x14ac:dyDescent="0.2">
      <c r="A12" s="10" t="s">
        <v>19</v>
      </c>
      <c r="B12" s="10"/>
      <c r="C12" s="20">
        <f ca="1">SLOPE(INDIRECT($D$9):G992,INDIRECT($C$9):F992)</f>
        <v>-1.5883075558469629E-6</v>
      </c>
      <c r="D12" s="3"/>
      <c r="E12" s="42" t="s">
        <v>51</v>
      </c>
      <c r="F12" s="43" t="s">
        <v>50</v>
      </c>
    </row>
    <row r="13" spans="1:6" ht="12.95" customHeight="1" x14ac:dyDescent="0.2">
      <c r="A13" s="10" t="s">
        <v>21</v>
      </c>
      <c r="B13" s="10"/>
      <c r="C13" s="3" t="s">
        <v>16</v>
      </c>
      <c r="E13" s="40" t="s">
        <v>36</v>
      </c>
      <c r="F13" s="44">
        <v>1</v>
      </c>
    </row>
    <row r="14" spans="1:6" ht="12.95" customHeight="1" x14ac:dyDescent="0.2">
      <c r="A14" s="10"/>
      <c r="B14" s="10"/>
      <c r="C14" s="10"/>
      <c r="E14" s="40" t="s">
        <v>33</v>
      </c>
      <c r="F14" s="45">
        <f ca="1">NOW()+15018.5+$C$5/24</f>
        <v>60532.81493043981</v>
      </c>
    </row>
    <row r="15" spans="1:6" ht="12.95" customHeight="1" x14ac:dyDescent="0.2">
      <c r="A15" s="12" t="s">
        <v>20</v>
      </c>
      <c r="B15" s="10"/>
      <c r="C15" s="13">
        <f ca="1">(C7+C11)+(C8+C12)*INT(MAX(F21:F3533))</f>
        <v>57435.336857328868</v>
      </c>
      <c r="E15" s="40" t="s">
        <v>37</v>
      </c>
      <c r="F15" s="45">
        <f ca="1">ROUND(2*($F$14-$C$7)/$C$8,0)/2+$F$13</f>
        <v>23307.5</v>
      </c>
    </row>
    <row r="16" spans="1:6" ht="12.95" customHeight="1" x14ac:dyDescent="0.2">
      <c r="A16" s="15" t="s">
        <v>7</v>
      </c>
      <c r="B16" s="10"/>
      <c r="C16" s="16">
        <f ca="1">+C8+C12</f>
        <v>0.39220841169244414</v>
      </c>
      <c r="E16" s="40" t="s">
        <v>38</v>
      </c>
      <c r="F16" s="45">
        <f ca="1">ROUND(2*($F$14-$C$15)/$C$16,0)/2+$F$13</f>
        <v>7898.5</v>
      </c>
    </row>
    <row r="17" spans="1:21" ht="12.95" customHeight="1" thickBot="1" x14ac:dyDescent="0.25">
      <c r="A17" s="14" t="s">
        <v>30</v>
      </c>
      <c r="B17" s="10"/>
      <c r="C17" s="10">
        <f>COUNT(C21:C2191)</f>
        <v>5</v>
      </c>
      <c r="E17" s="40" t="s">
        <v>48</v>
      </c>
      <c r="F17" s="46">
        <f ca="1">+$C$15+$C$16*$F$16-15018.5-$C$5/24</f>
        <v>45515.090830414971</v>
      </c>
    </row>
    <row r="18" spans="1:21" ht="12.95" customHeight="1" thickTop="1" thickBot="1" x14ac:dyDescent="0.25">
      <c r="A18" s="15" t="s">
        <v>8</v>
      </c>
      <c r="B18" s="10"/>
      <c r="C18" s="18">
        <f ca="1">+C15</f>
        <v>57435.336857328868</v>
      </c>
      <c r="D18" s="19">
        <f ca="1">+C16</f>
        <v>0.39220841169244414</v>
      </c>
      <c r="E18" s="41" t="s">
        <v>49</v>
      </c>
      <c r="F18" s="47">
        <f ca="1">+($C$15+$C$16*$F$16)-($C$16/2)-15018.5-$C$5/24</f>
        <v>45514.894726209124</v>
      </c>
    </row>
    <row r="19" spans="1:21" ht="12.95" customHeight="1" thickTop="1" x14ac:dyDescent="0.2">
      <c r="E19" s="14"/>
      <c r="F19" s="17"/>
    </row>
    <row r="20" spans="1:21" ht="12.95" customHeight="1" thickBot="1" x14ac:dyDescent="0.25">
      <c r="A20" s="4" t="s">
        <v>9</v>
      </c>
      <c r="B20" s="4" t="s">
        <v>10</v>
      </c>
      <c r="C20" s="4" t="s">
        <v>11</v>
      </c>
      <c r="D20" s="4" t="s">
        <v>15</v>
      </c>
      <c r="E20" s="4" t="s">
        <v>12</v>
      </c>
      <c r="F20" s="4" t="s">
        <v>13</v>
      </c>
      <c r="G20" s="4" t="s">
        <v>14</v>
      </c>
      <c r="H20" s="7" t="s">
        <v>2</v>
      </c>
      <c r="I20" s="7" t="s">
        <v>40</v>
      </c>
      <c r="J20" s="7" t="s">
        <v>0</v>
      </c>
      <c r="K20" s="7" t="s">
        <v>1</v>
      </c>
      <c r="L20" s="7" t="s">
        <v>27</v>
      </c>
      <c r="M20" s="7" t="s">
        <v>28</v>
      </c>
      <c r="N20" s="7" t="s">
        <v>29</v>
      </c>
      <c r="O20" s="7" t="s">
        <v>25</v>
      </c>
      <c r="P20" s="6" t="s">
        <v>24</v>
      </c>
      <c r="Q20" s="4" t="s">
        <v>17</v>
      </c>
      <c r="U20" s="25" t="s">
        <v>35</v>
      </c>
    </row>
    <row r="21" spans="1:21" ht="12.95" customHeight="1" x14ac:dyDescent="0.2">
      <c r="A21" t="s">
        <v>40</v>
      </c>
      <c r="C21" s="8">
        <f>C7</f>
        <v>51391.78</v>
      </c>
      <c r="D21" s="8" t="s">
        <v>16</v>
      </c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1.7441560001027746E-2</v>
      </c>
      <c r="Q21" s="2">
        <f>+C21-15018.5</f>
        <v>36373.279999999999</v>
      </c>
    </row>
    <row r="22" spans="1:21" ht="12.95" customHeight="1" x14ac:dyDescent="0.2">
      <c r="A22" s="29" t="s">
        <v>43</v>
      </c>
      <c r="B22" s="30" t="s">
        <v>44</v>
      </c>
      <c r="C22" s="29">
        <v>56035.936199999996</v>
      </c>
      <c r="D22" s="29">
        <v>2.9999999999999997E-4</v>
      </c>
      <c r="E22">
        <f>+(C22-C$7)/C$8</f>
        <v>11840.993855332596</v>
      </c>
      <c r="F22">
        <f>ROUND(2*E22,0)/2</f>
        <v>11841</v>
      </c>
      <c r="G22">
        <f>+C22-(C$7+F22*C$8)</f>
        <v>-2.4100000009639189E-3</v>
      </c>
      <c r="K22">
        <f>+G22</f>
        <v>-2.4100000009639189E-3</v>
      </c>
      <c r="O22">
        <f ca="1">+C$11+C$12*$F22</f>
        <v>-1.3655897677561438E-3</v>
      </c>
      <c r="Q22" s="2">
        <f>+C22-15018.5</f>
        <v>41017.436199999996</v>
      </c>
    </row>
    <row r="23" spans="1:21" ht="12.95" customHeight="1" x14ac:dyDescent="0.2">
      <c r="A23" s="31" t="s">
        <v>45</v>
      </c>
      <c r="B23" s="32" t="s">
        <v>44</v>
      </c>
      <c r="C23" s="31">
        <v>56771.526599999997</v>
      </c>
      <c r="D23" s="31">
        <v>4.1999999999999997E-3</v>
      </c>
      <c r="E23">
        <f>+(C23-C$7)/C$8</f>
        <v>13716.495244894313</v>
      </c>
      <c r="F23">
        <f>ROUND(2*E23,0)/2</f>
        <v>13716.5</v>
      </c>
      <c r="G23">
        <f>+C23-(C$7+F23*C$8)</f>
        <v>-1.8649999983608723E-3</v>
      </c>
      <c r="J23">
        <f>+G23</f>
        <v>-1.8649999983608723E-3</v>
      </c>
      <c r="O23">
        <f ca="1">+C$11+C$12*$F23</f>
        <v>-4.3444605887471219E-3</v>
      </c>
      <c r="Q23" s="2">
        <f>+C23-15018.5</f>
        <v>41753.026599999997</v>
      </c>
    </row>
    <row r="24" spans="1:21" ht="12.95" customHeight="1" x14ac:dyDescent="0.2">
      <c r="A24" s="33" t="s">
        <v>46</v>
      </c>
      <c r="B24" s="34" t="s">
        <v>44</v>
      </c>
      <c r="C24" s="35">
        <v>57220.405789999997</v>
      </c>
      <c r="D24" s="35">
        <v>2.9999999999999997E-4</v>
      </c>
      <c r="E24">
        <f>+(C24-C$7)/C$8</f>
        <v>14860.982101425252</v>
      </c>
      <c r="F24">
        <f>ROUND(2*E24,0)/2</f>
        <v>14861</v>
      </c>
      <c r="G24">
        <f>+C24-(C$7+F24*C$8)</f>
        <v>-7.020000004558824E-3</v>
      </c>
      <c r="K24">
        <f>+G24</f>
        <v>-7.020000004558824E-3</v>
      </c>
      <c r="O24">
        <f ca="1">+C$11+C$12*$F24</f>
        <v>-6.1622785864139697E-3</v>
      </c>
      <c r="Q24" s="2">
        <f>+C24-15018.5</f>
        <v>42201.905789999997</v>
      </c>
    </row>
    <row r="25" spans="1:21" ht="12.95" customHeight="1" x14ac:dyDescent="0.2">
      <c r="A25" s="36" t="s">
        <v>47</v>
      </c>
      <c r="B25" s="37" t="s">
        <v>44</v>
      </c>
      <c r="C25" s="38">
        <v>57435.33627999993</v>
      </c>
      <c r="D25" s="38">
        <v>5.0000000000000001E-4</v>
      </c>
      <c r="E25">
        <f>+(C25-C$7)/C$8</f>
        <v>15408.980597128915</v>
      </c>
      <c r="F25">
        <f>ROUND(2*E25,0)/2</f>
        <v>15409</v>
      </c>
      <c r="G25">
        <f>+C25-(C$7+F25*C$8)</f>
        <v>-7.6100000660517253E-3</v>
      </c>
      <c r="K25">
        <f>+G25</f>
        <v>-7.6100000660517253E-3</v>
      </c>
      <c r="O25">
        <f ca="1">+C$11+C$12*$F25</f>
        <v>-7.0326711270181051E-3</v>
      </c>
      <c r="Q25" s="2">
        <f>+C25-15018.5</f>
        <v>42416.83627999993</v>
      </c>
    </row>
    <row r="26" spans="1:21" ht="12.95" customHeight="1" x14ac:dyDescent="0.2">
      <c r="C26" s="8"/>
      <c r="D26" s="8"/>
      <c r="Q26" s="2"/>
    </row>
    <row r="27" spans="1:21" ht="12.95" customHeight="1" x14ac:dyDescent="0.2">
      <c r="C27" s="8"/>
      <c r="D27" s="8"/>
      <c r="Q27" s="2"/>
    </row>
    <row r="28" spans="1:21" ht="12.95" customHeight="1" x14ac:dyDescent="0.2">
      <c r="C28" s="8"/>
      <c r="D28" s="8"/>
      <c r="Q28" s="2"/>
    </row>
    <row r="29" spans="1:21" ht="12.95" customHeight="1" x14ac:dyDescent="0.2">
      <c r="C29" s="8"/>
      <c r="D29" s="8"/>
      <c r="Q29" s="2"/>
    </row>
    <row r="30" spans="1:21" ht="12.95" customHeight="1" x14ac:dyDescent="0.2">
      <c r="C30" s="8"/>
      <c r="D30" s="8"/>
      <c r="Q30" s="2"/>
    </row>
    <row r="31" spans="1:21" ht="12.95" customHeight="1" x14ac:dyDescent="0.2">
      <c r="C31" s="8"/>
      <c r="D31" s="8"/>
      <c r="Q31" s="2"/>
    </row>
    <row r="32" spans="1:21" ht="12.95" customHeight="1" x14ac:dyDescent="0.2">
      <c r="C32" s="8"/>
      <c r="D32" s="8"/>
      <c r="Q32" s="2"/>
    </row>
    <row r="33" spans="3:17" ht="12.95" customHeight="1" x14ac:dyDescent="0.2">
      <c r="C33" s="8"/>
      <c r="D33" s="8"/>
      <c r="Q33" s="2"/>
    </row>
    <row r="34" spans="3:17" ht="12.95" customHeight="1" x14ac:dyDescent="0.2">
      <c r="C34" s="8"/>
      <c r="D34" s="8"/>
    </row>
    <row r="35" spans="3:17" ht="12.95" customHeight="1" x14ac:dyDescent="0.2">
      <c r="C35" s="8"/>
      <c r="D35" s="8"/>
    </row>
    <row r="36" spans="3:17" ht="12.95" customHeight="1" x14ac:dyDescent="0.2">
      <c r="C36" s="8"/>
      <c r="D36" s="8"/>
    </row>
    <row r="37" spans="3:17" ht="12.95" customHeight="1" x14ac:dyDescent="0.2">
      <c r="C37" s="8"/>
      <c r="D37" s="8"/>
    </row>
    <row r="38" spans="3:17" ht="12.95" customHeight="1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rotectedRanges>
    <protectedRange sqref="A25:D25" name="Range1"/>
  </protectedRanges>
  <phoneticPr fontId="8" type="noConversion"/>
  <hyperlinks>
    <hyperlink ref="H598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2024-08-10T07:33:30Z</dcterms:modified>
</cp:coreProperties>
</file>