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C7787F4-47F4-40E6-B371-50E45B36D5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93" i="1" l="1"/>
  <c r="F93" i="1" s="1"/>
  <c r="G93" i="1" s="1"/>
  <c r="K93" i="1" s="1"/>
  <c r="Q93" i="1"/>
  <c r="E94" i="1"/>
  <c r="F94" i="1" s="1"/>
  <c r="G94" i="1" s="1"/>
  <c r="K94" i="1" s="1"/>
  <c r="Q94" i="1"/>
  <c r="Q92" i="1"/>
  <c r="C7" i="1"/>
  <c r="E92" i="1"/>
  <c r="F92" i="1" s="1"/>
  <c r="G92" i="1" s="1"/>
  <c r="K92" i="1" s="1"/>
  <c r="C8" i="1"/>
  <c r="D9" i="1"/>
  <c r="C9" i="1"/>
  <c r="E59" i="1"/>
  <c r="F59" i="1"/>
  <c r="G59" i="1" s="1"/>
  <c r="I59" i="1" s="1"/>
  <c r="E61" i="1"/>
  <c r="F61" i="1" s="1"/>
  <c r="G61" i="1" s="1"/>
  <c r="I61" i="1" s="1"/>
  <c r="E65" i="1"/>
  <c r="F65" i="1"/>
  <c r="E25" i="1"/>
  <c r="F25" i="1" s="1"/>
  <c r="G25" i="1" s="1"/>
  <c r="I25" i="1" s="1"/>
  <c r="E26" i="1"/>
  <c r="F26" i="1" s="1"/>
  <c r="G26" i="1" s="1"/>
  <c r="I26" i="1" s="1"/>
  <c r="E28" i="1"/>
  <c r="F28" i="1" s="1"/>
  <c r="G28" i="1" s="1"/>
  <c r="I28" i="1" s="1"/>
  <c r="E31" i="1"/>
  <c r="F31" i="1" s="1"/>
  <c r="G31" i="1" s="1"/>
  <c r="I31" i="1" s="1"/>
  <c r="E33" i="1"/>
  <c r="E19" i="2" s="1"/>
  <c r="F33" i="1"/>
  <c r="G33" i="1" s="1"/>
  <c r="I33" i="1" s="1"/>
  <c r="E34" i="1"/>
  <c r="F34" i="1" s="1"/>
  <c r="G34" i="1" s="1"/>
  <c r="I34" i="1" s="1"/>
  <c r="E36" i="1"/>
  <c r="F36" i="1"/>
  <c r="G36" i="1" s="1"/>
  <c r="I36" i="1" s="1"/>
  <c r="E39" i="1"/>
  <c r="F39" i="1" s="1"/>
  <c r="G39" i="1" s="1"/>
  <c r="I39" i="1" s="1"/>
  <c r="E40" i="1"/>
  <c r="F40" i="1" s="1"/>
  <c r="G40" i="1" s="1"/>
  <c r="I40" i="1" s="1"/>
  <c r="E42" i="1"/>
  <c r="F42" i="1"/>
  <c r="G42" i="1" s="1"/>
  <c r="I42" i="1" s="1"/>
  <c r="E44" i="1"/>
  <c r="E30" i="2" s="1"/>
  <c r="F44" i="1"/>
  <c r="G44" i="1" s="1"/>
  <c r="I44" i="1" s="1"/>
  <c r="E45" i="1"/>
  <c r="F45" i="1"/>
  <c r="G45" i="1"/>
  <c r="I45" i="1" s="1"/>
  <c r="E48" i="1"/>
  <c r="F48" i="1"/>
  <c r="G48" i="1" s="1"/>
  <c r="I48" i="1" s="1"/>
  <c r="E50" i="1"/>
  <c r="F50" i="1" s="1"/>
  <c r="G50" i="1" s="1"/>
  <c r="I50" i="1" s="1"/>
  <c r="E51" i="1"/>
  <c r="F51" i="1" s="1"/>
  <c r="G51" i="1" s="1"/>
  <c r="I51" i="1" s="1"/>
  <c r="E52" i="1"/>
  <c r="F52" i="1" s="1"/>
  <c r="G52" i="1" s="1"/>
  <c r="I52" i="1" s="1"/>
  <c r="E53" i="1"/>
  <c r="F53" i="1"/>
  <c r="G53" i="1" s="1"/>
  <c r="I53" i="1" s="1"/>
  <c r="E76" i="1"/>
  <c r="E55" i="2" s="1"/>
  <c r="F76" i="1"/>
  <c r="G76" i="1" s="1"/>
  <c r="J76" i="1" s="1"/>
  <c r="E79" i="1"/>
  <c r="F79" i="1"/>
  <c r="G79" i="1"/>
  <c r="E80" i="1"/>
  <c r="F80" i="1"/>
  <c r="G80" i="1"/>
  <c r="E81" i="1"/>
  <c r="F81" i="1" s="1"/>
  <c r="G81" i="1" s="1"/>
  <c r="K81" i="1" s="1"/>
  <c r="E84" i="1"/>
  <c r="F84" i="1"/>
  <c r="G84" i="1" s="1"/>
  <c r="J84" i="1" s="1"/>
  <c r="E86" i="1"/>
  <c r="E61" i="2" s="1"/>
  <c r="E90" i="1"/>
  <c r="F90" i="1" s="1"/>
  <c r="G90" i="1" s="1"/>
  <c r="J90" i="1" s="1"/>
  <c r="E87" i="1"/>
  <c r="F87" i="1"/>
  <c r="E22" i="1"/>
  <c r="F22" i="1"/>
  <c r="E72" i="1"/>
  <c r="F72" i="1"/>
  <c r="G72" i="1" s="1"/>
  <c r="I72" i="1" s="1"/>
  <c r="E73" i="1"/>
  <c r="F73" i="1" s="1"/>
  <c r="G73" i="1" s="1"/>
  <c r="I73" i="1" s="1"/>
  <c r="E74" i="1"/>
  <c r="F74" i="1"/>
  <c r="E75" i="1"/>
  <c r="F75" i="1"/>
  <c r="G75" i="1" s="1"/>
  <c r="K75" i="1" s="1"/>
  <c r="E85" i="1"/>
  <c r="F85" i="1" s="1"/>
  <c r="G85" i="1" s="1"/>
  <c r="I85" i="1" s="1"/>
  <c r="E54" i="1"/>
  <c r="F54" i="1"/>
  <c r="G54" i="1"/>
  <c r="E56" i="1"/>
  <c r="F56" i="1" s="1"/>
  <c r="G56" i="1" s="1"/>
  <c r="I56" i="1" s="1"/>
  <c r="E57" i="1"/>
  <c r="F57" i="1" s="1"/>
  <c r="G57" i="1" s="1"/>
  <c r="I57" i="1" s="1"/>
  <c r="E58" i="1"/>
  <c r="F58" i="1"/>
  <c r="G58" i="1"/>
  <c r="I58" i="1" s="1"/>
  <c r="E64" i="1"/>
  <c r="E70" i="2" s="1"/>
  <c r="F64" i="1"/>
  <c r="G64" i="1" s="1"/>
  <c r="J64" i="1" s="1"/>
  <c r="E67" i="1"/>
  <c r="F67" i="1"/>
  <c r="G67" i="1"/>
  <c r="J67" i="1" s="1"/>
  <c r="E68" i="1"/>
  <c r="E52" i="2" s="1"/>
  <c r="F68" i="1"/>
  <c r="G68" i="1" s="1"/>
  <c r="I68" i="1" s="1"/>
  <c r="E70" i="1"/>
  <c r="F70" i="1"/>
  <c r="G70" i="1"/>
  <c r="I70" i="1"/>
  <c r="E71" i="1"/>
  <c r="F71" i="1"/>
  <c r="G71" i="1"/>
  <c r="I71" i="1" s="1"/>
  <c r="E78" i="1"/>
  <c r="F78" i="1"/>
  <c r="G78" i="1"/>
  <c r="I78" i="1"/>
  <c r="Q69" i="1"/>
  <c r="Q70" i="1"/>
  <c r="Q71" i="1"/>
  <c r="Q78" i="1"/>
  <c r="Q64" i="1"/>
  <c r="Q67" i="1"/>
  <c r="E21" i="1"/>
  <c r="F21" i="1"/>
  <c r="G21" i="1" s="1"/>
  <c r="I21" i="1" s="1"/>
  <c r="Q21" i="1"/>
  <c r="E23" i="1"/>
  <c r="F23" i="1" s="1"/>
  <c r="G23" i="1" s="1"/>
  <c r="I23" i="1" s="1"/>
  <c r="Q23" i="1"/>
  <c r="E24" i="1"/>
  <c r="F24" i="1"/>
  <c r="G24" i="1"/>
  <c r="I24" i="1" s="1"/>
  <c r="Q24" i="1"/>
  <c r="G66" i="2"/>
  <c r="C66" i="2"/>
  <c r="G65" i="2"/>
  <c r="C65" i="2"/>
  <c r="G64" i="2"/>
  <c r="C64" i="2"/>
  <c r="G63" i="2"/>
  <c r="C63" i="2"/>
  <c r="G62" i="2"/>
  <c r="C62" i="2"/>
  <c r="E62" i="2"/>
  <c r="G61" i="2"/>
  <c r="C61" i="2"/>
  <c r="G79" i="2"/>
  <c r="C79" i="2"/>
  <c r="E79" i="2"/>
  <c r="G60" i="2"/>
  <c r="C60" i="2"/>
  <c r="E60" i="2"/>
  <c r="G59" i="2"/>
  <c r="C59" i="2"/>
  <c r="G58" i="2"/>
  <c r="C58" i="2"/>
  <c r="G57" i="2"/>
  <c r="C57" i="2"/>
  <c r="E57" i="2"/>
  <c r="G56" i="2"/>
  <c r="C56" i="2"/>
  <c r="E56" i="2"/>
  <c r="G78" i="2"/>
  <c r="C78" i="2"/>
  <c r="E78" i="2"/>
  <c r="G77" i="2"/>
  <c r="C77" i="2"/>
  <c r="E77" i="2"/>
  <c r="G55" i="2"/>
  <c r="C55" i="2"/>
  <c r="G76" i="2"/>
  <c r="C76" i="2"/>
  <c r="E76" i="2"/>
  <c r="G54" i="2"/>
  <c r="C54" i="2"/>
  <c r="G53" i="2"/>
  <c r="C53" i="2"/>
  <c r="G75" i="2"/>
  <c r="C75" i="2"/>
  <c r="E75" i="2"/>
  <c r="G74" i="2"/>
  <c r="C74" i="2"/>
  <c r="E74" i="2"/>
  <c r="G73" i="2"/>
  <c r="C73" i="2"/>
  <c r="E73" i="2"/>
  <c r="G72" i="2"/>
  <c r="C72" i="2"/>
  <c r="G52" i="2"/>
  <c r="C52" i="2"/>
  <c r="G71" i="2"/>
  <c r="C71" i="2"/>
  <c r="E71" i="2"/>
  <c r="G51" i="2"/>
  <c r="C51" i="2"/>
  <c r="G50" i="2"/>
  <c r="C50" i="2"/>
  <c r="E50" i="2"/>
  <c r="G70" i="2"/>
  <c r="C70" i="2"/>
  <c r="G49" i="2"/>
  <c r="C49" i="2"/>
  <c r="G48" i="2"/>
  <c r="C48" i="2"/>
  <c r="G47" i="2"/>
  <c r="C47" i="2"/>
  <c r="G46" i="2"/>
  <c r="C46" i="2"/>
  <c r="G45" i="2"/>
  <c r="C45" i="2"/>
  <c r="E45" i="2"/>
  <c r="G44" i="2"/>
  <c r="C44" i="2"/>
  <c r="E44" i="2"/>
  <c r="G43" i="2"/>
  <c r="C43" i="2"/>
  <c r="G42" i="2"/>
  <c r="C42" i="2"/>
  <c r="E42" i="2"/>
  <c r="G41" i="2"/>
  <c r="C41" i="2"/>
  <c r="G40" i="2"/>
  <c r="C40" i="2"/>
  <c r="E40" i="2"/>
  <c r="G39" i="2"/>
  <c r="C39" i="2"/>
  <c r="E39" i="2"/>
  <c r="G38" i="2"/>
  <c r="C38" i="2"/>
  <c r="G37" i="2"/>
  <c r="C37" i="2"/>
  <c r="E37" i="2"/>
  <c r="G36" i="2"/>
  <c r="C36" i="2"/>
  <c r="E36" i="2"/>
  <c r="G35" i="2"/>
  <c r="C35" i="2"/>
  <c r="G34" i="2"/>
  <c r="C34" i="2"/>
  <c r="E34" i="2"/>
  <c r="G33" i="2"/>
  <c r="C33" i="2"/>
  <c r="G32" i="2"/>
  <c r="C32" i="2"/>
  <c r="G31" i="2"/>
  <c r="C31" i="2"/>
  <c r="E31" i="2"/>
  <c r="G30" i="2"/>
  <c r="C30" i="2"/>
  <c r="G29" i="2"/>
  <c r="C29" i="2"/>
  <c r="G28" i="2"/>
  <c r="C28" i="2"/>
  <c r="E28" i="2"/>
  <c r="G27" i="2"/>
  <c r="C27" i="2"/>
  <c r="G26" i="2"/>
  <c r="C26" i="2"/>
  <c r="E26" i="2"/>
  <c r="G25" i="2"/>
  <c r="C25" i="2"/>
  <c r="E25" i="2"/>
  <c r="G24" i="2"/>
  <c r="C24" i="2"/>
  <c r="G23" i="2"/>
  <c r="C23" i="2"/>
  <c r="G22" i="2"/>
  <c r="C22" i="2"/>
  <c r="E22" i="2"/>
  <c r="G21" i="2"/>
  <c r="C21" i="2"/>
  <c r="G20" i="2"/>
  <c r="C20" i="2"/>
  <c r="E20" i="2"/>
  <c r="G19" i="2"/>
  <c r="C19" i="2"/>
  <c r="G18" i="2"/>
  <c r="C18" i="2"/>
  <c r="G17" i="2"/>
  <c r="C17" i="2"/>
  <c r="E17" i="2"/>
  <c r="G16" i="2"/>
  <c r="C16" i="2"/>
  <c r="G15" i="2"/>
  <c r="C15" i="2"/>
  <c r="G14" i="2"/>
  <c r="C14" i="2"/>
  <c r="E14" i="2"/>
  <c r="G13" i="2"/>
  <c r="C13" i="2"/>
  <c r="G12" i="2"/>
  <c r="C12" i="2"/>
  <c r="E12" i="2"/>
  <c r="G11" i="2"/>
  <c r="C11" i="2"/>
  <c r="E11" i="2"/>
  <c r="G69" i="2"/>
  <c r="C69" i="2"/>
  <c r="E69" i="2"/>
  <c r="G68" i="2"/>
  <c r="C68" i="2"/>
  <c r="E68" i="2"/>
  <c r="G67" i="2"/>
  <c r="C67" i="2"/>
  <c r="E67" i="2"/>
  <c r="H66" i="2"/>
  <c r="F66" i="2"/>
  <c r="D66" i="2"/>
  <c r="B66" i="2"/>
  <c r="A66" i="2"/>
  <c r="H65" i="2"/>
  <c r="F65" i="2"/>
  <c r="D65" i="2"/>
  <c r="B65" i="2"/>
  <c r="A65" i="2"/>
  <c r="H64" i="2"/>
  <c r="B64" i="2"/>
  <c r="D64" i="2"/>
  <c r="A64" i="2"/>
  <c r="H63" i="2"/>
  <c r="D63" i="2"/>
  <c r="B63" i="2"/>
  <c r="A63" i="2"/>
  <c r="H62" i="2"/>
  <c r="B62" i="2"/>
  <c r="D62" i="2"/>
  <c r="A62" i="2"/>
  <c r="H61" i="2"/>
  <c r="D61" i="2"/>
  <c r="B61" i="2"/>
  <c r="A61" i="2"/>
  <c r="H79" i="2"/>
  <c r="B79" i="2"/>
  <c r="D79" i="2"/>
  <c r="A79" i="2"/>
  <c r="H60" i="2"/>
  <c r="D60" i="2"/>
  <c r="B60" i="2"/>
  <c r="A60" i="2"/>
  <c r="H59" i="2"/>
  <c r="B59" i="2"/>
  <c r="D59" i="2"/>
  <c r="A59" i="2"/>
  <c r="H58" i="2"/>
  <c r="D58" i="2"/>
  <c r="B58" i="2"/>
  <c r="A58" i="2"/>
  <c r="H57" i="2"/>
  <c r="B57" i="2"/>
  <c r="D57" i="2"/>
  <c r="A57" i="2"/>
  <c r="H56" i="2"/>
  <c r="D56" i="2"/>
  <c r="B56" i="2"/>
  <c r="A56" i="2"/>
  <c r="H78" i="2"/>
  <c r="B78" i="2"/>
  <c r="D78" i="2"/>
  <c r="A78" i="2"/>
  <c r="H77" i="2"/>
  <c r="D77" i="2"/>
  <c r="B77" i="2"/>
  <c r="A77" i="2"/>
  <c r="H55" i="2"/>
  <c r="B55" i="2"/>
  <c r="D55" i="2"/>
  <c r="A55" i="2"/>
  <c r="H76" i="2"/>
  <c r="D76" i="2"/>
  <c r="B76" i="2"/>
  <c r="A76" i="2"/>
  <c r="H54" i="2"/>
  <c r="B54" i="2"/>
  <c r="D54" i="2"/>
  <c r="A54" i="2"/>
  <c r="H53" i="2"/>
  <c r="D53" i="2"/>
  <c r="B53" i="2"/>
  <c r="A53" i="2"/>
  <c r="H75" i="2"/>
  <c r="B75" i="2"/>
  <c r="D75" i="2"/>
  <c r="A75" i="2"/>
  <c r="H74" i="2"/>
  <c r="D74" i="2"/>
  <c r="B74" i="2"/>
  <c r="A74" i="2"/>
  <c r="H73" i="2"/>
  <c r="B73" i="2"/>
  <c r="D73" i="2"/>
  <c r="A73" i="2"/>
  <c r="H72" i="2"/>
  <c r="D72" i="2"/>
  <c r="B72" i="2"/>
  <c r="A72" i="2"/>
  <c r="H52" i="2"/>
  <c r="B52" i="2"/>
  <c r="D52" i="2"/>
  <c r="A52" i="2"/>
  <c r="H71" i="2"/>
  <c r="D71" i="2"/>
  <c r="B71" i="2"/>
  <c r="A71" i="2"/>
  <c r="H51" i="2"/>
  <c r="B51" i="2"/>
  <c r="D51" i="2"/>
  <c r="A51" i="2"/>
  <c r="H50" i="2"/>
  <c r="D50" i="2"/>
  <c r="B50" i="2"/>
  <c r="A50" i="2"/>
  <c r="H70" i="2"/>
  <c r="B70" i="2"/>
  <c r="D70" i="2"/>
  <c r="A70" i="2"/>
  <c r="H49" i="2"/>
  <c r="D49" i="2"/>
  <c r="B49" i="2"/>
  <c r="A49" i="2"/>
  <c r="H48" i="2"/>
  <c r="B48" i="2"/>
  <c r="D48" i="2"/>
  <c r="A48" i="2"/>
  <c r="H47" i="2"/>
  <c r="D47" i="2"/>
  <c r="B47" i="2"/>
  <c r="A47" i="2"/>
  <c r="H46" i="2"/>
  <c r="B46" i="2"/>
  <c r="D46" i="2"/>
  <c r="A46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D11" i="2"/>
  <c r="B11" i="2"/>
  <c r="A11" i="2"/>
  <c r="H69" i="2"/>
  <c r="B69" i="2"/>
  <c r="D69" i="2"/>
  <c r="A69" i="2"/>
  <c r="H68" i="2"/>
  <c r="D68" i="2"/>
  <c r="B68" i="2"/>
  <c r="A68" i="2"/>
  <c r="H67" i="2"/>
  <c r="B67" i="2"/>
  <c r="D67" i="2"/>
  <c r="A67" i="2"/>
  <c r="Q82" i="1"/>
  <c r="Q87" i="1"/>
  <c r="F16" i="1"/>
  <c r="F17" i="1" s="1"/>
  <c r="C17" i="1"/>
  <c r="Q91" i="1"/>
  <c r="Q72" i="1"/>
  <c r="Q73" i="1"/>
  <c r="Q74" i="1"/>
  <c r="Q75" i="1"/>
  <c r="Q85" i="1"/>
  <c r="Q90" i="1"/>
  <c r="Q89" i="1"/>
  <c r="Q88" i="1"/>
  <c r="I79" i="1"/>
  <c r="Q79" i="1"/>
  <c r="Q83" i="1"/>
  <c r="Q77" i="1"/>
  <c r="Q84" i="1"/>
  <c r="Q86" i="1"/>
  <c r="Q76" i="1"/>
  <c r="K80" i="1"/>
  <c r="Q80" i="1"/>
  <c r="Q81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I54" i="1"/>
  <c r="Q54" i="1"/>
  <c r="Q55" i="1"/>
  <c r="Q56" i="1"/>
  <c r="Q57" i="1"/>
  <c r="Q58" i="1"/>
  <c r="Q59" i="1"/>
  <c r="Q60" i="1"/>
  <c r="Q61" i="1"/>
  <c r="Q62" i="1"/>
  <c r="Q63" i="1"/>
  <c r="Q65" i="1"/>
  <c r="Q66" i="1"/>
  <c r="Q68" i="1"/>
  <c r="Q22" i="1"/>
  <c r="E63" i="2"/>
  <c r="E64" i="2"/>
  <c r="E16" i="2"/>
  <c r="E55" i="1"/>
  <c r="F55" i="1" s="1"/>
  <c r="G55" i="1" s="1"/>
  <c r="I55" i="1" s="1"/>
  <c r="E47" i="1"/>
  <c r="F47" i="1" s="1"/>
  <c r="G47" i="1" s="1"/>
  <c r="I47" i="1" s="1"/>
  <c r="E43" i="1"/>
  <c r="E29" i="2" s="1"/>
  <c r="E91" i="1"/>
  <c r="F91" i="1" s="1"/>
  <c r="G91" i="1" s="1"/>
  <c r="K91" i="1" s="1"/>
  <c r="E83" i="1"/>
  <c r="E59" i="2" s="1"/>
  <c r="E82" i="1"/>
  <c r="F82" i="1"/>
  <c r="G82" i="1" s="1"/>
  <c r="K82" i="1" s="1"/>
  <c r="E38" i="1"/>
  <c r="F38" i="1" s="1"/>
  <c r="G38" i="1" s="1"/>
  <c r="I38" i="1" s="1"/>
  <c r="E30" i="1"/>
  <c r="F30" i="1" s="1"/>
  <c r="G30" i="1" s="1"/>
  <c r="I30" i="1" s="1"/>
  <c r="E63" i="1"/>
  <c r="E49" i="2" s="1"/>
  <c r="F63" i="1"/>
  <c r="G63" i="1"/>
  <c r="I63" i="1" s="1"/>
  <c r="E88" i="1"/>
  <c r="F88" i="1"/>
  <c r="G88" i="1"/>
  <c r="K88" i="1" s="1"/>
  <c r="G74" i="1"/>
  <c r="I74" i="1" s="1"/>
  <c r="E35" i="1"/>
  <c r="F35" i="1" s="1"/>
  <c r="G35" i="1" s="1"/>
  <c r="I35" i="1" s="1"/>
  <c r="E27" i="1"/>
  <c r="F27" i="1" s="1"/>
  <c r="G27" i="1" s="1"/>
  <c r="I27" i="1" s="1"/>
  <c r="E60" i="1"/>
  <c r="F60" i="1" s="1"/>
  <c r="G60" i="1" s="1"/>
  <c r="I60" i="1" s="1"/>
  <c r="E32" i="1"/>
  <c r="F32" i="1" s="1"/>
  <c r="G32" i="1" s="1"/>
  <c r="I32" i="1" s="1"/>
  <c r="E66" i="1"/>
  <c r="E51" i="2" s="1"/>
  <c r="E69" i="1"/>
  <c r="F69" i="1" s="1"/>
  <c r="G69" i="1" s="1"/>
  <c r="I69" i="1" s="1"/>
  <c r="E49" i="1"/>
  <c r="F49" i="1" s="1"/>
  <c r="G49" i="1" s="1"/>
  <c r="I49" i="1" s="1"/>
  <c r="E46" i="1"/>
  <c r="F46" i="1"/>
  <c r="G46" i="1" s="1"/>
  <c r="I46" i="1" s="1"/>
  <c r="E41" i="1"/>
  <c r="E27" i="2" s="1"/>
  <c r="E89" i="1"/>
  <c r="F89" i="1" s="1"/>
  <c r="G89" i="1" s="1"/>
  <c r="K89" i="1" s="1"/>
  <c r="E77" i="1"/>
  <c r="F77" i="1"/>
  <c r="G77" i="1"/>
  <c r="K77" i="1" s="1"/>
  <c r="E37" i="1"/>
  <c r="E23" i="2" s="1"/>
  <c r="F37" i="1"/>
  <c r="G37" i="1"/>
  <c r="I37" i="1" s="1"/>
  <c r="E29" i="1"/>
  <c r="E15" i="2" s="1"/>
  <c r="G65" i="1"/>
  <c r="I65" i="1"/>
  <c r="E62" i="1"/>
  <c r="F62" i="1" s="1"/>
  <c r="G62" i="1" s="1"/>
  <c r="I62" i="1" s="1"/>
  <c r="G87" i="1"/>
  <c r="I87" i="1" s="1"/>
  <c r="F66" i="1"/>
  <c r="G66" i="1" s="1"/>
  <c r="I66" i="1" s="1"/>
  <c r="E46" i="2"/>
  <c r="E32" i="2"/>
  <c r="E24" i="2"/>
  <c r="E13" i="2"/>
  <c r="F83" i="1"/>
  <c r="G83" i="1"/>
  <c r="K83" i="1" s="1"/>
  <c r="E41" i="2"/>
  <c r="E21" i="2" l="1"/>
  <c r="E43" i="2"/>
  <c r="F43" i="1"/>
  <c r="G43" i="1" s="1"/>
  <c r="I43" i="1" s="1"/>
  <c r="F86" i="1"/>
  <c r="G86" i="1" s="1"/>
  <c r="J86" i="1" s="1"/>
  <c r="E66" i="2"/>
  <c r="F29" i="1"/>
  <c r="G29" i="1" s="1"/>
  <c r="I29" i="1" s="1"/>
  <c r="E38" i="2"/>
  <c r="E47" i="2"/>
  <c r="E53" i="2"/>
  <c r="E58" i="2"/>
  <c r="E72" i="2"/>
  <c r="E35" i="2"/>
  <c r="E18" i="2"/>
  <c r="E65" i="2"/>
  <c r="E48" i="2"/>
  <c r="E33" i="2"/>
  <c r="F41" i="1"/>
  <c r="G41" i="1" s="1"/>
  <c r="E54" i="2"/>
  <c r="C11" i="1"/>
  <c r="C12" i="1"/>
  <c r="C16" i="1" l="1"/>
  <c r="D18" i="1" s="1"/>
  <c r="O93" i="1"/>
  <c r="O89" i="1"/>
  <c r="O50" i="1"/>
  <c r="O42" i="1"/>
  <c r="O65" i="1"/>
  <c r="O79" i="1"/>
  <c r="O48" i="1"/>
  <c r="O72" i="1"/>
  <c r="O80" i="1"/>
  <c r="O43" i="1"/>
  <c r="O29" i="1"/>
  <c r="O75" i="1"/>
  <c r="O66" i="1"/>
  <c r="O25" i="1"/>
  <c r="O55" i="1"/>
  <c r="O41" i="1"/>
  <c r="O31" i="1"/>
  <c r="O94" i="1"/>
  <c r="O58" i="1"/>
  <c r="O52" i="1"/>
  <c r="O23" i="1"/>
  <c r="O86" i="1"/>
  <c r="O61" i="1"/>
  <c r="O39" i="1"/>
  <c r="O78" i="1"/>
  <c r="O44" i="1"/>
  <c r="O53" i="1"/>
  <c r="O83" i="1"/>
  <c r="O26" i="1"/>
  <c r="O71" i="1"/>
  <c r="O36" i="1"/>
  <c r="O88" i="1"/>
  <c r="O24" i="1"/>
  <c r="O32" i="1"/>
  <c r="O92" i="1"/>
  <c r="O38" i="1"/>
  <c r="O76" i="1"/>
  <c r="O21" i="1"/>
  <c r="O82" i="1"/>
  <c r="O87" i="1"/>
  <c r="O69" i="1"/>
  <c r="O77" i="1"/>
  <c r="O91" i="1"/>
  <c r="O40" i="1"/>
  <c r="O68" i="1"/>
  <c r="O47" i="1"/>
  <c r="O85" i="1"/>
  <c r="O62" i="1"/>
  <c r="O46" i="1"/>
  <c r="O35" i="1"/>
  <c r="O67" i="1"/>
  <c r="O60" i="1"/>
  <c r="O27" i="1"/>
  <c r="O90" i="1"/>
  <c r="O37" i="1"/>
  <c r="O34" i="1"/>
  <c r="O54" i="1"/>
  <c r="O56" i="1"/>
  <c r="O33" i="1"/>
  <c r="C15" i="1"/>
  <c r="C18" i="1" s="1"/>
  <c r="O22" i="1"/>
  <c r="O73" i="1"/>
  <c r="O81" i="1"/>
  <c r="O30" i="1"/>
  <c r="O45" i="1"/>
  <c r="O70" i="1"/>
  <c r="O59" i="1"/>
  <c r="O63" i="1"/>
  <c r="O64" i="1"/>
  <c r="O57" i="1"/>
  <c r="O28" i="1"/>
  <c r="O49" i="1"/>
  <c r="O74" i="1"/>
  <c r="O51" i="1"/>
  <c r="O84" i="1"/>
  <c r="I41" i="1"/>
  <c r="F18" i="1" l="1"/>
  <c r="F19" i="1" s="1"/>
</calcChain>
</file>

<file path=xl/sharedStrings.xml><?xml version="1.0" encoding="utf-8"?>
<sst xmlns="http://schemas.openxmlformats.org/spreadsheetml/2006/main" count="794" uniqueCount="375">
  <si>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</si>
  <si>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</si>
  <si>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</si>
  <si>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</si>
  <si>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</si>
  <si>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</si>
  <si>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</si>
  <si>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</si>
  <si>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</si>
  <si>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</si>
  <si>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</si>
  <si>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</si>
  <si>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</si>
  <si>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</si>
  <si>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</si>
  <si>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</si>
  <si>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</si>
  <si>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</si>
  <si>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</si>
  <si>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</si>
  <si>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</si>
  <si>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</si>
  <si>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</si>
  <si>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</si>
  <si>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</si>
  <si>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</si>
  <si>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</si>
  <si>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</si>
  <si>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Diethelm R</t>
  </si>
  <si>
    <t>BBSAG Bull.21</t>
  </si>
  <si>
    <t>B</t>
  </si>
  <si>
    <t>v</t>
  </si>
  <si>
    <t>Locher K</t>
  </si>
  <si>
    <t>:</t>
  </si>
  <si>
    <t>Peter H</t>
  </si>
  <si>
    <t>BBSAG Bull.26</t>
  </si>
  <si>
    <t>BBSAG Bull.27</t>
  </si>
  <si>
    <t>BBSAG Bull.31</t>
  </si>
  <si>
    <t>BBSAG Bull.33</t>
  </si>
  <si>
    <t>BBSAG Bull.37</t>
  </si>
  <si>
    <t>BBSAG Bull.42</t>
  </si>
  <si>
    <t>BBSAG Bull.53</t>
  </si>
  <si>
    <t>BBSAG Bull.56</t>
  </si>
  <si>
    <t>BBSAG Bull.63</t>
  </si>
  <si>
    <t>BBSAG Bull.64</t>
  </si>
  <si>
    <t>BRNO 28</t>
  </si>
  <si>
    <t>K</t>
  </si>
  <si>
    <t>BBSAG Bull.83</t>
  </si>
  <si>
    <t>BRNO 30</t>
  </si>
  <si>
    <t>BBSAG Bull.87</t>
  </si>
  <si>
    <t>BBSAG Bull.88</t>
  </si>
  <si>
    <t>BBSAG Bull.90</t>
  </si>
  <si>
    <t>BBSAG Bull.91</t>
  </si>
  <si>
    <t>BBSAG Bull.93</t>
  </si>
  <si>
    <t>BBSAG Bull.94</t>
  </si>
  <si>
    <t>pg</t>
  </si>
  <si>
    <t>BAV-M 60</t>
  </si>
  <si>
    <t>BRNO 31</t>
  </si>
  <si>
    <t>BBSAG Bull.102</t>
  </si>
  <si>
    <t>BBSAG Bull.103</t>
  </si>
  <si>
    <t>BBSAG Bull.106</t>
  </si>
  <si>
    <t>BBSAG Bull.112</t>
  </si>
  <si>
    <t>BBSAG Bull.114</t>
  </si>
  <si>
    <t>Kohl M</t>
  </si>
  <si>
    <t>BBSAG Bull.117</t>
  </si>
  <si>
    <t>K.Locher</t>
  </si>
  <si>
    <t>BBSAG 119</t>
  </si>
  <si>
    <t>IBVS 5296</t>
  </si>
  <si>
    <t>IBVS 5502</t>
  </si>
  <si>
    <t>I</t>
  </si>
  <si>
    <t>IBVS 5543</t>
  </si>
  <si>
    <t>EA/SD:</t>
  </si>
  <si>
    <t>IBVS 5594</t>
  </si>
  <si>
    <t>IBVS 5643</t>
  </si>
  <si>
    <t>BD Gem / HD 259888</t>
  </si>
  <si>
    <t>IBVS 5676</t>
  </si>
  <si>
    <t># of data points:</t>
  </si>
  <si>
    <t>IBVS 5438</t>
  </si>
  <si>
    <t>Nelson</t>
  </si>
  <si>
    <t>My time zone &gt;&gt;&gt;&gt;&gt;</t>
  </si>
  <si>
    <t>(PST=8, PDT=MDT=7, MDT=CST=6, etc.)</t>
  </si>
  <si>
    <t>JD today</t>
  </si>
  <si>
    <t>New Cycle</t>
  </si>
  <si>
    <t>Next ToM</t>
  </si>
  <si>
    <t>IBVS 5814</t>
  </si>
  <si>
    <t>Start of linear fit &gt;&gt;&gt;&gt;&gt;&gt;&gt;&gt;&gt;&gt;&gt;&gt;&gt;&gt;&gt;&gt;&gt;&gt;&gt;&gt;&gt;</t>
  </si>
  <si>
    <t>IBVS 5837</t>
  </si>
  <si>
    <t>IBVS 5894</t>
  </si>
  <si>
    <t>OEJV 0074</t>
  </si>
  <si>
    <t>vis</t>
  </si>
  <si>
    <t>IBVS 5820</t>
  </si>
  <si>
    <t>Add cycle</t>
  </si>
  <si>
    <t>Old Cycle</t>
  </si>
  <si>
    <t>OEJV 0003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</si>
  <si>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</si>
  <si>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</si>
  <si>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</si>
  <si>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</si>
  <si>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</si>
  <si>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</si>
  <si>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</si>
  <si>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</si>
  <si>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</si>
  <si>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F </t>
  </si>
  <si>
    <t>2425513.335 </t>
  </si>
  <si>
    <t> 23.09.1928 20:02 </t>
  </si>
  <si>
    <t> 0.074 </t>
  </si>
  <si>
    <t> W.Zonn </t>
  </si>
  <si>
    <t> BZ 17.65 </t>
  </si>
  <si>
    <t>2427594.053 </t>
  </si>
  <si>
    <t> 05.06.1934 13:16 </t>
  </si>
  <si>
    <t> 0.064 </t>
  </si>
  <si>
    <t>2437352.559 </t>
  </si>
  <si>
    <t> 22.02.1961 01:24 </t>
  </si>
  <si>
    <t> 0.006 </t>
  </si>
  <si>
    <t> P.Ahnert </t>
  </si>
  <si>
    <t> MVS 2.61 </t>
  </si>
  <si>
    <t>2442453.332 </t>
  </si>
  <si>
    <t> 09.02.1975 19:58 </t>
  </si>
  <si>
    <t> 0.005 </t>
  </si>
  <si>
    <t>V </t>
  </si>
  <si>
    <t> R.Diethelm </t>
  </si>
  <si>
    <t> BBS 21 </t>
  </si>
  <si>
    <t>2442474.348 </t>
  </si>
  <si>
    <t> 02.03.1975 20:21 </t>
  </si>
  <si>
    <t> 0.004 </t>
  </si>
  <si>
    <t> K.Locher </t>
  </si>
  <si>
    <t>2442786.362 </t>
  </si>
  <si>
    <t> 08.01.1976 20:41 </t>
  </si>
  <si>
    <t> -0.010 </t>
  </si>
  <si>
    <t> H.Peter </t>
  </si>
  <si>
    <t> BBS 26 </t>
  </si>
  <si>
    <t>2442828.413 </t>
  </si>
  <si>
    <t> 19.02.1976 21:54 </t>
  </si>
  <si>
    <t>2442841.341 </t>
  </si>
  <si>
    <t> 03.03.1976 20:11 </t>
  </si>
  <si>
    <t> -0.000 </t>
  </si>
  <si>
    <t> BBS 27 </t>
  </si>
  <si>
    <t>2443101.633 </t>
  </si>
  <si>
    <t> 19.11.1976 03:11 </t>
  </si>
  <si>
    <t> -0.001 </t>
  </si>
  <si>
    <t> BBS 31 </t>
  </si>
  <si>
    <t>2443109.719 </t>
  </si>
  <si>
    <t> 27.11.1976 05:15 </t>
  </si>
  <si>
    <t> 0.001 </t>
  </si>
  <si>
    <t>2443250.368 </t>
  </si>
  <si>
    <t> 16.04.1977 20:49 </t>
  </si>
  <si>
    <t> -0.005 </t>
  </si>
  <si>
    <t> BBS 33 </t>
  </si>
  <si>
    <t>2443575.337 </t>
  </si>
  <si>
    <t> 07.03.1978 20:05 </t>
  </si>
  <si>
    <t> 0.002 </t>
  </si>
  <si>
    <t> BBS 37 </t>
  </si>
  <si>
    <t>2443596.347 </t>
  </si>
  <si>
    <t> 28.03.1978 20:19 </t>
  </si>
  <si>
    <t> -0.006 </t>
  </si>
  <si>
    <t>2443929.402 </t>
  </si>
  <si>
    <t> 24.02.1979 21:38 </t>
  </si>
  <si>
    <t> BBS 42 </t>
  </si>
  <si>
    <t>2444642.379 </t>
  </si>
  <si>
    <t> 06.02.1981 21:05 </t>
  </si>
  <si>
    <t> BBS 53 </t>
  </si>
  <si>
    <t>2444663.395 </t>
  </si>
  <si>
    <t> 27.02.1981 21:28 </t>
  </si>
  <si>
    <t> 0.003 </t>
  </si>
  <si>
    <t>2444873.569 </t>
  </si>
  <si>
    <t> 26.09.1981 01:39 </t>
  </si>
  <si>
    <t> BBS 56 </t>
  </si>
  <si>
    <t>2445269.667 </t>
  </si>
  <si>
    <t> 27.10.1982 04:00 </t>
  </si>
  <si>
    <t> BBS 63 </t>
  </si>
  <si>
    <t>2445342.410 </t>
  </si>
  <si>
    <t> 07.01.1983 21:50 </t>
  </si>
  <si>
    <t> -0.008 </t>
  </si>
  <si>
    <t> BBS 64 </t>
  </si>
  <si>
    <t>2446763.515 </t>
  </si>
  <si>
    <t> 29.11.1986 00:21 </t>
  </si>
  <si>
    <t> J.Borovicka </t>
  </si>
  <si>
    <t> BRNO 28 </t>
  </si>
  <si>
    <t>2446831.400 </t>
  </si>
  <si>
    <t> 04.02.1987 21:36 </t>
  </si>
  <si>
    <t> -0.023 </t>
  </si>
  <si>
    <t> BBS 83 </t>
  </si>
  <si>
    <t>2447177.396 </t>
  </si>
  <si>
    <t> 16.01.1988 21:30 </t>
  </si>
  <si>
    <t> -0.007 </t>
  </si>
  <si>
    <t> A.Dedoch </t>
  </si>
  <si>
    <t> BRNO 30 </t>
  </si>
  <si>
    <t>2447211.342 </t>
  </si>
  <si>
    <t> 19.02.1988 20:12 </t>
  </si>
  <si>
    <t> -0.012 </t>
  </si>
  <si>
    <t> BBS 87 </t>
  </si>
  <si>
    <t>2447232.362 </t>
  </si>
  <si>
    <t> 11.03.1988 20:41 </t>
  </si>
  <si>
    <t> BBS 88 </t>
  </si>
  <si>
    <t>2447531.459 </t>
  </si>
  <si>
    <t> 04.01.1989 23:00 </t>
  </si>
  <si>
    <t>2447531.460 </t>
  </si>
  <si>
    <t> 04.01.1989 23:02 </t>
  </si>
  <si>
    <t>2447531.471 </t>
  </si>
  <si>
    <t> 04.01.1989 23:18 </t>
  </si>
  <si>
    <t> BBS 90 </t>
  </si>
  <si>
    <t>2447557.323 </t>
  </si>
  <si>
    <t> 30.01.1989 19:45 </t>
  </si>
  <si>
    <t> -0.011 </t>
  </si>
  <si>
    <t> J.Manek </t>
  </si>
  <si>
    <t>2447565.413 </t>
  </si>
  <si>
    <t> 07.02.1989 21:54 </t>
  </si>
  <si>
    <t> -0.004 </t>
  </si>
  <si>
    <t> BBS 91 </t>
  </si>
  <si>
    <t>2447838.635 </t>
  </si>
  <si>
    <t> 08.11.1989 03:14 </t>
  </si>
  <si>
    <t> -0.009 </t>
  </si>
  <si>
    <t> BBS 93 </t>
  </si>
  <si>
    <t>2447911.388 </t>
  </si>
  <si>
    <t> 19.01.1990 21:18 </t>
  </si>
  <si>
    <t> BBS 94 </t>
  </si>
  <si>
    <t>2447940.482 </t>
  </si>
  <si>
    <t> 17.02.1990 23:34 </t>
  </si>
  <si>
    <t> -0.016 </t>
  </si>
  <si>
    <t>2448273.530 </t>
  </si>
  <si>
    <t> 17.01.1991 00:43 </t>
  </si>
  <si>
    <t> -0.014 </t>
  </si>
  <si>
    <t> P.Frank </t>
  </si>
  <si>
    <t>BAVM 60 </t>
  </si>
  <si>
    <t>2448619.509 </t>
  </si>
  <si>
    <t> 29.12.1991 00:12 </t>
  </si>
  <si>
    <t> BRNO 31 </t>
  </si>
  <si>
    <t>2448863.635 </t>
  </si>
  <si>
    <t> 29.08.1992 03:14 </t>
  </si>
  <si>
    <t> BBS 102 </t>
  </si>
  <si>
    <t>2449004.287 </t>
  </si>
  <si>
    <t> 16.01.1993 18:53 </t>
  </si>
  <si>
    <t> -0.017 </t>
  </si>
  <si>
    <t> BBS 103 </t>
  </si>
  <si>
    <t>2449421.397 </t>
  </si>
  <si>
    <t> 09.03.1994 21:31 </t>
  </si>
  <si>
    <t> BBS 106 </t>
  </si>
  <si>
    <t>2450189.345 </t>
  </si>
  <si>
    <t> 15.04.1996 20:16 </t>
  </si>
  <si>
    <t> -0.020 </t>
  </si>
  <si>
    <t> BBS 112 </t>
  </si>
  <si>
    <t>2450425.389 </t>
  </si>
  <si>
    <t> 07.12.1996 21:20 </t>
  </si>
  <si>
    <t> -0.018 </t>
  </si>
  <si>
    <t> BBS 114 </t>
  </si>
  <si>
    <t>2450488.437 </t>
  </si>
  <si>
    <t> 08.02.1997 22:29 </t>
  </si>
  <si>
    <t>2450509.458 </t>
  </si>
  <si>
    <t> 01.03.1997 22:59 </t>
  </si>
  <si>
    <t> -0.019 </t>
  </si>
  <si>
    <t> M.Kohl </t>
  </si>
  <si>
    <t>2450514.309 </t>
  </si>
  <si>
    <t> 06.03.1997 19:24 </t>
  </si>
  <si>
    <t>2450813.3953 </t>
  </si>
  <si>
    <t> 30.12.1997 21:29 </t>
  </si>
  <si>
    <t> -0.0266 </t>
  </si>
  <si>
    <t> M.Netolicky </t>
  </si>
  <si>
    <t> BRNO 32 </t>
  </si>
  <si>
    <t>2450860.287 </t>
  </si>
  <si>
    <t> 15.02.1998 18:53 </t>
  </si>
  <si>
    <t> BBS 117 </t>
  </si>
  <si>
    <t>2450902.316 </t>
  </si>
  <si>
    <t> 29.03.1998 19:35 </t>
  </si>
  <si>
    <t> -0.026 </t>
  </si>
  <si>
    <t>2450902.3249 </t>
  </si>
  <si>
    <t> 29.03.1998 19:47 </t>
  </si>
  <si>
    <t> -0.0170 </t>
  </si>
  <si>
    <t>2451185.249 </t>
  </si>
  <si>
    <t> 06.01.1999 17:58 </t>
  </si>
  <si>
    <t> BBS 119 </t>
  </si>
  <si>
    <t>2451458.472 </t>
  </si>
  <si>
    <t> 06.10.1999 23:19 </t>
  </si>
  <si>
    <t> -0.024 </t>
  </si>
  <si>
    <t> BBS 121 </t>
  </si>
  <si>
    <t>2451602.356 </t>
  </si>
  <si>
    <t> 27.02.2000 20:32 </t>
  </si>
  <si>
    <t> -0.029 </t>
  </si>
  <si>
    <t> BBS 122 </t>
  </si>
  <si>
    <t>2451867.5051 </t>
  </si>
  <si>
    <t> 19.11.2000 00:07 </t>
  </si>
  <si>
    <t> -0.0228 </t>
  </si>
  <si>
    <t>E </t>
  </si>
  <si>
    <t>?</t>
  </si>
  <si>
    <t> BBS 124 </t>
  </si>
  <si>
    <t>2451867.507 </t>
  </si>
  <si>
    <t> 19.11.2000 00:10 </t>
  </si>
  <si>
    <t> -0.021 </t>
  </si>
  <si>
    <t> J.Cechal </t>
  </si>
  <si>
    <t>OEJV 0074 </t>
  </si>
  <si>
    <t>2451867.509 </t>
  </si>
  <si>
    <t> 19.11.2000 00:12 </t>
  </si>
  <si>
    <t> P.Novotná </t>
  </si>
  <si>
    <t> B.Procházková </t>
  </si>
  <si>
    <t>2451867.510 </t>
  </si>
  <si>
    <t> 19.11.2000 00:14 </t>
  </si>
  <si>
    <t>2451901.4559 </t>
  </si>
  <si>
    <t> 22.12.2000 22:56 </t>
  </si>
  <si>
    <t> -0.0232 </t>
  </si>
  <si>
    <t>-I</t>
  </si>
  <si>
    <t> W.Kleikamp </t>
  </si>
  <si>
    <t>BAVM 152 </t>
  </si>
  <si>
    <t>2452187.6169 </t>
  </si>
  <si>
    <t> 05.10.2001 02:48 </t>
  </si>
  <si>
    <t>15323</t>
  </si>
  <si>
    <t> -0.0229 </t>
  </si>
  <si>
    <t> Sarounova &amp; Wolf </t>
  </si>
  <si>
    <t>IBVS 5594 </t>
  </si>
  <si>
    <t>2452200.550 </t>
  </si>
  <si>
    <t> 18.10.2001 01:12 </t>
  </si>
  <si>
    <t>15331</t>
  </si>
  <si>
    <t> BBS 126 </t>
  </si>
  <si>
    <t>2452533.599 </t>
  </si>
  <si>
    <t> 16.09.2002 02:22 </t>
  </si>
  <si>
    <t>15537</t>
  </si>
  <si>
    <t> BBS 129 </t>
  </si>
  <si>
    <t>2452966.8781 </t>
  </si>
  <si>
    <t> 23.11.2003 09:04 </t>
  </si>
  <si>
    <t>15805</t>
  </si>
  <si>
    <t> -0.0241 </t>
  </si>
  <si>
    <t> S.Dvorak </t>
  </si>
  <si>
    <t>IBVS 5502 </t>
  </si>
  <si>
    <t>2452997.598 </t>
  </si>
  <si>
    <t> 24.12.2003 02:21 </t>
  </si>
  <si>
    <t>15824</t>
  </si>
  <si>
    <t> -0.022 </t>
  </si>
  <si>
    <t> BBS 130 </t>
  </si>
  <si>
    <t>2453010.5297 </t>
  </si>
  <si>
    <t> 06.01.2004 00:42 </t>
  </si>
  <si>
    <t>15832</t>
  </si>
  <si>
    <t> -0.0242 </t>
  </si>
  <si>
    <t> L.Kotková &amp; M.Wolf </t>
  </si>
  <si>
    <t>IBVS 5676 </t>
  </si>
  <si>
    <t>2453028.3130 </t>
  </si>
  <si>
    <t> 23.01.2004 19:30 </t>
  </si>
  <si>
    <t>15843</t>
  </si>
  <si>
    <t> -0.0249 </t>
  </si>
  <si>
    <t> F.Agerer </t>
  </si>
  <si>
    <t>BAVM 172 </t>
  </si>
  <si>
    <t>2453028.316 </t>
  </si>
  <si>
    <t> 23.01.2004 19:35 </t>
  </si>
  <si>
    <t> V.Novotný </t>
  </si>
  <si>
    <t>2453070.3483 </t>
  </si>
  <si>
    <t> 05.03.2004 20:21 </t>
  </si>
  <si>
    <t>15869</t>
  </si>
  <si>
    <t> -0.0245 </t>
  </si>
  <si>
    <t>2453267.593 </t>
  </si>
  <si>
    <t> 19.09.2004 02:13 </t>
  </si>
  <si>
    <t>15991</t>
  </si>
  <si>
    <t>OEJV 0003 </t>
  </si>
  <si>
    <t>2454127.6834 </t>
  </si>
  <si>
    <t> 27.01.2007 04:24 </t>
  </si>
  <si>
    <t>16523</t>
  </si>
  <si>
    <t> -0.0288 </t>
  </si>
  <si>
    <t>C </t>
  </si>
  <si>
    <t>R</t>
  </si>
  <si>
    <t> R.Nelson </t>
  </si>
  <si>
    <t>IBVS 5820 </t>
  </si>
  <si>
    <t>2454413.8433 </t>
  </si>
  <si>
    <t> 09.11.2007 08:14 </t>
  </si>
  <si>
    <t>16700</t>
  </si>
  <si>
    <t> -0.0296 </t>
  </si>
  <si>
    <t>IBVS 5814 </t>
  </si>
  <si>
    <t>2454504.3817 </t>
  </si>
  <si>
    <t> 07.02.2008 21:09 </t>
  </si>
  <si>
    <t>16756</t>
  </si>
  <si>
    <t> -0.0279 </t>
  </si>
  <si>
    <t>IBVS 5837 </t>
  </si>
  <si>
    <t>2454882.6908 </t>
  </si>
  <si>
    <t> 20.02.2009 04:34 </t>
  </si>
  <si>
    <t>16990</t>
  </si>
  <si>
    <t> -0.0329 </t>
  </si>
  <si>
    <t>IBVS 5894 </t>
  </si>
  <si>
    <t>JAAVSO 51, 134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</si>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</sst>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10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7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/>
    <xf numFmtId="0" fontId="5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/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7" fillId="0" borderId="0" xfId="0" applyFont="1">
      <alignment vertical="top"/>
    </xf>
    <xf numFmtId="0" fontId="12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5" fillId="0" borderId="0" xfId="0" applyFont="1" applyAlignment="1">
      <alignment wrapText="1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16" fillId="0" borderId="0" xfId="0" applyFont="1">
      <alignment vertical="top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21" fillId="0" borderId="0" xfId="0" applyFont="1" applyAlignment="1">
      <alignment vertical="center"/>
    </xf>
    <xf numFmtId="0" fontId="5" fillId="0" borderId="0" xfId="0" applyFont="1" applyAlignment="1"/>
    <xf numFmtId="0" fontId="17" fillId="0" borderId="0" xfId="42" applyFont="1" applyAlignment="1">
      <alignment wrapText="1"/>
    </xf>
    <xf numFmtId="0" fontId="17" fillId="0" borderId="0" xfId="42" applyFont="1" applyAlignment="1">
      <alignment horizontal="center" wrapText="1"/>
    </xf>
    <xf numFmtId="0" fontId="17" fillId="0" borderId="0" xfId="42" applyFont="1" applyAlignment="1">
      <alignment horizontal="left" wrapText="1"/>
    </xf>
    <xf numFmtId="0" fontId="37" fillId="0" borderId="0" xfId="0" applyFont="1" applyAlignment="1" applyProtection="1">
      <alignment horizontal="left" vertical="center" wrapText="1"/>
      <protection locked="0"/>
    </xf>
    <xf numFmtId="0" fontId="37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/>
    <xf numFmtId="14" fontId="6" fillId="0" borderId="0" xfId="0" applyNumberFormat="1" applyFont="1" applyAlignment="1"/>
    <xf numFmtId="0" fontId="6" fillId="0" borderId="0" xfId="0" applyFont="1" applyAlignment="1">
      <alignment horizontal="left"/>
    </xf>
    <xf numFmtId="0" fontId="37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center"/>
      <protection locked="0"/>
    </xf>
    <xf numFmtId="0" fontId="17" fillId="0" borderId="0" xfId="42" applyNumberFormat="1" applyFont="1" applyAlignment="1">
      <alignment horizontal="left" wrapText="1"/>
    </xf>
    <xf numFmtId="165" fontId="37" fillId="0" borderId="0" xfId="0" applyNumberFormat="1" applyFont="1" applyAlignment="1" applyProtection="1">
      <alignment horizontal="left" vertical="center" wrapText="1"/>
      <protection locked="0"/>
    </xf>
    <xf numFmtId="165" fontId="37" fillId="0" borderId="0" xfId="0" applyNumberFormat="1" applyFont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BD Gem - O-C Diagr.</a:t>
            </a:r>
          </a:p>
        </c:rich>
      </c:tx>
      <c:layout>
        <c:manualLayout>
          <c:xMode val="edge"/>
          <c:yMode val="edge"/>
          <c:x val="0.38291636225884135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07520471511752"/>
          <c:y val="0.14769252958613219"/>
          <c:w val="0.82327010601967077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-1176</c:v>
                </c:pt>
                <c:pt idx="1">
                  <c:v>0</c:v>
                </c:pt>
                <c:pt idx="2">
                  <c:v>111</c:v>
                </c:pt>
                <c:pt idx="3">
                  <c:v>6147</c:v>
                </c:pt>
                <c:pt idx="4">
                  <c:v>9302</c:v>
                </c:pt>
                <c:pt idx="5">
                  <c:v>9315</c:v>
                </c:pt>
                <c:pt idx="6">
                  <c:v>9508</c:v>
                </c:pt>
                <c:pt idx="7">
                  <c:v>9534</c:v>
                </c:pt>
                <c:pt idx="8">
                  <c:v>9542</c:v>
                </c:pt>
                <c:pt idx="9">
                  <c:v>9703</c:v>
                </c:pt>
                <c:pt idx="10">
                  <c:v>9708</c:v>
                </c:pt>
                <c:pt idx="11">
                  <c:v>9795</c:v>
                </c:pt>
                <c:pt idx="12">
                  <c:v>9996</c:v>
                </c:pt>
                <c:pt idx="13">
                  <c:v>10009</c:v>
                </c:pt>
                <c:pt idx="14">
                  <c:v>10215</c:v>
                </c:pt>
                <c:pt idx="15">
                  <c:v>10656</c:v>
                </c:pt>
                <c:pt idx="16">
                  <c:v>10669</c:v>
                </c:pt>
                <c:pt idx="17">
                  <c:v>10799</c:v>
                </c:pt>
                <c:pt idx="18">
                  <c:v>11044</c:v>
                </c:pt>
                <c:pt idx="19">
                  <c:v>11089</c:v>
                </c:pt>
                <c:pt idx="20">
                  <c:v>11968</c:v>
                </c:pt>
                <c:pt idx="21">
                  <c:v>12010</c:v>
                </c:pt>
                <c:pt idx="22">
                  <c:v>12224</c:v>
                </c:pt>
                <c:pt idx="23">
                  <c:v>12245</c:v>
                </c:pt>
                <c:pt idx="24">
                  <c:v>12258</c:v>
                </c:pt>
                <c:pt idx="25">
                  <c:v>12443</c:v>
                </c:pt>
                <c:pt idx="26">
                  <c:v>12443</c:v>
                </c:pt>
                <c:pt idx="27">
                  <c:v>12443</c:v>
                </c:pt>
                <c:pt idx="28">
                  <c:v>12459</c:v>
                </c:pt>
                <c:pt idx="29">
                  <c:v>12464</c:v>
                </c:pt>
                <c:pt idx="30">
                  <c:v>12633</c:v>
                </c:pt>
                <c:pt idx="31">
                  <c:v>12678</c:v>
                </c:pt>
                <c:pt idx="32">
                  <c:v>12696</c:v>
                </c:pt>
                <c:pt idx="33">
                  <c:v>12902</c:v>
                </c:pt>
                <c:pt idx="34">
                  <c:v>13116</c:v>
                </c:pt>
                <c:pt idx="35">
                  <c:v>13267</c:v>
                </c:pt>
                <c:pt idx="36">
                  <c:v>13354</c:v>
                </c:pt>
                <c:pt idx="37">
                  <c:v>13612</c:v>
                </c:pt>
                <c:pt idx="38">
                  <c:v>14087</c:v>
                </c:pt>
                <c:pt idx="39">
                  <c:v>14233</c:v>
                </c:pt>
                <c:pt idx="40">
                  <c:v>14272</c:v>
                </c:pt>
                <c:pt idx="41">
                  <c:v>14285</c:v>
                </c:pt>
                <c:pt idx="42">
                  <c:v>14288</c:v>
                </c:pt>
                <c:pt idx="43">
                  <c:v>14473</c:v>
                </c:pt>
                <c:pt idx="44">
                  <c:v>14502</c:v>
                </c:pt>
                <c:pt idx="45">
                  <c:v>14528</c:v>
                </c:pt>
                <c:pt idx="46">
                  <c:v>14528</c:v>
                </c:pt>
                <c:pt idx="47">
                  <c:v>14703</c:v>
                </c:pt>
                <c:pt idx="48">
                  <c:v>14872</c:v>
                </c:pt>
                <c:pt idx="49">
                  <c:v>14961</c:v>
                </c:pt>
                <c:pt idx="50">
                  <c:v>15125</c:v>
                </c:pt>
                <c:pt idx="51">
                  <c:v>15125</c:v>
                </c:pt>
                <c:pt idx="52">
                  <c:v>15125</c:v>
                </c:pt>
                <c:pt idx="53">
                  <c:v>15125</c:v>
                </c:pt>
                <c:pt idx="54">
                  <c:v>15125</c:v>
                </c:pt>
                <c:pt idx="55">
                  <c:v>15146</c:v>
                </c:pt>
                <c:pt idx="56">
                  <c:v>15323</c:v>
                </c:pt>
                <c:pt idx="57">
                  <c:v>15331</c:v>
                </c:pt>
                <c:pt idx="58">
                  <c:v>15537</c:v>
                </c:pt>
                <c:pt idx="59">
                  <c:v>15805</c:v>
                </c:pt>
                <c:pt idx="60">
                  <c:v>15824</c:v>
                </c:pt>
                <c:pt idx="61">
                  <c:v>15824</c:v>
                </c:pt>
                <c:pt idx="62">
                  <c:v>15832</c:v>
                </c:pt>
                <c:pt idx="63">
                  <c:v>15843</c:v>
                </c:pt>
                <c:pt idx="64">
                  <c:v>15843</c:v>
                </c:pt>
                <c:pt idx="65">
                  <c:v>15869</c:v>
                </c:pt>
                <c:pt idx="66">
                  <c:v>15991</c:v>
                </c:pt>
                <c:pt idx="67">
                  <c:v>16523</c:v>
                </c:pt>
                <c:pt idx="68">
                  <c:v>16700</c:v>
                </c:pt>
                <c:pt idx="69">
                  <c:v>16756</c:v>
                </c:pt>
                <c:pt idx="70">
                  <c:v>16990</c:v>
                </c:pt>
                <c:pt idx="71">
                  <c:v>18538</c:v>
                </c:pt>
                <c:pt idx="72">
                  <c:v>19895</c:v>
                </c:pt>
                <c:pt idx="73">
                  <c:v>20100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32-4386-9626-5A8DD4AF80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6">
                    <c:v>0</c:v>
                  </c:pt>
                  <c:pt idx="35">
                    <c:v>3.0000000000000001E-3</c:v>
                  </c:pt>
                  <c:pt idx="36">
                    <c:v>5.0000000000000001E-3</c:v>
                  </c:pt>
                  <c:pt idx="38">
                    <c:v>8.0000000000000002E-3</c:v>
                  </c:pt>
                  <c:pt idx="39">
                    <c:v>6.0000000000000001E-3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6.0000000000000001E-3</c:v>
                  </c:pt>
                  <c:pt idx="43">
                    <c:v>0</c:v>
                  </c:pt>
                  <c:pt idx="44">
                    <c:v>8.0000000000000002E-3</c:v>
                  </c:pt>
                  <c:pt idx="45">
                    <c:v>8.9999999999999993E-3</c:v>
                  </c:pt>
                  <c:pt idx="46">
                    <c:v>0</c:v>
                  </c:pt>
                  <c:pt idx="47">
                    <c:v>6.0000000000000001E-3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4.0000000000000002E-4</c:v>
                  </c:pt>
                  <c:pt idx="56">
                    <c:v>3.0000000000000001E-5</c:v>
                  </c:pt>
                  <c:pt idx="57">
                    <c:v>0</c:v>
                  </c:pt>
                  <c:pt idx="58">
                    <c:v>4.0000000000000001E-3</c:v>
                  </c:pt>
                  <c:pt idx="59">
                    <c:v>4.0000000000000002E-4</c:v>
                  </c:pt>
                  <c:pt idx="60">
                    <c:v>5.0000000000000001E-3</c:v>
                  </c:pt>
                  <c:pt idx="61">
                    <c:v>5.0000000000000001E-3</c:v>
                  </c:pt>
                  <c:pt idx="62">
                    <c:v>1E-4</c:v>
                  </c:pt>
                  <c:pt idx="63">
                    <c:v>2.9999999999999997E-4</c:v>
                  </c:pt>
                  <c:pt idx="64">
                    <c:v>0</c:v>
                  </c:pt>
                  <c:pt idx="65">
                    <c:v>2.0000000000000001E-4</c:v>
                  </c:pt>
                  <c:pt idx="66">
                    <c:v>3.0000000000000001E-3</c:v>
                  </c:pt>
                  <c:pt idx="67">
                    <c:v>2.0000000000000001E-4</c:v>
                  </c:pt>
                  <c:pt idx="68">
                    <c:v>1E-4</c:v>
                  </c:pt>
                  <c:pt idx="70">
                    <c:v>2.9999999999999997E-4</c:v>
                  </c:pt>
                  <c:pt idx="71">
                    <c:v>5.0000000000000001E-4</c:v>
                  </c:pt>
                  <c:pt idx="73">
                    <c:v>5.9999999999999995E-4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6">
                    <c:v>0</c:v>
                  </c:pt>
                  <c:pt idx="35">
                    <c:v>3.0000000000000001E-3</c:v>
                  </c:pt>
                  <c:pt idx="36">
                    <c:v>5.0000000000000001E-3</c:v>
                  </c:pt>
                  <c:pt idx="38">
                    <c:v>8.0000000000000002E-3</c:v>
                  </c:pt>
                  <c:pt idx="39">
                    <c:v>6.0000000000000001E-3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6.0000000000000001E-3</c:v>
                  </c:pt>
                  <c:pt idx="43">
                    <c:v>0</c:v>
                  </c:pt>
                  <c:pt idx="44">
                    <c:v>8.0000000000000002E-3</c:v>
                  </c:pt>
                  <c:pt idx="45">
                    <c:v>8.9999999999999993E-3</c:v>
                  </c:pt>
                  <c:pt idx="46">
                    <c:v>0</c:v>
                  </c:pt>
                  <c:pt idx="47">
                    <c:v>6.0000000000000001E-3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4.0000000000000002E-4</c:v>
                  </c:pt>
                  <c:pt idx="56">
                    <c:v>3.0000000000000001E-5</c:v>
                  </c:pt>
                  <c:pt idx="57">
                    <c:v>0</c:v>
                  </c:pt>
                  <c:pt idx="58">
                    <c:v>4.0000000000000001E-3</c:v>
                  </c:pt>
                  <c:pt idx="59">
                    <c:v>4.0000000000000002E-4</c:v>
                  </c:pt>
                  <c:pt idx="60">
                    <c:v>5.0000000000000001E-3</c:v>
                  </c:pt>
                  <c:pt idx="61">
                    <c:v>5.0000000000000001E-3</c:v>
                  </c:pt>
                  <c:pt idx="62">
                    <c:v>1E-4</c:v>
                  </c:pt>
                  <c:pt idx="63">
                    <c:v>2.9999999999999997E-4</c:v>
                  </c:pt>
                  <c:pt idx="64">
                    <c:v>0</c:v>
                  </c:pt>
                  <c:pt idx="65">
                    <c:v>2.0000000000000001E-4</c:v>
                  </c:pt>
                  <c:pt idx="66">
                    <c:v>3.0000000000000001E-3</c:v>
                  </c:pt>
                  <c:pt idx="67">
                    <c:v>2.0000000000000001E-4</c:v>
                  </c:pt>
                  <c:pt idx="68">
                    <c:v>1E-4</c:v>
                  </c:pt>
                  <c:pt idx="70">
                    <c:v>2.9999999999999997E-4</c:v>
                  </c:pt>
                  <c:pt idx="71">
                    <c:v>5.0000000000000001E-4</c:v>
                  </c:pt>
                  <c:pt idx="7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-1176</c:v>
                </c:pt>
                <c:pt idx="1">
                  <c:v>0</c:v>
                </c:pt>
                <c:pt idx="2">
                  <c:v>111</c:v>
                </c:pt>
                <c:pt idx="3">
                  <c:v>6147</c:v>
                </c:pt>
                <c:pt idx="4">
                  <c:v>9302</c:v>
                </c:pt>
                <c:pt idx="5">
                  <c:v>9315</c:v>
                </c:pt>
                <c:pt idx="6">
                  <c:v>9508</c:v>
                </c:pt>
                <c:pt idx="7">
                  <c:v>9534</c:v>
                </c:pt>
                <c:pt idx="8">
                  <c:v>9542</c:v>
                </c:pt>
                <c:pt idx="9">
                  <c:v>9703</c:v>
                </c:pt>
                <c:pt idx="10">
                  <c:v>9708</c:v>
                </c:pt>
                <c:pt idx="11">
                  <c:v>9795</c:v>
                </c:pt>
                <c:pt idx="12">
                  <c:v>9996</c:v>
                </c:pt>
                <c:pt idx="13">
                  <c:v>10009</c:v>
                </c:pt>
                <c:pt idx="14">
                  <c:v>10215</c:v>
                </c:pt>
                <c:pt idx="15">
                  <c:v>10656</c:v>
                </c:pt>
                <c:pt idx="16">
                  <c:v>10669</c:v>
                </c:pt>
                <c:pt idx="17">
                  <c:v>10799</c:v>
                </c:pt>
                <c:pt idx="18">
                  <c:v>11044</c:v>
                </c:pt>
                <c:pt idx="19">
                  <c:v>11089</c:v>
                </c:pt>
                <c:pt idx="20">
                  <c:v>11968</c:v>
                </c:pt>
                <c:pt idx="21">
                  <c:v>12010</c:v>
                </c:pt>
                <c:pt idx="22">
                  <c:v>12224</c:v>
                </c:pt>
                <c:pt idx="23">
                  <c:v>12245</c:v>
                </c:pt>
                <c:pt idx="24">
                  <c:v>12258</c:v>
                </c:pt>
                <c:pt idx="25">
                  <c:v>12443</c:v>
                </c:pt>
                <c:pt idx="26">
                  <c:v>12443</c:v>
                </c:pt>
                <c:pt idx="27">
                  <c:v>12443</c:v>
                </c:pt>
                <c:pt idx="28">
                  <c:v>12459</c:v>
                </c:pt>
                <c:pt idx="29">
                  <c:v>12464</c:v>
                </c:pt>
                <c:pt idx="30">
                  <c:v>12633</c:v>
                </c:pt>
                <c:pt idx="31">
                  <c:v>12678</c:v>
                </c:pt>
                <c:pt idx="32">
                  <c:v>12696</c:v>
                </c:pt>
                <c:pt idx="33">
                  <c:v>12902</c:v>
                </c:pt>
                <c:pt idx="34">
                  <c:v>13116</c:v>
                </c:pt>
                <c:pt idx="35">
                  <c:v>13267</c:v>
                </c:pt>
                <c:pt idx="36">
                  <c:v>13354</c:v>
                </c:pt>
                <c:pt idx="37">
                  <c:v>13612</c:v>
                </c:pt>
                <c:pt idx="38">
                  <c:v>14087</c:v>
                </c:pt>
                <c:pt idx="39">
                  <c:v>14233</c:v>
                </c:pt>
                <c:pt idx="40">
                  <c:v>14272</c:v>
                </c:pt>
                <c:pt idx="41">
                  <c:v>14285</c:v>
                </c:pt>
                <c:pt idx="42">
                  <c:v>14288</c:v>
                </c:pt>
                <c:pt idx="43">
                  <c:v>14473</c:v>
                </c:pt>
                <c:pt idx="44">
                  <c:v>14502</c:v>
                </c:pt>
                <c:pt idx="45">
                  <c:v>14528</c:v>
                </c:pt>
                <c:pt idx="46">
                  <c:v>14528</c:v>
                </c:pt>
                <c:pt idx="47">
                  <c:v>14703</c:v>
                </c:pt>
                <c:pt idx="48">
                  <c:v>14872</c:v>
                </c:pt>
                <c:pt idx="49">
                  <c:v>14961</c:v>
                </c:pt>
                <c:pt idx="50">
                  <c:v>15125</c:v>
                </c:pt>
                <c:pt idx="51">
                  <c:v>15125</c:v>
                </c:pt>
                <c:pt idx="52">
                  <c:v>15125</c:v>
                </c:pt>
                <c:pt idx="53">
                  <c:v>15125</c:v>
                </c:pt>
                <c:pt idx="54">
                  <c:v>15125</c:v>
                </c:pt>
                <c:pt idx="55">
                  <c:v>15146</c:v>
                </c:pt>
                <c:pt idx="56">
                  <c:v>15323</c:v>
                </c:pt>
                <c:pt idx="57">
                  <c:v>15331</c:v>
                </c:pt>
                <c:pt idx="58">
                  <c:v>15537</c:v>
                </c:pt>
                <c:pt idx="59">
                  <c:v>15805</c:v>
                </c:pt>
                <c:pt idx="60">
                  <c:v>15824</c:v>
                </c:pt>
                <c:pt idx="61">
                  <c:v>15824</c:v>
                </c:pt>
                <c:pt idx="62">
                  <c:v>15832</c:v>
                </c:pt>
                <c:pt idx="63">
                  <c:v>15843</c:v>
                </c:pt>
                <c:pt idx="64">
                  <c:v>15843</c:v>
                </c:pt>
                <c:pt idx="65">
                  <c:v>15869</c:v>
                </c:pt>
                <c:pt idx="66">
                  <c:v>15991</c:v>
                </c:pt>
                <c:pt idx="67">
                  <c:v>16523</c:v>
                </c:pt>
                <c:pt idx="68">
                  <c:v>16700</c:v>
                </c:pt>
                <c:pt idx="69">
                  <c:v>16756</c:v>
                </c:pt>
                <c:pt idx="70">
                  <c:v>16990</c:v>
                </c:pt>
                <c:pt idx="71">
                  <c:v>18538</c:v>
                </c:pt>
                <c:pt idx="72">
                  <c:v>19895</c:v>
                </c:pt>
                <c:pt idx="73">
                  <c:v>20100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0">
                  <c:v>7.3951999998826068E-2</c:v>
                </c:pt>
                <c:pt idx="2">
                  <c:v>6.4302999999199528E-2</c:v>
                </c:pt>
                <c:pt idx="3">
                  <c:v>6.1310000019147992E-3</c:v>
                </c:pt>
                <c:pt idx="4">
                  <c:v>5.4460000028484501E-3</c:v>
                </c:pt>
                <c:pt idx="5">
                  <c:v>3.9949999991222285E-3</c:v>
                </c:pt>
                <c:pt idx="6">
                  <c:v>-1.0315999999875203E-2</c:v>
                </c:pt>
                <c:pt idx="7">
                  <c:v>5.7820000001811422E-3</c:v>
                </c:pt>
                <c:pt idx="8">
                  <c:v>-3.3999996958300471E-5</c:v>
                </c:pt>
                <c:pt idx="9">
                  <c:v>-1.0809999948833138E-3</c:v>
                </c:pt>
                <c:pt idx="10">
                  <c:v>1.2839999981224537E-3</c:v>
                </c:pt>
                <c:pt idx="11">
                  <c:v>-4.965000000083819E-3</c:v>
                </c:pt>
                <c:pt idx="12">
                  <c:v>1.9079999983659945E-3</c:v>
                </c:pt>
                <c:pt idx="13">
                  <c:v>-5.5429999993066303E-3</c:v>
                </c:pt>
                <c:pt idx="14">
                  <c:v>3.6950000067008659E-3</c:v>
                </c:pt>
                <c:pt idx="15">
                  <c:v>4.0880000015022233E-3</c:v>
                </c:pt>
                <c:pt idx="16">
                  <c:v>2.6369999977760017E-3</c:v>
                </c:pt>
                <c:pt idx="17">
                  <c:v>2.1269999997457489E-3</c:v>
                </c:pt>
                <c:pt idx="18">
                  <c:v>2.0119999971939251E-3</c:v>
                </c:pt>
                <c:pt idx="19">
                  <c:v>-7.702999995672144E-3</c:v>
                </c:pt>
                <c:pt idx="20">
                  <c:v>-5.7359999991604127E-3</c:v>
                </c:pt>
                <c:pt idx="21">
                  <c:v>-2.3269999997864943E-2</c:v>
                </c:pt>
                <c:pt idx="22">
                  <c:v>-6.8479999972623773E-3</c:v>
                </c:pt>
                <c:pt idx="23">
                  <c:v>-1.2114999997720588E-2</c:v>
                </c:pt>
                <c:pt idx="24">
                  <c:v>-9.5660000006319024E-3</c:v>
                </c:pt>
                <c:pt idx="25">
                  <c:v>-7.0609999966109172E-3</c:v>
                </c:pt>
                <c:pt idx="26">
                  <c:v>-6.0610000000451691E-3</c:v>
                </c:pt>
                <c:pt idx="27">
                  <c:v>4.938999998557847E-3</c:v>
                </c:pt>
                <c:pt idx="28">
                  <c:v>-1.0693000003811903E-2</c:v>
                </c:pt>
                <c:pt idx="29">
                  <c:v>-4.3279999954393134E-3</c:v>
                </c:pt>
                <c:pt idx="30">
                  <c:v>-9.1909999973722734E-3</c:v>
                </c:pt>
                <c:pt idx="31">
                  <c:v>-8.9059999954770319E-3</c:v>
                </c:pt>
                <c:pt idx="32">
                  <c:v>-1.5992000000551343E-2</c:v>
                </c:pt>
                <c:pt idx="33">
                  <c:v>-1.3753999999607913E-2</c:v>
                </c:pt>
                <c:pt idx="34">
                  <c:v>-1.4331999998830725E-2</c:v>
                </c:pt>
                <c:pt idx="35">
                  <c:v>-1.4108999996096827E-2</c:v>
                </c:pt>
                <c:pt idx="36">
                  <c:v>-1.7358000004605856E-2</c:v>
                </c:pt>
                <c:pt idx="37">
                  <c:v>-2.2924000004422851E-2</c:v>
                </c:pt>
                <c:pt idx="38">
                  <c:v>-2.024899999378249E-2</c:v>
                </c:pt>
                <c:pt idx="39">
                  <c:v>-1.8390999997791369E-2</c:v>
                </c:pt>
                <c:pt idx="40">
                  <c:v>-2.2744000001694076E-2</c:v>
                </c:pt>
                <c:pt idx="41">
                  <c:v>-1.9195000000763685E-2</c:v>
                </c:pt>
                <c:pt idx="42">
                  <c:v>-1.837599999998929E-2</c:v>
                </c:pt>
                <c:pt idx="44">
                  <c:v>-1.9954000003053807E-2</c:v>
                </c:pt>
                <c:pt idx="45">
                  <c:v>-2.5856000000203494E-2</c:v>
                </c:pt>
                <c:pt idx="47">
                  <c:v>-2.0080999995116144E-2</c:v>
                </c:pt>
                <c:pt idx="48">
                  <c:v>-2.3943999993207399E-2</c:v>
                </c:pt>
                <c:pt idx="49">
                  <c:v>-2.8646999999182299E-2</c:v>
                </c:pt>
                <c:pt idx="50">
                  <c:v>-2.2774999997636769E-2</c:v>
                </c:pt>
                <c:pt idx="51">
                  <c:v>-2.0174999997834675E-2</c:v>
                </c:pt>
                <c:pt idx="52">
                  <c:v>-1.8875000001571607E-2</c:v>
                </c:pt>
                <c:pt idx="53">
                  <c:v>-1.8875000001571607E-2</c:v>
                </c:pt>
                <c:pt idx="57">
                  <c:v>-2.3636999998416286E-2</c:v>
                </c:pt>
                <c:pt idx="58">
                  <c:v>-2.0399000000907108E-2</c:v>
                </c:pt>
                <c:pt idx="64">
                  <c:v>-2.152100000239443E-2</c:v>
                </c:pt>
                <c:pt idx="66">
                  <c:v>-2.0456999998714309E-2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32-4386-9626-5A8DD4AF80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-1176</c:v>
                </c:pt>
                <c:pt idx="1">
                  <c:v>0</c:v>
                </c:pt>
                <c:pt idx="2">
                  <c:v>111</c:v>
                </c:pt>
                <c:pt idx="3">
                  <c:v>6147</c:v>
                </c:pt>
                <c:pt idx="4">
                  <c:v>9302</c:v>
                </c:pt>
                <c:pt idx="5">
                  <c:v>9315</c:v>
                </c:pt>
                <c:pt idx="6">
                  <c:v>9508</c:v>
                </c:pt>
                <c:pt idx="7">
                  <c:v>9534</c:v>
                </c:pt>
                <c:pt idx="8">
                  <c:v>9542</c:v>
                </c:pt>
                <c:pt idx="9">
                  <c:v>9703</c:v>
                </c:pt>
                <c:pt idx="10">
                  <c:v>9708</c:v>
                </c:pt>
                <c:pt idx="11">
                  <c:v>9795</c:v>
                </c:pt>
                <c:pt idx="12">
                  <c:v>9996</c:v>
                </c:pt>
                <c:pt idx="13">
                  <c:v>10009</c:v>
                </c:pt>
                <c:pt idx="14">
                  <c:v>10215</c:v>
                </c:pt>
                <c:pt idx="15">
                  <c:v>10656</c:v>
                </c:pt>
                <c:pt idx="16">
                  <c:v>10669</c:v>
                </c:pt>
                <c:pt idx="17">
                  <c:v>10799</c:v>
                </c:pt>
                <c:pt idx="18">
                  <c:v>11044</c:v>
                </c:pt>
                <c:pt idx="19">
                  <c:v>11089</c:v>
                </c:pt>
                <c:pt idx="20">
                  <c:v>11968</c:v>
                </c:pt>
                <c:pt idx="21">
                  <c:v>12010</c:v>
                </c:pt>
                <c:pt idx="22">
                  <c:v>12224</c:v>
                </c:pt>
                <c:pt idx="23">
                  <c:v>12245</c:v>
                </c:pt>
                <c:pt idx="24">
                  <c:v>12258</c:v>
                </c:pt>
                <c:pt idx="25">
                  <c:v>12443</c:v>
                </c:pt>
                <c:pt idx="26">
                  <c:v>12443</c:v>
                </c:pt>
                <c:pt idx="27">
                  <c:v>12443</c:v>
                </c:pt>
                <c:pt idx="28">
                  <c:v>12459</c:v>
                </c:pt>
                <c:pt idx="29">
                  <c:v>12464</c:v>
                </c:pt>
                <c:pt idx="30">
                  <c:v>12633</c:v>
                </c:pt>
                <c:pt idx="31">
                  <c:v>12678</c:v>
                </c:pt>
                <c:pt idx="32">
                  <c:v>12696</c:v>
                </c:pt>
                <c:pt idx="33">
                  <c:v>12902</c:v>
                </c:pt>
                <c:pt idx="34">
                  <c:v>13116</c:v>
                </c:pt>
                <c:pt idx="35">
                  <c:v>13267</c:v>
                </c:pt>
                <c:pt idx="36">
                  <c:v>13354</c:v>
                </c:pt>
                <c:pt idx="37">
                  <c:v>13612</c:v>
                </c:pt>
                <c:pt idx="38">
                  <c:v>14087</c:v>
                </c:pt>
                <c:pt idx="39">
                  <c:v>14233</c:v>
                </c:pt>
                <c:pt idx="40">
                  <c:v>14272</c:v>
                </c:pt>
                <c:pt idx="41">
                  <c:v>14285</c:v>
                </c:pt>
                <c:pt idx="42">
                  <c:v>14288</c:v>
                </c:pt>
                <c:pt idx="43">
                  <c:v>14473</c:v>
                </c:pt>
                <c:pt idx="44">
                  <c:v>14502</c:v>
                </c:pt>
                <c:pt idx="45">
                  <c:v>14528</c:v>
                </c:pt>
                <c:pt idx="46">
                  <c:v>14528</c:v>
                </c:pt>
                <c:pt idx="47">
                  <c:v>14703</c:v>
                </c:pt>
                <c:pt idx="48">
                  <c:v>14872</c:v>
                </c:pt>
                <c:pt idx="49">
                  <c:v>14961</c:v>
                </c:pt>
                <c:pt idx="50">
                  <c:v>15125</c:v>
                </c:pt>
                <c:pt idx="51">
                  <c:v>15125</c:v>
                </c:pt>
                <c:pt idx="52">
                  <c:v>15125</c:v>
                </c:pt>
                <c:pt idx="53">
                  <c:v>15125</c:v>
                </c:pt>
                <c:pt idx="54">
                  <c:v>15125</c:v>
                </c:pt>
                <c:pt idx="55">
                  <c:v>15146</c:v>
                </c:pt>
                <c:pt idx="56">
                  <c:v>15323</c:v>
                </c:pt>
                <c:pt idx="57">
                  <c:v>15331</c:v>
                </c:pt>
                <c:pt idx="58">
                  <c:v>15537</c:v>
                </c:pt>
                <c:pt idx="59">
                  <c:v>15805</c:v>
                </c:pt>
                <c:pt idx="60">
                  <c:v>15824</c:v>
                </c:pt>
                <c:pt idx="61">
                  <c:v>15824</c:v>
                </c:pt>
                <c:pt idx="62">
                  <c:v>15832</c:v>
                </c:pt>
                <c:pt idx="63">
                  <c:v>15843</c:v>
                </c:pt>
                <c:pt idx="64">
                  <c:v>15843</c:v>
                </c:pt>
                <c:pt idx="65">
                  <c:v>15869</c:v>
                </c:pt>
                <c:pt idx="66">
                  <c:v>15991</c:v>
                </c:pt>
                <c:pt idx="67">
                  <c:v>16523</c:v>
                </c:pt>
                <c:pt idx="68">
                  <c:v>16700</c:v>
                </c:pt>
                <c:pt idx="69">
                  <c:v>16756</c:v>
                </c:pt>
                <c:pt idx="70">
                  <c:v>16990</c:v>
                </c:pt>
                <c:pt idx="71">
                  <c:v>18538</c:v>
                </c:pt>
                <c:pt idx="72">
                  <c:v>19895</c:v>
                </c:pt>
                <c:pt idx="73">
                  <c:v>20100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43">
                  <c:v>-2.6571000002149958E-2</c:v>
                </c:pt>
                <c:pt idx="46">
                  <c:v>-1.6955999999481719E-2</c:v>
                </c:pt>
                <c:pt idx="55">
                  <c:v>-2.3241999995661899E-2</c:v>
                </c:pt>
                <c:pt idx="63">
                  <c:v>-2.4860999998054467E-2</c:v>
                </c:pt>
                <c:pt idx="65">
                  <c:v>-2.4463000001560431E-2</c:v>
                </c:pt>
                <c:pt idx="69">
                  <c:v>-2.7912000005017035E-2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632-4386-9626-5A8DD4AF80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6">
                    <c:v>0</c:v>
                  </c:pt>
                  <c:pt idx="35">
                    <c:v>3.0000000000000001E-3</c:v>
                  </c:pt>
                  <c:pt idx="36">
                    <c:v>5.0000000000000001E-3</c:v>
                  </c:pt>
                  <c:pt idx="38">
                    <c:v>8.0000000000000002E-3</c:v>
                  </c:pt>
                  <c:pt idx="39">
                    <c:v>6.0000000000000001E-3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6.0000000000000001E-3</c:v>
                  </c:pt>
                  <c:pt idx="43">
                    <c:v>0</c:v>
                  </c:pt>
                  <c:pt idx="44">
                    <c:v>8.0000000000000002E-3</c:v>
                  </c:pt>
                  <c:pt idx="45">
                    <c:v>8.9999999999999993E-3</c:v>
                  </c:pt>
                  <c:pt idx="46">
                    <c:v>0</c:v>
                  </c:pt>
                  <c:pt idx="47">
                    <c:v>6.0000000000000001E-3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4.0000000000000002E-4</c:v>
                  </c:pt>
                  <c:pt idx="56">
                    <c:v>3.0000000000000001E-5</c:v>
                  </c:pt>
                  <c:pt idx="57">
                    <c:v>0</c:v>
                  </c:pt>
                  <c:pt idx="58">
                    <c:v>4.0000000000000001E-3</c:v>
                  </c:pt>
                  <c:pt idx="59">
                    <c:v>4.0000000000000002E-4</c:v>
                  </c:pt>
                  <c:pt idx="60">
                    <c:v>5.0000000000000001E-3</c:v>
                  </c:pt>
                  <c:pt idx="61">
                    <c:v>5.0000000000000001E-3</c:v>
                  </c:pt>
                  <c:pt idx="62">
                    <c:v>1E-4</c:v>
                  </c:pt>
                  <c:pt idx="63">
                    <c:v>2.9999999999999997E-4</c:v>
                  </c:pt>
                  <c:pt idx="64">
                    <c:v>0</c:v>
                  </c:pt>
                  <c:pt idx="65">
                    <c:v>2.0000000000000001E-4</c:v>
                  </c:pt>
                  <c:pt idx="66">
                    <c:v>3.0000000000000001E-3</c:v>
                  </c:pt>
                  <c:pt idx="67">
                    <c:v>2.0000000000000001E-4</c:v>
                  </c:pt>
                  <c:pt idx="68">
                    <c:v>1E-4</c:v>
                  </c:pt>
                  <c:pt idx="70">
                    <c:v>2.9999999999999997E-4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6">
                    <c:v>0</c:v>
                  </c:pt>
                  <c:pt idx="35">
                    <c:v>3.0000000000000001E-3</c:v>
                  </c:pt>
                  <c:pt idx="36">
                    <c:v>5.0000000000000001E-3</c:v>
                  </c:pt>
                  <c:pt idx="38">
                    <c:v>8.0000000000000002E-3</c:v>
                  </c:pt>
                  <c:pt idx="39">
                    <c:v>6.0000000000000001E-3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6.0000000000000001E-3</c:v>
                  </c:pt>
                  <c:pt idx="43">
                    <c:v>0</c:v>
                  </c:pt>
                  <c:pt idx="44">
                    <c:v>8.0000000000000002E-3</c:v>
                  </c:pt>
                  <c:pt idx="45">
                    <c:v>8.9999999999999993E-3</c:v>
                  </c:pt>
                  <c:pt idx="46">
                    <c:v>0</c:v>
                  </c:pt>
                  <c:pt idx="47">
                    <c:v>6.0000000000000001E-3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4.0000000000000002E-4</c:v>
                  </c:pt>
                  <c:pt idx="56">
                    <c:v>3.0000000000000001E-5</c:v>
                  </c:pt>
                  <c:pt idx="57">
                    <c:v>0</c:v>
                  </c:pt>
                  <c:pt idx="58">
                    <c:v>4.0000000000000001E-3</c:v>
                  </c:pt>
                  <c:pt idx="59">
                    <c:v>4.0000000000000002E-4</c:v>
                  </c:pt>
                  <c:pt idx="60">
                    <c:v>5.0000000000000001E-3</c:v>
                  </c:pt>
                  <c:pt idx="61">
                    <c:v>5.0000000000000001E-3</c:v>
                  </c:pt>
                  <c:pt idx="62">
                    <c:v>1E-4</c:v>
                  </c:pt>
                  <c:pt idx="63">
                    <c:v>2.9999999999999997E-4</c:v>
                  </c:pt>
                  <c:pt idx="64">
                    <c:v>0</c:v>
                  </c:pt>
                  <c:pt idx="65">
                    <c:v>2.0000000000000001E-4</c:v>
                  </c:pt>
                  <c:pt idx="66">
                    <c:v>3.0000000000000001E-3</c:v>
                  </c:pt>
                  <c:pt idx="67">
                    <c:v>2.0000000000000001E-4</c:v>
                  </c:pt>
                  <c:pt idx="68">
                    <c:v>1E-4</c:v>
                  </c:pt>
                  <c:pt idx="7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-1176</c:v>
                </c:pt>
                <c:pt idx="1">
                  <c:v>0</c:v>
                </c:pt>
                <c:pt idx="2">
                  <c:v>111</c:v>
                </c:pt>
                <c:pt idx="3">
                  <c:v>6147</c:v>
                </c:pt>
                <c:pt idx="4">
                  <c:v>9302</c:v>
                </c:pt>
                <c:pt idx="5">
                  <c:v>9315</c:v>
                </c:pt>
                <c:pt idx="6">
                  <c:v>9508</c:v>
                </c:pt>
                <c:pt idx="7">
                  <c:v>9534</c:v>
                </c:pt>
                <c:pt idx="8">
                  <c:v>9542</c:v>
                </c:pt>
                <c:pt idx="9">
                  <c:v>9703</c:v>
                </c:pt>
                <c:pt idx="10">
                  <c:v>9708</c:v>
                </c:pt>
                <c:pt idx="11">
                  <c:v>9795</c:v>
                </c:pt>
                <c:pt idx="12">
                  <c:v>9996</c:v>
                </c:pt>
                <c:pt idx="13">
                  <c:v>10009</c:v>
                </c:pt>
                <c:pt idx="14">
                  <c:v>10215</c:v>
                </c:pt>
                <c:pt idx="15">
                  <c:v>10656</c:v>
                </c:pt>
                <c:pt idx="16">
                  <c:v>10669</c:v>
                </c:pt>
                <c:pt idx="17">
                  <c:v>10799</c:v>
                </c:pt>
                <c:pt idx="18">
                  <c:v>11044</c:v>
                </c:pt>
                <c:pt idx="19">
                  <c:v>11089</c:v>
                </c:pt>
                <c:pt idx="20">
                  <c:v>11968</c:v>
                </c:pt>
                <c:pt idx="21">
                  <c:v>12010</c:v>
                </c:pt>
                <c:pt idx="22">
                  <c:v>12224</c:v>
                </c:pt>
                <c:pt idx="23">
                  <c:v>12245</c:v>
                </c:pt>
                <c:pt idx="24">
                  <c:v>12258</c:v>
                </c:pt>
                <c:pt idx="25">
                  <c:v>12443</c:v>
                </c:pt>
                <c:pt idx="26">
                  <c:v>12443</c:v>
                </c:pt>
                <c:pt idx="27">
                  <c:v>12443</c:v>
                </c:pt>
                <c:pt idx="28">
                  <c:v>12459</c:v>
                </c:pt>
                <c:pt idx="29">
                  <c:v>12464</c:v>
                </c:pt>
                <c:pt idx="30">
                  <c:v>12633</c:v>
                </c:pt>
                <c:pt idx="31">
                  <c:v>12678</c:v>
                </c:pt>
                <c:pt idx="32">
                  <c:v>12696</c:v>
                </c:pt>
                <c:pt idx="33">
                  <c:v>12902</c:v>
                </c:pt>
                <c:pt idx="34">
                  <c:v>13116</c:v>
                </c:pt>
                <c:pt idx="35">
                  <c:v>13267</c:v>
                </c:pt>
                <c:pt idx="36">
                  <c:v>13354</c:v>
                </c:pt>
                <c:pt idx="37">
                  <c:v>13612</c:v>
                </c:pt>
                <c:pt idx="38">
                  <c:v>14087</c:v>
                </c:pt>
                <c:pt idx="39">
                  <c:v>14233</c:v>
                </c:pt>
                <c:pt idx="40">
                  <c:v>14272</c:v>
                </c:pt>
                <c:pt idx="41">
                  <c:v>14285</c:v>
                </c:pt>
                <c:pt idx="42">
                  <c:v>14288</c:v>
                </c:pt>
                <c:pt idx="43">
                  <c:v>14473</c:v>
                </c:pt>
                <c:pt idx="44">
                  <c:v>14502</c:v>
                </c:pt>
                <c:pt idx="45">
                  <c:v>14528</c:v>
                </c:pt>
                <c:pt idx="46">
                  <c:v>14528</c:v>
                </c:pt>
                <c:pt idx="47">
                  <c:v>14703</c:v>
                </c:pt>
                <c:pt idx="48">
                  <c:v>14872</c:v>
                </c:pt>
                <c:pt idx="49">
                  <c:v>14961</c:v>
                </c:pt>
                <c:pt idx="50">
                  <c:v>15125</c:v>
                </c:pt>
                <c:pt idx="51">
                  <c:v>15125</c:v>
                </c:pt>
                <c:pt idx="52">
                  <c:v>15125</c:v>
                </c:pt>
                <c:pt idx="53">
                  <c:v>15125</c:v>
                </c:pt>
                <c:pt idx="54">
                  <c:v>15125</c:v>
                </c:pt>
                <c:pt idx="55">
                  <c:v>15146</c:v>
                </c:pt>
                <c:pt idx="56">
                  <c:v>15323</c:v>
                </c:pt>
                <c:pt idx="57">
                  <c:v>15331</c:v>
                </c:pt>
                <c:pt idx="58">
                  <c:v>15537</c:v>
                </c:pt>
                <c:pt idx="59">
                  <c:v>15805</c:v>
                </c:pt>
                <c:pt idx="60">
                  <c:v>15824</c:v>
                </c:pt>
                <c:pt idx="61">
                  <c:v>15824</c:v>
                </c:pt>
                <c:pt idx="62">
                  <c:v>15832</c:v>
                </c:pt>
                <c:pt idx="63">
                  <c:v>15843</c:v>
                </c:pt>
                <c:pt idx="64">
                  <c:v>15843</c:v>
                </c:pt>
                <c:pt idx="65">
                  <c:v>15869</c:v>
                </c:pt>
                <c:pt idx="66">
                  <c:v>15991</c:v>
                </c:pt>
                <c:pt idx="67">
                  <c:v>16523</c:v>
                </c:pt>
                <c:pt idx="68">
                  <c:v>16700</c:v>
                </c:pt>
                <c:pt idx="69">
                  <c:v>16756</c:v>
                </c:pt>
                <c:pt idx="70">
                  <c:v>16990</c:v>
                </c:pt>
                <c:pt idx="71">
                  <c:v>18538</c:v>
                </c:pt>
                <c:pt idx="72">
                  <c:v>19895</c:v>
                </c:pt>
                <c:pt idx="73">
                  <c:v>20100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  <c:pt idx="54">
                  <c:v>-1.7475000000558794E-2</c:v>
                </c:pt>
                <c:pt idx="56">
                  <c:v>-2.2961000002396759E-2</c:v>
                </c:pt>
                <c:pt idx="59">
                  <c:v>-2.4134999999660067E-2</c:v>
                </c:pt>
                <c:pt idx="60">
                  <c:v>-2.2047999998903833E-2</c:v>
                </c:pt>
                <c:pt idx="61">
                  <c:v>-2.2047999998903833E-2</c:v>
                </c:pt>
                <c:pt idx="62">
                  <c:v>-2.4164000002201647E-2</c:v>
                </c:pt>
                <c:pt idx="67">
                  <c:v>-2.8820999992603902E-2</c:v>
                </c:pt>
                <c:pt idx="68">
                  <c:v>-2.9600000001664739E-2</c:v>
                </c:pt>
                <c:pt idx="70">
                  <c:v>-3.2930000001215376E-2</c:v>
                </c:pt>
                <c:pt idx="71">
                  <c:v>-3.8125999999465421E-2</c:v>
                </c:pt>
                <c:pt idx="72">
                  <c:v>-4.4765000115148723E-2</c:v>
                </c:pt>
                <c:pt idx="73">
                  <c:v>-5.0399999992805533E-2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632-4386-9626-5A8DD4AF80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6">
                    <c:v>0</c:v>
                  </c:pt>
                  <c:pt idx="35">
                    <c:v>3.0000000000000001E-3</c:v>
                  </c:pt>
                  <c:pt idx="36">
                    <c:v>5.0000000000000001E-3</c:v>
                  </c:pt>
                  <c:pt idx="38">
                    <c:v>8.0000000000000002E-3</c:v>
                  </c:pt>
                  <c:pt idx="39">
                    <c:v>6.0000000000000001E-3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6.0000000000000001E-3</c:v>
                  </c:pt>
                  <c:pt idx="43">
                    <c:v>0</c:v>
                  </c:pt>
                  <c:pt idx="44">
                    <c:v>8.0000000000000002E-3</c:v>
                  </c:pt>
                  <c:pt idx="45">
                    <c:v>8.9999999999999993E-3</c:v>
                  </c:pt>
                  <c:pt idx="46">
                    <c:v>0</c:v>
                  </c:pt>
                  <c:pt idx="47">
                    <c:v>6.0000000000000001E-3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4.0000000000000002E-4</c:v>
                  </c:pt>
                  <c:pt idx="56">
                    <c:v>3.0000000000000001E-5</c:v>
                  </c:pt>
                  <c:pt idx="57">
                    <c:v>0</c:v>
                  </c:pt>
                  <c:pt idx="58">
                    <c:v>4.0000000000000001E-3</c:v>
                  </c:pt>
                  <c:pt idx="59">
                    <c:v>4.0000000000000002E-4</c:v>
                  </c:pt>
                  <c:pt idx="60">
                    <c:v>5.0000000000000001E-3</c:v>
                  </c:pt>
                  <c:pt idx="61">
                    <c:v>5.0000000000000001E-3</c:v>
                  </c:pt>
                  <c:pt idx="62">
                    <c:v>1E-4</c:v>
                  </c:pt>
                  <c:pt idx="63">
                    <c:v>2.9999999999999997E-4</c:v>
                  </c:pt>
                  <c:pt idx="64">
                    <c:v>0</c:v>
                  </c:pt>
                  <c:pt idx="65">
                    <c:v>2.0000000000000001E-4</c:v>
                  </c:pt>
                  <c:pt idx="66">
                    <c:v>3.0000000000000001E-3</c:v>
                  </c:pt>
                  <c:pt idx="67">
                    <c:v>2.0000000000000001E-4</c:v>
                  </c:pt>
                  <c:pt idx="68">
                    <c:v>1E-4</c:v>
                  </c:pt>
                  <c:pt idx="70">
                    <c:v>2.9999999999999997E-4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6">
                    <c:v>0</c:v>
                  </c:pt>
                  <c:pt idx="35">
                    <c:v>3.0000000000000001E-3</c:v>
                  </c:pt>
                  <c:pt idx="36">
                    <c:v>5.0000000000000001E-3</c:v>
                  </c:pt>
                  <c:pt idx="38">
                    <c:v>8.0000000000000002E-3</c:v>
                  </c:pt>
                  <c:pt idx="39">
                    <c:v>6.0000000000000001E-3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6.0000000000000001E-3</c:v>
                  </c:pt>
                  <c:pt idx="43">
                    <c:v>0</c:v>
                  </c:pt>
                  <c:pt idx="44">
                    <c:v>8.0000000000000002E-3</c:v>
                  </c:pt>
                  <c:pt idx="45">
                    <c:v>8.9999999999999993E-3</c:v>
                  </c:pt>
                  <c:pt idx="46">
                    <c:v>0</c:v>
                  </c:pt>
                  <c:pt idx="47">
                    <c:v>6.0000000000000001E-3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4.0000000000000002E-4</c:v>
                  </c:pt>
                  <c:pt idx="56">
                    <c:v>3.0000000000000001E-5</c:v>
                  </c:pt>
                  <c:pt idx="57">
                    <c:v>0</c:v>
                  </c:pt>
                  <c:pt idx="58">
                    <c:v>4.0000000000000001E-3</c:v>
                  </c:pt>
                  <c:pt idx="59">
                    <c:v>4.0000000000000002E-4</c:v>
                  </c:pt>
                  <c:pt idx="60">
                    <c:v>5.0000000000000001E-3</c:v>
                  </c:pt>
                  <c:pt idx="61">
                    <c:v>5.0000000000000001E-3</c:v>
                  </c:pt>
                  <c:pt idx="62">
                    <c:v>1E-4</c:v>
                  </c:pt>
                  <c:pt idx="63">
                    <c:v>2.9999999999999997E-4</c:v>
                  </c:pt>
                  <c:pt idx="64">
                    <c:v>0</c:v>
                  </c:pt>
                  <c:pt idx="65">
                    <c:v>2.0000000000000001E-4</c:v>
                  </c:pt>
                  <c:pt idx="66">
                    <c:v>3.0000000000000001E-3</c:v>
                  </c:pt>
                  <c:pt idx="67">
                    <c:v>2.0000000000000001E-4</c:v>
                  </c:pt>
                  <c:pt idx="68">
                    <c:v>1E-4</c:v>
                  </c:pt>
                  <c:pt idx="7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-1176</c:v>
                </c:pt>
                <c:pt idx="1">
                  <c:v>0</c:v>
                </c:pt>
                <c:pt idx="2">
                  <c:v>111</c:v>
                </c:pt>
                <c:pt idx="3">
                  <c:v>6147</c:v>
                </c:pt>
                <c:pt idx="4">
                  <c:v>9302</c:v>
                </c:pt>
                <c:pt idx="5">
                  <c:v>9315</c:v>
                </c:pt>
                <c:pt idx="6">
                  <c:v>9508</c:v>
                </c:pt>
                <c:pt idx="7">
                  <c:v>9534</c:v>
                </c:pt>
                <c:pt idx="8">
                  <c:v>9542</c:v>
                </c:pt>
                <c:pt idx="9">
                  <c:v>9703</c:v>
                </c:pt>
                <c:pt idx="10">
                  <c:v>9708</c:v>
                </c:pt>
                <c:pt idx="11">
                  <c:v>9795</c:v>
                </c:pt>
                <c:pt idx="12">
                  <c:v>9996</c:v>
                </c:pt>
                <c:pt idx="13">
                  <c:v>10009</c:v>
                </c:pt>
                <c:pt idx="14">
                  <c:v>10215</c:v>
                </c:pt>
                <c:pt idx="15">
                  <c:v>10656</c:v>
                </c:pt>
                <c:pt idx="16">
                  <c:v>10669</c:v>
                </c:pt>
                <c:pt idx="17">
                  <c:v>10799</c:v>
                </c:pt>
                <c:pt idx="18">
                  <c:v>11044</c:v>
                </c:pt>
                <c:pt idx="19">
                  <c:v>11089</c:v>
                </c:pt>
                <c:pt idx="20">
                  <c:v>11968</c:v>
                </c:pt>
                <c:pt idx="21">
                  <c:v>12010</c:v>
                </c:pt>
                <c:pt idx="22">
                  <c:v>12224</c:v>
                </c:pt>
                <c:pt idx="23">
                  <c:v>12245</c:v>
                </c:pt>
                <c:pt idx="24">
                  <c:v>12258</c:v>
                </c:pt>
                <c:pt idx="25">
                  <c:v>12443</c:v>
                </c:pt>
                <c:pt idx="26">
                  <c:v>12443</c:v>
                </c:pt>
                <c:pt idx="27">
                  <c:v>12443</c:v>
                </c:pt>
                <c:pt idx="28">
                  <c:v>12459</c:v>
                </c:pt>
                <c:pt idx="29">
                  <c:v>12464</c:v>
                </c:pt>
                <c:pt idx="30">
                  <c:v>12633</c:v>
                </c:pt>
                <c:pt idx="31">
                  <c:v>12678</c:v>
                </c:pt>
                <c:pt idx="32">
                  <c:v>12696</c:v>
                </c:pt>
                <c:pt idx="33">
                  <c:v>12902</c:v>
                </c:pt>
                <c:pt idx="34">
                  <c:v>13116</c:v>
                </c:pt>
                <c:pt idx="35">
                  <c:v>13267</c:v>
                </c:pt>
                <c:pt idx="36">
                  <c:v>13354</c:v>
                </c:pt>
                <c:pt idx="37">
                  <c:v>13612</c:v>
                </c:pt>
                <c:pt idx="38">
                  <c:v>14087</c:v>
                </c:pt>
                <c:pt idx="39">
                  <c:v>14233</c:v>
                </c:pt>
                <c:pt idx="40">
                  <c:v>14272</c:v>
                </c:pt>
                <c:pt idx="41">
                  <c:v>14285</c:v>
                </c:pt>
                <c:pt idx="42">
                  <c:v>14288</c:v>
                </c:pt>
                <c:pt idx="43">
                  <c:v>14473</c:v>
                </c:pt>
                <c:pt idx="44">
                  <c:v>14502</c:v>
                </c:pt>
                <c:pt idx="45">
                  <c:v>14528</c:v>
                </c:pt>
                <c:pt idx="46">
                  <c:v>14528</c:v>
                </c:pt>
                <c:pt idx="47">
                  <c:v>14703</c:v>
                </c:pt>
                <c:pt idx="48">
                  <c:v>14872</c:v>
                </c:pt>
                <c:pt idx="49">
                  <c:v>14961</c:v>
                </c:pt>
                <c:pt idx="50">
                  <c:v>15125</c:v>
                </c:pt>
                <c:pt idx="51">
                  <c:v>15125</c:v>
                </c:pt>
                <c:pt idx="52">
                  <c:v>15125</c:v>
                </c:pt>
                <c:pt idx="53">
                  <c:v>15125</c:v>
                </c:pt>
                <c:pt idx="54">
                  <c:v>15125</c:v>
                </c:pt>
                <c:pt idx="55">
                  <c:v>15146</c:v>
                </c:pt>
                <c:pt idx="56">
                  <c:v>15323</c:v>
                </c:pt>
                <c:pt idx="57">
                  <c:v>15331</c:v>
                </c:pt>
                <c:pt idx="58">
                  <c:v>15537</c:v>
                </c:pt>
                <c:pt idx="59">
                  <c:v>15805</c:v>
                </c:pt>
                <c:pt idx="60">
                  <c:v>15824</c:v>
                </c:pt>
                <c:pt idx="61">
                  <c:v>15824</c:v>
                </c:pt>
                <c:pt idx="62">
                  <c:v>15832</c:v>
                </c:pt>
                <c:pt idx="63">
                  <c:v>15843</c:v>
                </c:pt>
                <c:pt idx="64">
                  <c:v>15843</c:v>
                </c:pt>
                <c:pt idx="65">
                  <c:v>15869</c:v>
                </c:pt>
                <c:pt idx="66">
                  <c:v>15991</c:v>
                </c:pt>
                <c:pt idx="67">
                  <c:v>16523</c:v>
                </c:pt>
                <c:pt idx="68">
                  <c:v>16700</c:v>
                </c:pt>
                <c:pt idx="69">
                  <c:v>16756</c:v>
                </c:pt>
                <c:pt idx="70">
                  <c:v>16990</c:v>
                </c:pt>
                <c:pt idx="71">
                  <c:v>18538</c:v>
                </c:pt>
                <c:pt idx="72">
                  <c:v>19895</c:v>
                </c:pt>
                <c:pt idx="73">
                  <c:v>20100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632-4386-9626-5A8DD4AF80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6">
                    <c:v>0</c:v>
                  </c:pt>
                  <c:pt idx="35">
                    <c:v>3.0000000000000001E-3</c:v>
                  </c:pt>
                  <c:pt idx="36">
                    <c:v>5.0000000000000001E-3</c:v>
                  </c:pt>
                  <c:pt idx="38">
                    <c:v>8.0000000000000002E-3</c:v>
                  </c:pt>
                  <c:pt idx="39">
                    <c:v>6.0000000000000001E-3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6.0000000000000001E-3</c:v>
                  </c:pt>
                  <c:pt idx="43">
                    <c:v>0</c:v>
                  </c:pt>
                  <c:pt idx="44">
                    <c:v>8.0000000000000002E-3</c:v>
                  </c:pt>
                  <c:pt idx="45">
                    <c:v>8.9999999999999993E-3</c:v>
                  </c:pt>
                  <c:pt idx="46">
                    <c:v>0</c:v>
                  </c:pt>
                  <c:pt idx="47">
                    <c:v>6.0000000000000001E-3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4.0000000000000002E-4</c:v>
                  </c:pt>
                  <c:pt idx="56">
                    <c:v>3.0000000000000001E-5</c:v>
                  </c:pt>
                  <c:pt idx="57">
                    <c:v>0</c:v>
                  </c:pt>
                  <c:pt idx="58">
                    <c:v>4.0000000000000001E-3</c:v>
                  </c:pt>
                  <c:pt idx="59">
                    <c:v>4.0000000000000002E-4</c:v>
                  </c:pt>
                  <c:pt idx="60">
                    <c:v>5.0000000000000001E-3</c:v>
                  </c:pt>
                  <c:pt idx="61">
                    <c:v>5.0000000000000001E-3</c:v>
                  </c:pt>
                  <c:pt idx="62">
                    <c:v>1E-4</c:v>
                  </c:pt>
                  <c:pt idx="63">
                    <c:v>2.9999999999999997E-4</c:v>
                  </c:pt>
                  <c:pt idx="64">
                    <c:v>0</c:v>
                  </c:pt>
                  <c:pt idx="65">
                    <c:v>2.0000000000000001E-4</c:v>
                  </c:pt>
                  <c:pt idx="66">
                    <c:v>3.0000000000000001E-3</c:v>
                  </c:pt>
                  <c:pt idx="67">
                    <c:v>2.0000000000000001E-4</c:v>
                  </c:pt>
                  <c:pt idx="68">
                    <c:v>1E-4</c:v>
                  </c:pt>
                  <c:pt idx="70">
                    <c:v>2.9999999999999997E-4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6">
                    <c:v>0</c:v>
                  </c:pt>
                  <c:pt idx="35">
                    <c:v>3.0000000000000001E-3</c:v>
                  </c:pt>
                  <c:pt idx="36">
                    <c:v>5.0000000000000001E-3</c:v>
                  </c:pt>
                  <c:pt idx="38">
                    <c:v>8.0000000000000002E-3</c:v>
                  </c:pt>
                  <c:pt idx="39">
                    <c:v>6.0000000000000001E-3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6.0000000000000001E-3</c:v>
                  </c:pt>
                  <c:pt idx="43">
                    <c:v>0</c:v>
                  </c:pt>
                  <c:pt idx="44">
                    <c:v>8.0000000000000002E-3</c:v>
                  </c:pt>
                  <c:pt idx="45">
                    <c:v>8.9999999999999993E-3</c:v>
                  </c:pt>
                  <c:pt idx="46">
                    <c:v>0</c:v>
                  </c:pt>
                  <c:pt idx="47">
                    <c:v>6.0000000000000001E-3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4.0000000000000002E-4</c:v>
                  </c:pt>
                  <c:pt idx="56">
                    <c:v>3.0000000000000001E-5</c:v>
                  </c:pt>
                  <c:pt idx="57">
                    <c:v>0</c:v>
                  </c:pt>
                  <c:pt idx="58">
                    <c:v>4.0000000000000001E-3</c:v>
                  </c:pt>
                  <c:pt idx="59">
                    <c:v>4.0000000000000002E-4</c:v>
                  </c:pt>
                  <c:pt idx="60">
                    <c:v>5.0000000000000001E-3</c:v>
                  </c:pt>
                  <c:pt idx="61">
                    <c:v>5.0000000000000001E-3</c:v>
                  </c:pt>
                  <c:pt idx="62">
                    <c:v>1E-4</c:v>
                  </c:pt>
                  <c:pt idx="63">
                    <c:v>2.9999999999999997E-4</c:v>
                  </c:pt>
                  <c:pt idx="64">
                    <c:v>0</c:v>
                  </c:pt>
                  <c:pt idx="65">
                    <c:v>2.0000000000000001E-4</c:v>
                  </c:pt>
                  <c:pt idx="66">
                    <c:v>3.0000000000000001E-3</c:v>
                  </c:pt>
                  <c:pt idx="67">
                    <c:v>2.0000000000000001E-4</c:v>
                  </c:pt>
                  <c:pt idx="68">
                    <c:v>1E-4</c:v>
                  </c:pt>
                  <c:pt idx="7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-1176</c:v>
                </c:pt>
                <c:pt idx="1">
                  <c:v>0</c:v>
                </c:pt>
                <c:pt idx="2">
                  <c:v>111</c:v>
                </c:pt>
                <c:pt idx="3">
                  <c:v>6147</c:v>
                </c:pt>
                <c:pt idx="4">
                  <c:v>9302</c:v>
                </c:pt>
                <c:pt idx="5">
                  <c:v>9315</c:v>
                </c:pt>
                <c:pt idx="6">
                  <c:v>9508</c:v>
                </c:pt>
                <c:pt idx="7">
                  <c:v>9534</c:v>
                </c:pt>
                <c:pt idx="8">
                  <c:v>9542</c:v>
                </c:pt>
                <c:pt idx="9">
                  <c:v>9703</c:v>
                </c:pt>
                <c:pt idx="10">
                  <c:v>9708</c:v>
                </c:pt>
                <c:pt idx="11">
                  <c:v>9795</c:v>
                </c:pt>
                <c:pt idx="12">
                  <c:v>9996</c:v>
                </c:pt>
                <c:pt idx="13">
                  <c:v>10009</c:v>
                </c:pt>
                <c:pt idx="14">
                  <c:v>10215</c:v>
                </c:pt>
                <c:pt idx="15">
                  <c:v>10656</c:v>
                </c:pt>
                <c:pt idx="16">
                  <c:v>10669</c:v>
                </c:pt>
                <c:pt idx="17">
                  <c:v>10799</c:v>
                </c:pt>
                <c:pt idx="18">
                  <c:v>11044</c:v>
                </c:pt>
                <c:pt idx="19">
                  <c:v>11089</c:v>
                </c:pt>
                <c:pt idx="20">
                  <c:v>11968</c:v>
                </c:pt>
                <c:pt idx="21">
                  <c:v>12010</c:v>
                </c:pt>
                <c:pt idx="22">
                  <c:v>12224</c:v>
                </c:pt>
                <c:pt idx="23">
                  <c:v>12245</c:v>
                </c:pt>
                <c:pt idx="24">
                  <c:v>12258</c:v>
                </c:pt>
                <c:pt idx="25">
                  <c:v>12443</c:v>
                </c:pt>
                <c:pt idx="26">
                  <c:v>12443</c:v>
                </c:pt>
                <c:pt idx="27">
                  <c:v>12443</c:v>
                </c:pt>
                <c:pt idx="28">
                  <c:v>12459</c:v>
                </c:pt>
                <c:pt idx="29">
                  <c:v>12464</c:v>
                </c:pt>
                <c:pt idx="30">
                  <c:v>12633</c:v>
                </c:pt>
                <c:pt idx="31">
                  <c:v>12678</c:v>
                </c:pt>
                <c:pt idx="32">
                  <c:v>12696</c:v>
                </c:pt>
                <c:pt idx="33">
                  <c:v>12902</c:v>
                </c:pt>
                <c:pt idx="34">
                  <c:v>13116</c:v>
                </c:pt>
                <c:pt idx="35">
                  <c:v>13267</c:v>
                </c:pt>
                <c:pt idx="36">
                  <c:v>13354</c:v>
                </c:pt>
                <c:pt idx="37">
                  <c:v>13612</c:v>
                </c:pt>
                <c:pt idx="38">
                  <c:v>14087</c:v>
                </c:pt>
                <c:pt idx="39">
                  <c:v>14233</c:v>
                </c:pt>
                <c:pt idx="40">
                  <c:v>14272</c:v>
                </c:pt>
                <c:pt idx="41">
                  <c:v>14285</c:v>
                </c:pt>
                <c:pt idx="42">
                  <c:v>14288</c:v>
                </c:pt>
                <c:pt idx="43">
                  <c:v>14473</c:v>
                </c:pt>
                <c:pt idx="44">
                  <c:v>14502</c:v>
                </c:pt>
                <c:pt idx="45">
                  <c:v>14528</c:v>
                </c:pt>
                <c:pt idx="46">
                  <c:v>14528</c:v>
                </c:pt>
                <c:pt idx="47">
                  <c:v>14703</c:v>
                </c:pt>
                <c:pt idx="48">
                  <c:v>14872</c:v>
                </c:pt>
                <c:pt idx="49">
                  <c:v>14961</c:v>
                </c:pt>
                <c:pt idx="50">
                  <c:v>15125</c:v>
                </c:pt>
                <c:pt idx="51">
                  <c:v>15125</c:v>
                </c:pt>
                <c:pt idx="52">
                  <c:v>15125</c:v>
                </c:pt>
                <c:pt idx="53">
                  <c:v>15125</c:v>
                </c:pt>
                <c:pt idx="54">
                  <c:v>15125</c:v>
                </c:pt>
                <c:pt idx="55">
                  <c:v>15146</c:v>
                </c:pt>
                <c:pt idx="56">
                  <c:v>15323</c:v>
                </c:pt>
                <c:pt idx="57">
                  <c:v>15331</c:v>
                </c:pt>
                <c:pt idx="58">
                  <c:v>15537</c:v>
                </c:pt>
                <c:pt idx="59">
                  <c:v>15805</c:v>
                </c:pt>
                <c:pt idx="60">
                  <c:v>15824</c:v>
                </c:pt>
                <c:pt idx="61">
                  <c:v>15824</c:v>
                </c:pt>
                <c:pt idx="62">
                  <c:v>15832</c:v>
                </c:pt>
                <c:pt idx="63">
                  <c:v>15843</c:v>
                </c:pt>
                <c:pt idx="64">
                  <c:v>15843</c:v>
                </c:pt>
                <c:pt idx="65">
                  <c:v>15869</c:v>
                </c:pt>
                <c:pt idx="66">
                  <c:v>15991</c:v>
                </c:pt>
                <c:pt idx="67">
                  <c:v>16523</c:v>
                </c:pt>
                <c:pt idx="68">
                  <c:v>16700</c:v>
                </c:pt>
                <c:pt idx="69">
                  <c:v>16756</c:v>
                </c:pt>
                <c:pt idx="70">
                  <c:v>16990</c:v>
                </c:pt>
                <c:pt idx="71">
                  <c:v>18538</c:v>
                </c:pt>
                <c:pt idx="72">
                  <c:v>19895</c:v>
                </c:pt>
                <c:pt idx="73">
                  <c:v>20100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632-4386-9626-5A8DD4AF80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6">
                    <c:v>0</c:v>
                  </c:pt>
                  <c:pt idx="35">
                    <c:v>3.0000000000000001E-3</c:v>
                  </c:pt>
                  <c:pt idx="36">
                    <c:v>5.0000000000000001E-3</c:v>
                  </c:pt>
                  <c:pt idx="38">
                    <c:v>8.0000000000000002E-3</c:v>
                  </c:pt>
                  <c:pt idx="39">
                    <c:v>6.0000000000000001E-3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6.0000000000000001E-3</c:v>
                  </c:pt>
                  <c:pt idx="43">
                    <c:v>0</c:v>
                  </c:pt>
                  <c:pt idx="44">
                    <c:v>8.0000000000000002E-3</c:v>
                  </c:pt>
                  <c:pt idx="45">
                    <c:v>8.9999999999999993E-3</c:v>
                  </c:pt>
                  <c:pt idx="46">
                    <c:v>0</c:v>
                  </c:pt>
                  <c:pt idx="47">
                    <c:v>6.0000000000000001E-3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4.0000000000000002E-4</c:v>
                  </c:pt>
                  <c:pt idx="56">
                    <c:v>3.0000000000000001E-5</c:v>
                  </c:pt>
                  <c:pt idx="57">
                    <c:v>0</c:v>
                  </c:pt>
                  <c:pt idx="58">
                    <c:v>4.0000000000000001E-3</c:v>
                  </c:pt>
                  <c:pt idx="59">
                    <c:v>4.0000000000000002E-4</c:v>
                  </c:pt>
                  <c:pt idx="60">
                    <c:v>5.0000000000000001E-3</c:v>
                  </c:pt>
                  <c:pt idx="61">
                    <c:v>5.0000000000000001E-3</c:v>
                  </c:pt>
                  <c:pt idx="62">
                    <c:v>1E-4</c:v>
                  </c:pt>
                  <c:pt idx="63">
                    <c:v>2.9999999999999997E-4</c:v>
                  </c:pt>
                  <c:pt idx="64">
                    <c:v>0</c:v>
                  </c:pt>
                  <c:pt idx="65">
                    <c:v>2.0000000000000001E-4</c:v>
                  </c:pt>
                  <c:pt idx="66">
                    <c:v>3.0000000000000001E-3</c:v>
                  </c:pt>
                  <c:pt idx="67">
                    <c:v>2.0000000000000001E-4</c:v>
                  </c:pt>
                  <c:pt idx="68">
                    <c:v>1E-4</c:v>
                  </c:pt>
                  <c:pt idx="70">
                    <c:v>2.9999999999999997E-4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6">
                    <c:v>0</c:v>
                  </c:pt>
                  <c:pt idx="35">
                    <c:v>3.0000000000000001E-3</c:v>
                  </c:pt>
                  <c:pt idx="36">
                    <c:v>5.0000000000000001E-3</c:v>
                  </c:pt>
                  <c:pt idx="38">
                    <c:v>8.0000000000000002E-3</c:v>
                  </c:pt>
                  <c:pt idx="39">
                    <c:v>6.0000000000000001E-3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6.0000000000000001E-3</c:v>
                  </c:pt>
                  <c:pt idx="43">
                    <c:v>0</c:v>
                  </c:pt>
                  <c:pt idx="44">
                    <c:v>8.0000000000000002E-3</c:v>
                  </c:pt>
                  <c:pt idx="45">
                    <c:v>8.9999999999999993E-3</c:v>
                  </c:pt>
                  <c:pt idx="46">
                    <c:v>0</c:v>
                  </c:pt>
                  <c:pt idx="47">
                    <c:v>6.0000000000000001E-3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4.0000000000000002E-4</c:v>
                  </c:pt>
                  <c:pt idx="56">
                    <c:v>3.0000000000000001E-5</c:v>
                  </c:pt>
                  <c:pt idx="57">
                    <c:v>0</c:v>
                  </c:pt>
                  <c:pt idx="58">
                    <c:v>4.0000000000000001E-3</c:v>
                  </c:pt>
                  <c:pt idx="59">
                    <c:v>4.0000000000000002E-4</c:v>
                  </c:pt>
                  <c:pt idx="60">
                    <c:v>5.0000000000000001E-3</c:v>
                  </c:pt>
                  <c:pt idx="61">
                    <c:v>5.0000000000000001E-3</c:v>
                  </c:pt>
                  <c:pt idx="62">
                    <c:v>1E-4</c:v>
                  </c:pt>
                  <c:pt idx="63">
                    <c:v>2.9999999999999997E-4</c:v>
                  </c:pt>
                  <c:pt idx="64">
                    <c:v>0</c:v>
                  </c:pt>
                  <c:pt idx="65">
                    <c:v>2.0000000000000001E-4</c:v>
                  </c:pt>
                  <c:pt idx="66">
                    <c:v>3.0000000000000001E-3</c:v>
                  </c:pt>
                  <c:pt idx="67">
                    <c:v>2.0000000000000001E-4</c:v>
                  </c:pt>
                  <c:pt idx="68">
                    <c:v>1E-4</c:v>
                  </c:pt>
                  <c:pt idx="7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-1176</c:v>
                </c:pt>
                <c:pt idx="1">
                  <c:v>0</c:v>
                </c:pt>
                <c:pt idx="2">
                  <c:v>111</c:v>
                </c:pt>
                <c:pt idx="3">
                  <c:v>6147</c:v>
                </c:pt>
                <c:pt idx="4">
                  <c:v>9302</c:v>
                </c:pt>
                <c:pt idx="5">
                  <c:v>9315</c:v>
                </c:pt>
                <c:pt idx="6">
                  <c:v>9508</c:v>
                </c:pt>
                <c:pt idx="7">
                  <c:v>9534</c:v>
                </c:pt>
                <c:pt idx="8">
                  <c:v>9542</c:v>
                </c:pt>
                <c:pt idx="9">
                  <c:v>9703</c:v>
                </c:pt>
                <c:pt idx="10">
                  <c:v>9708</c:v>
                </c:pt>
                <c:pt idx="11">
                  <c:v>9795</c:v>
                </c:pt>
                <c:pt idx="12">
                  <c:v>9996</c:v>
                </c:pt>
                <c:pt idx="13">
                  <c:v>10009</c:v>
                </c:pt>
                <c:pt idx="14">
                  <c:v>10215</c:v>
                </c:pt>
                <c:pt idx="15">
                  <c:v>10656</c:v>
                </c:pt>
                <c:pt idx="16">
                  <c:v>10669</c:v>
                </c:pt>
                <c:pt idx="17">
                  <c:v>10799</c:v>
                </c:pt>
                <c:pt idx="18">
                  <c:v>11044</c:v>
                </c:pt>
                <c:pt idx="19">
                  <c:v>11089</c:v>
                </c:pt>
                <c:pt idx="20">
                  <c:v>11968</c:v>
                </c:pt>
                <c:pt idx="21">
                  <c:v>12010</c:v>
                </c:pt>
                <c:pt idx="22">
                  <c:v>12224</c:v>
                </c:pt>
                <c:pt idx="23">
                  <c:v>12245</c:v>
                </c:pt>
                <c:pt idx="24">
                  <c:v>12258</c:v>
                </c:pt>
                <c:pt idx="25">
                  <c:v>12443</c:v>
                </c:pt>
                <c:pt idx="26">
                  <c:v>12443</c:v>
                </c:pt>
                <c:pt idx="27">
                  <c:v>12443</c:v>
                </c:pt>
                <c:pt idx="28">
                  <c:v>12459</c:v>
                </c:pt>
                <c:pt idx="29">
                  <c:v>12464</c:v>
                </c:pt>
                <c:pt idx="30">
                  <c:v>12633</c:v>
                </c:pt>
                <c:pt idx="31">
                  <c:v>12678</c:v>
                </c:pt>
                <c:pt idx="32">
                  <c:v>12696</c:v>
                </c:pt>
                <c:pt idx="33">
                  <c:v>12902</c:v>
                </c:pt>
                <c:pt idx="34">
                  <c:v>13116</c:v>
                </c:pt>
                <c:pt idx="35">
                  <c:v>13267</c:v>
                </c:pt>
                <c:pt idx="36">
                  <c:v>13354</c:v>
                </c:pt>
                <c:pt idx="37">
                  <c:v>13612</c:v>
                </c:pt>
                <c:pt idx="38">
                  <c:v>14087</c:v>
                </c:pt>
                <c:pt idx="39">
                  <c:v>14233</c:v>
                </c:pt>
                <c:pt idx="40">
                  <c:v>14272</c:v>
                </c:pt>
                <c:pt idx="41">
                  <c:v>14285</c:v>
                </c:pt>
                <c:pt idx="42">
                  <c:v>14288</c:v>
                </c:pt>
                <c:pt idx="43">
                  <c:v>14473</c:v>
                </c:pt>
                <c:pt idx="44">
                  <c:v>14502</c:v>
                </c:pt>
                <c:pt idx="45">
                  <c:v>14528</c:v>
                </c:pt>
                <c:pt idx="46">
                  <c:v>14528</c:v>
                </c:pt>
                <c:pt idx="47">
                  <c:v>14703</c:v>
                </c:pt>
                <c:pt idx="48">
                  <c:v>14872</c:v>
                </c:pt>
                <c:pt idx="49">
                  <c:v>14961</c:v>
                </c:pt>
                <c:pt idx="50">
                  <c:v>15125</c:v>
                </c:pt>
                <c:pt idx="51">
                  <c:v>15125</c:v>
                </c:pt>
                <c:pt idx="52">
                  <c:v>15125</c:v>
                </c:pt>
                <c:pt idx="53">
                  <c:v>15125</c:v>
                </c:pt>
                <c:pt idx="54">
                  <c:v>15125</c:v>
                </c:pt>
                <c:pt idx="55">
                  <c:v>15146</c:v>
                </c:pt>
                <c:pt idx="56">
                  <c:v>15323</c:v>
                </c:pt>
                <c:pt idx="57">
                  <c:v>15331</c:v>
                </c:pt>
                <c:pt idx="58">
                  <c:v>15537</c:v>
                </c:pt>
                <c:pt idx="59">
                  <c:v>15805</c:v>
                </c:pt>
                <c:pt idx="60">
                  <c:v>15824</c:v>
                </c:pt>
                <c:pt idx="61">
                  <c:v>15824</c:v>
                </c:pt>
                <c:pt idx="62">
                  <c:v>15832</c:v>
                </c:pt>
                <c:pt idx="63">
                  <c:v>15843</c:v>
                </c:pt>
                <c:pt idx="64">
                  <c:v>15843</c:v>
                </c:pt>
                <c:pt idx="65">
                  <c:v>15869</c:v>
                </c:pt>
                <c:pt idx="66">
                  <c:v>15991</c:v>
                </c:pt>
                <c:pt idx="67">
                  <c:v>16523</c:v>
                </c:pt>
                <c:pt idx="68">
                  <c:v>16700</c:v>
                </c:pt>
                <c:pt idx="69">
                  <c:v>16756</c:v>
                </c:pt>
                <c:pt idx="70">
                  <c:v>16990</c:v>
                </c:pt>
                <c:pt idx="71">
                  <c:v>18538</c:v>
                </c:pt>
                <c:pt idx="72">
                  <c:v>19895</c:v>
                </c:pt>
                <c:pt idx="73">
                  <c:v>20100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632-4386-9626-5A8DD4AF80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-1176</c:v>
                </c:pt>
                <c:pt idx="1">
                  <c:v>0</c:v>
                </c:pt>
                <c:pt idx="2">
                  <c:v>111</c:v>
                </c:pt>
                <c:pt idx="3">
                  <c:v>6147</c:v>
                </c:pt>
                <c:pt idx="4">
                  <c:v>9302</c:v>
                </c:pt>
                <c:pt idx="5">
                  <c:v>9315</c:v>
                </c:pt>
                <c:pt idx="6">
                  <c:v>9508</c:v>
                </c:pt>
                <c:pt idx="7">
                  <c:v>9534</c:v>
                </c:pt>
                <c:pt idx="8">
                  <c:v>9542</c:v>
                </c:pt>
                <c:pt idx="9">
                  <c:v>9703</c:v>
                </c:pt>
                <c:pt idx="10">
                  <c:v>9708</c:v>
                </c:pt>
                <c:pt idx="11">
                  <c:v>9795</c:v>
                </c:pt>
                <c:pt idx="12">
                  <c:v>9996</c:v>
                </c:pt>
                <c:pt idx="13">
                  <c:v>10009</c:v>
                </c:pt>
                <c:pt idx="14">
                  <c:v>10215</c:v>
                </c:pt>
                <c:pt idx="15">
                  <c:v>10656</c:v>
                </c:pt>
                <c:pt idx="16">
                  <c:v>10669</c:v>
                </c:pt>
                <c:pt idx="17">
                  <c:v>10799</c:v>
                </c:pt>
                <c:pt idx="18">
                  <c:v>11044</c:v>
                </c:pt>
                <c:pt idx="19">
                  <c:v>11089</c:v>
                </c:pt>
                <c:pt idx="20">
                  <c:v>11968</c:v>
                </c:pt>
                <c:pt idx="21">
                  <c:v>12010</c:v>
                </c:pt>
                <c:pt idx="22">
                  <c:v>12224</c:v>
                </c:pt>
                <c:pt idx="23">
                  <c:v>12245</c:v>
                </c:pt>
                <c:pt idx="24">
                  <c:v>12258</c:v>
                </c:pt>
                <c:pt idx="25">
                  <c:v>12443</c:v>
                </c:pt>
                <c:pt idx="26">
                  <c:v>12443</c:v>
                </c:pt>
                <c:pt idx="27">
                  <c:v>12443</c:v>
                </c:pt>
                <c:pt idx="28">
                  <c:v>12459</c:v>
                </c:pt>
                <c:pt idx="29">
                  <c:v>12464</c:v>
                </c:pt>
                <c:pt idx="30">
                  <c:v>12633</c:v>
                </c:pt>
                <c:pt idx="31">
                  <c:v>12678</c:v>
                </c:pt>
                <c:pt idx="32">
                  <c:v>12696</c:v>
                </c:pt>
                <c:pt idx="33">
                  <c:v>12902</c:v>
                </c:pt>
                <c:pt idx="34">
                  <c:v>13116</c:v>
                </c:pt>
                <c:pt idx="35">
                  <c:v>13267</c:v>
                </c:pt>
                <c:pt idx="36">
                  <c:v>13354</c:v>
                </c:pt>
                <c:pt idx="37">
                  <c:v>13612</c:v>
                </c:pt>
                <c:pt idx="38">
                  <c:v>14087</c:v>
                </c:pt>
                <c:pt idx="39">
                  <c:v>14233</c:v>
                </c:pt>
                <c:pt idx="40">
                  <c:v>14272</c:v>
                </c:pt>
                <c:pt idx="41">
                  <c:v>14285</c:v>
                </c:pt>
                <c:pt idx="42">
                  <c:v>14288</c:v>
                </c:pt>
                <c:pt idx="43">
                  <c:v>14473</c:v>
                </c:pt>
                <c:pt idx="44">
                  <c:v>14502</c:v>
                </c:pt>
                <c:pt idx="45">
                  <c:v>14528</c:v>
                </c:pt>
                <c:pt idx="46">
                  <c:v>14528</c:v>
                </c:pt>
                <c:pt idx="47">
                  <c:v>14703</c:v>
                </c:pt>
                <c:pt idx="48">
                  <c:v>14872</c:v>
                </c:pt>
                <c:pt idx="49">
                  <c:v>14961</c:v>
                </c:pt>
                <c:pt idx="50">
                  <c:v>15125</c:v>
                </c:pt>
                <c:pt idx="51">
                  <c:v>15125</c:v>
                </c:pt>
                <c:pt idx="52">
                  <c:v>15125</c:v>
                </c:pt>
                <c:pt idx="53">
                  <c:v>15125</c:v>
                </c:pt>
                <c:pt idx="54">
                  <c:v>15125</c:v>
                </c:pt>
                <c:pt idx="55">
                  <c:v>15146</c:v>
                </c:pt>
                <c:pt idx="56">
                  <c:v>15323</c:v>
                </c:pt>
                <c:pt idx="57">
                  <c:v>15331</c:v>
                </c:pt>
                <c:pt idx="58">
                  <c:v>15537</c:v>
                </c:pt>
                <c:pt idx="59">
                  <c:v>15805</c:v>
                </c:pt>
                <c:pt idx="60">
                  <c:v>15824</c:v>
                </c:pt>
                <c:pt idx="61">
                  <c:v>15824</c:v>
                </c:pt>
                <c:pt idx="62">
                  <c:v>15832</c:v>
                </c:pt>
                <c:pt idx="63">
                  <c:v>15843</c:v>
                </c:pt>
                <c:pt idx="64">
                  <c:v>15843</c:v>
                </c:pt>
                <c:pt idx="65">
                  <c:v>15869</c:v>
                </c:pt>
                <c:pt idx="66">
                  <c:v>15991</c:v>
                </c:pt>
                <c:pt idx="67">
                  <c:v>16523</c:v>
                </c:pt>
                <c:pt idx="68">
                  <c:v>16700</c:v>
                </c:pt>
                <c:pt idx="69">
                  <c:v>16756</c:v>
                </c:pt>
                <c:pt idx="70">
                  <c:v>16990</c:v>
                </c:pt>
                <c:pt idx="71">
                  <c:v>18538</c:v>
                </c:pt>
                <c:pt idx="72">
                  <c:v>19895</c:v>
                </c:pt>
                <c:pt idx="73">
                  <c:v>20100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0">
                  <c:v>5.6932967033066627E-2</c:v>
                </c:pt>
                <c:pt idx="1">
                  <c:v>5.1223676723453834E-2</c:v>
                </c:pt>
                <c:pt idx="2">
                  <c:v>5.0684789627903647E-2</c:v>
                </c:pt>
                <c:pt idx="3">
                  <c:v>2.1380983242850225E-2</c:v>
                </c:pt>
                <c:pt idx="4">
                  <c:v>6.0639671486084207E-3</c:v>
                </c:pt>
                <c:pt idx="5">
                  <c:v>6.0008542455259606E-3</c:v>
                </c:pt>
                <c:pt idx="6">
                  <c:v>5.063870376686451E-3</c:v>
                </c:pt>
                <c:pt idx="7">
                  <c:v>4.9376445705215377E-3</c:v>
                </c:pt>
                <c:pt idx="8">
                  <c:v>4.8988058609323384E-3</c:v>
                </c:pt>
                <c:pt idx="9">
                  <c:v>4.1171768304496328E-3</c:v>
                </c:pt>
                <c:pt idx="10">
                  <c:v>4.092902636956379E-3</c:v>
                </c:pt>
                <c:pt idx="11">
                  <c:v>3.6705316701738031E-3</c:v>
                </c:pt>
                <c:pt idx="12">
                  <c:v>2.6947090917450872E-3</c:v>
                </c:pt>
                <c:pt idx="13">
                  <c:v>2.6315961886626341E-3</c:v>
                </c:pt>
                <c:pt idx="14">
                  <c:v>1.6314994167406643E-3</c:v>
                </c:pt>
                <c:pt idx="15">
                  <c:v>-5.0948444936413373E-4</c:v>
                </c:pt>
                <c:pt idx="16">
                  <c:v>-5.7259735244658688E-4</c:v>
                </c:pt>
                <c:pt idx="17">
                  <c:v>-1.2037263832711323E-3</c:v>
                </c:pt>
                <c:pt idx="18">
                  <c:v>-2.3931618644404684E-3</c:v>
                </c:pt>
                <c:pt idx="19">
                  <c:v>-2.6116296058797325E-3</c:v>
                </c:pt>
                <c:pt idx="20">
                  <c:v>-6.8790328219933763E-3</c:v>
                </c:pt>
                <c:pt idx="21">
                  <c:v>-7.0829360473366881E-3</c:v>
                </c:pt>
                <c:pt idx="22">
                  <c:v>-8.1218715288478641E-3</c:v>
                </c:pt>
                <c:pt idx="23">
                  <c:v>-8.2238231415195165E-3</c:v>
                </c:pt>
                <c:pt idx="24">
                  <c:v>-8.2869360446019696E-3</c:v>
                </c:pt>
                <c:pt idx="25">
                  <c:v>-9.1850812038522869E-3</c:v>
                </c:pt>
                <c:pt idx="26">
                  <c:v>-9.1850812038522869E-3</c:v>
                </c:pt>
                <c:pt idx="27">
                  <c:v>-9.1850812038522869E-3</c:v>
                </c:pt>
                <c:pt idx="28">
                  <c:v>-9.2627586230306924E-3</c:v>
                </c:pt>
                <c:pt idx="29">
                  <c:v>-9.2870328165239394E-3</c:v>
                </c:pt>
                <c:pt idx="30">
                  <c:v>-1.0107500556595851E-2</c:v>
                </c:pt>
                <c:pt idx="31">
                  <c:v>-1.0325968298035115E-2</c:v>
                </c:pt>
                <c:pt idx="32">
                  <c:v>-1.0413355394610822E-2</c:v>
                </c:pt>
                <c:pt idx="33">
                  <c:v>-1.1413452166532792E-2</c:v>
                </c:pt>
                <c:pt idx="34">
                  <c:v>-1.2452387648043961E-2</c:v>
                </c:pt>
                <c:pt idx="35">
                  <c:v>-1.3185468291540159E-2</c:v>
                </c:pt>
                <c:pt idx="36">
                  <c:v>-1.3607839258322735E-2</c:v>
                </c:pt>
                <c:pt idx="37">
                  <c:v>-1.4860387642574524E-2</c:v>
                </c:pt>
                <c:pt idx="38">
                  <c:v>-1.7166436024433435E-2</c:v>
                </c:pt>
                <c:pt idx="39">
                  <c:v>-1.7875242474436379E-2</c:v>
                </c:pt>
                <c:pt idx="40">
                  <c:v>-1.8064581183683745E-2</c:v>
                </c:pt>
                <c:pt idx="41">
                  <c:v>-1.8127694086766205E-2</c:v>
                </c:pt>
                <c:pt idx="42">
                  <c:v>-1.8142258602862157E-2</c:v>
                </c:pt>
                <c:pt idx="43">
                  <c:v>-1.9040403762112468E-2</c:v>
                </c:pt>
                <c:pt idx="44">
                  <c:v>-1.9181194084373326E-2</c:v>
                </c:pt>
                <c:pt idx="45">
                  <c:v>-1.9307419890538233E-2</c:v>
                </c:pt>
                <c:pt idx="46">
                  <c:v>-1.9307419890538233E-2</c:v>
                </c:pt>
                <c:pt idx="47">
                  <c:v>-2.0157016662802035E-2</c:v>
                </c:pt>
                <c:pt idx="48">
                  <c:v>-2.0977484402873947E-2</c:v>
                </c:pt>
                <c:pt idx="49">
                  <c:v>-2.1409565047053825E-2</c:v>
                </c:pt>
                <c:pt idx="50">
                  <c:v>-2.2205758593632483E-2</c:v>
                </c:pt>
                <c:pt idx="51">
                  <c:v>-2.2205758593632483E-2</c:v>
                </c:pt>
                <c:pt idx="52">
                  <c:v>-2.2205758593632483E-2</c:v>
                </c:pt>
                <c:pt idx="53">
                  <c:v>-2.2205758593632483E-2</c:v>
                </c:pt>
                <c:pt idx="54">
                  <c:v>-2.2205758593632483E-2</c:v>
                </c:pt>
                <c:pt idx="55">
                  <c:v>-2.2307710206304135E-2</c:v>
                </c:pt>
                <c:pt idx="56">
                  <c:v>-2.3167016655965253E-2</c:v>
                </c:pt>
                <c:pt idx="57">
                  <c:v>-2.3205855365554445E-2</c:v>
                </c:pt>
                <c:pt idx="58">
                  <c:v>-2.4205952137476422E-2</c:v>
                </c:pt>
                <c:pt idx="59">
                  <c:v>-2.5507048908714705E-2</c:v>
                </c:pt>
                <c:pt idx="60">
                  <c:v>-2.559929084398907E-2</c:v>
                </c:pt>
                <c:pt idx="61">
                  <c:v>-2.559929084398907E-2</c:v>
                </c:pt>
                <c:pt idx="62">
                  <c:v>-2.5638129553578276E-2</c:v>
                </c:pt>
                <c:pt idx="63">
                  <c:v>-2.5691532779263421E-2</c:v>
                </c:pt>
                <c:pt idx="64">
                  <c:v>-2.5691532779263421E-2</c:v>
                </c:pt>
                <c:pt idx="65">
                  <c:v>-2.5817758585428327E-2</c:v>
                </c:pt>
                <c:pt idx="66">
                  <c:v>-2.6410048906663666E-2</c:v>
                </c:pt>
                <c:pt idx="67">
                  <c:v>-2.8992823094345657E-2</c:v>
                </c:pt>
                <c:pt idx="68">
                  <c:v>-2.9852129544006761E-2</c:v>
                </c:pt>
                <c:pt idx="69">
                  <c:v>-3.0124000511131177E-2</c:v>
                </c:pt>
                <c:pt idx="70">
                  <c:v>-3.1260032766615362E-2</c:v>
                </c:pt>
                <c:pt idx="71">
                  <c:v>-3.8775323072126083E-2</c:v>
                </c:pt>
                <c:pt idx="72">
                  <c:v>-4.5363339186194576E-2</c:v>
                </c:pt>
                <c:pt idx="73">
                  <c:v>-4.6358581119417902E-2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632-4386-9626-5A8DD4AF8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991488"/>
        <c:axId val="1"/>
      </c:scatterChart>
      <c:valAx>
        <c:axId val="549991488"/>
        <c:scaling>
          <c:orientation val="minMax"/>
          <c:max val="18000"/>
          <c:min val="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30075106591056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00883652430045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9991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680427833118796"/>
          <c:y val="0.92000129214617399"/>
          <c:w val="0.64506673779179668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BD Gem - O-C Diagr.</a:t>
            </a:r>
          </a:p>
        </c:rich>
      </c:tx>
      <c:layout>
        <c:manualLayout>
          <c:xMode val="edge"/>
          <c:yMode val="edge"/>
          <c:x val="0.38235294117647056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88235294117648"/>
          <c:y val="0.14723926380368099"/>
          <c:w val="0.82499999999999996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-1176</c:v>
                </c:pt>
                <c:pt idx="1">
                  <c:v>0</c:v>
                </c:pt>
                <c:pt idx="2">
                  <c:v>111</c:v>
                </c:pt>
                <c:pt idx="3">
                  <c:v>6147</c:v>
                </c:pt>
                <c:pt idx="4">
                  <c:v>9302</c:v>
                </c:pt>
                <c:pt idx="5">
                  <c:v>9315</c:v>
                </c:pt>
                <c:pt idx="6">
                  <c:v>9508</c:v>
                </c:pt>
                <c:pt idx="7">
                  <c:v>9534</c:v>
                </c:pt>
                <c:pt idx="8">
                  <c:v>9542</c:v>
                </c:pt>
                <c:pt idx="9">
                  <c:v>9703</c:v>
                </c:pt>
                <c:pt idx="10">
                  <c:v>9708</c:v>
                </c:pt>
                <c:pt idx="11">
                  <c:v>9795</c:v>
                </c:pt>
                <c:pt idx="12">
                  <c:v>9996</c:v>
                </c:pt>
                <c:pt idx="13">
                  <c:v>10009</c:v>
                </c:pt>
                <c:pt idx="14">
                  <c:v>10215</c:v>
                </c:pt>
                <c:pt idx="15">
                  <c:v>10656</c:v>
                </c:pt>
                <c:pt idx="16">
                  <c:v>10669</c:v>
                </c:pt>
                <c:pt idx="17">
                  <c:v>10799</c:v>
                </c:pt>
                <c:pt idx="18">
                  <c:v>11044</c:v>
                </c:pt>
                <c:pt idx="19">
                  <c:v>11089</c:v>
                </c:pt>
                <c:pt idx="20">
                  <c:v>11968</c:v>
                </c:pt>
                <c:pt idx="21">
                  <c:v>12010</c:v>
                </c:pt>
                <c:pt idx="22">
                  <c:v>12224</c:v>
                </c:pt>
                <c:pt idx="23">
                  <c:v>12245</c:v>
                </c:pt>
                <c:pt idx="24">
                  <c:v>12258</c:v>
                </c:pt>
                <c:pt idx="25">
                  <c:v>12443</c:v>
                </c:pt>
                <c:pt idx="26">
                  <c:v>12443</c:v>
                </c:pt>
                <c:pt idx="27">
                  <c:v>12443</c:v>
                </c:pt>
                <c:pt idx="28">
                  <c:v>12459</c:v>
                </c:pt>
                <c:pt idx="29">
                  <c:v>12464</c:v>
                </c:pt>
                <c:pt idx="30">
                  <c:v>12633</c:v>
                </c:pt>
                <c:pt idx="31">
                  <c:v>12678</c:v>
                </c:pt>
                <c:pt idx="32">
                  <c:v>12696</c:v>
                </c:pt>
                <c:pt idx="33">
                  <c:v>12902</c:v>
                </c:pt>
                <c:pt idx="34">
                  <c:v>13116</c:v>
                </c:pt>
                <c:pt idx="35">
                  <c:v>13267</c:v>
                </c:pt>
                <c:pt idx="36">
                  <c:v>13354</c:v>
                </c:pt>
                <c:pt idx="37">
                  <c:v>13612</c:v>
                </c:pt>
                <c:pt idx="38">
                  <c:v>14087</c:v>
                </c:pt>
                <c:pt idx="39">
                  <c:v>14233</c:v>
                </c:pt>
                <c:pt idx="40">
                  <c:v>14272</c:v>
                </c:pt>
                <c:pt idx="41">
                  <c:v>14285</c:v>
                </c:pt>
                <c:pt idx="42">
                  <c:v>14288</c:v>
                </c:pt>
                <c:pt idx="43">
                  <c:v>14473</c:v>
                </c:pt>
                <c:pt idx="44">
                  <c:v>14502</c:v>
                </c:pt>
                <c:pt idx="45">
                  <c:v>14528</c:v>
                </c:pt>
                <c:pt idx="46">
                  <c:v>14528</c:v>
                </c:pt>
                <c:pt idx="47">
                  <c:v>14703</c:v>
                </c:pt>
                <c:pt idx="48">
                  <c:v>14872</c:v>
                </c:pt>
                <c:pt idx="49">
                  <c:v>14961</c:v>
                </c:pt>
                <c:pt idx="50">
                  <c:v>15125</c:v>
                </c:pt>
                <c:pt idx="51">
                  <c:v>15125</c:v>
                </c:pt>
                <c:pt idx="52">
                  <c:v>15125</c:v>
                </c:pt>
                <c:pt idx="53">
                  <c:v>15125</c:v>
                </c:pt>
                <c:pt idx="54">
                  <c:v>15125</c:v>
                </c:pt>
                <c:pt idx="55">
                  <c:v>15146</c:v>
                </c:pt>
                <c:pt idx="56">
                  <c:v>15323</c:v>
                </c:pt>
                <c:pt idx="57">
                  <c:v>15331</c:v>
                </c:pt>
                <c:pt idx="58">
                  <c:v>15537</c:v>
                </c:pt>
                <c:pt idx="59">
                  <c:v>15805</c:v>
                </c:pt>
                <c:pt idx="60">
                  <c:v>15824</c:v>
                </c:pt>
                <c:pt idx="61">
                  <c:v>15824</c:v>
                </c:pt>
                <c:pt idx="62">
                  <c:v>15832</c:v>
                </c:pt>
                <c:pt idx="63">
                  <c:v>15843</c:v>
                </c:pt>
                <c:pt idx="64">
                  <c:v>15843</c:v>
                </c:pt>
                <c:pt idx="65">
                  <c:v>15869</c:v>
                </c:pt>
                <c:pt idx="66">
                  <c:v>15991</c:v>
                </c:pt>
                <c:pt idx="67">
                  <c:v>16523</c:v>
                </c:pt>
                <c:pt idx="68">
                  <c:v>16700</c:v>
                </c:pt>
                <c:pt idx="69">
                  <c:v>16756</c:v>
                </c:pt>
                <c:pt idx="70">
                  <c:v>16990</c:v>
                </c:pt>
                <c:pt idx="71">
                  <c:v>18538</c:v>
                </c:pt>
                <c:pt idx="72">
                  <c:v>19895</c:v>
                </c:pt>
                <c:pt idx="73">
                  <c:v>20100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6D-4438-8FF9-BB7A3B64AA0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6">
                    <c:v>0</c:v>
                  </c:pt>
                  <c:pt idx="35">
                    <c:v>3.0000000000000001E-3</c:v>
                  </c:pt>
                  <c:pt idx="36">
                    <c:v>5.0000000000000001E-3</c:v>
                  </c:pt>
                  <c:pt idx="38">
                    <c:v>8.0000000000000002E-3</c:v>
                  </c:pt>
                  <c:pt idx="39">
                    <c:v>6.0000000000000001E-3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6.0000000000000001E-3</c:v>
                  </c:pt>
                  <c:pt idx="43">
                    <c:v>0</c:v>
                  </c:pt>
                  <c:pt idx="44">
                    <c:v>8.0000000000000002E-3</c:v>
                  </c:pt>
                  <c:pt idx="45">
                    <c:v>8.9999999999999993E-3</c:v>
                  </c:pt>
                  <c:pt idx="46">
                    <c:v>0</c:v>
                  </c:pt>
                  <c:pt idx="47">
                    <c:v>6.0000000000000001E-3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4.0000000000000002E-4</c:v>
                  </c:pt>
                  <c:pt idx="56">
                    <c:v>3.0000000000000001E-5</c:v>
                  </c:pt>
                  <c:pt idx="57">
                    <c:v>0</c:v>
                  </c:pt>
                  <c:pt idx="58">
                    <c:v>4.0000000000000001E-3</c:v>
                  </c:pt>
                  <c:pt idx="59">
                    <c:v>4.0000000000000002E-4</c:v>
                  </c:pt>
                  <c:pt idx="60">
                    <c:v>5.0000000000000001E-3</c:v>
                  </c:pt>
                  <c:pt idx="61">
                    <c:v>5.0000000000000001E-3</c:v>
                  </c:pt>
                  <c:pt idx="62">
                    <c:v>1E-4</c:v>
                  </c:pt>
                  <c:pt idx="63">
                    <c:v>2.9999999999999997E-4</c:v>
                  </c:pt>
                  <c:pt idx="64">
                    <c:v>0</c:v>
                  </c:pt>
                  <c:pt idx="65">
                    <c:v>2.0000000000000001E-4</c:v>
                  </c:pt>
                  <c:pt idx="66">
                    <c:v>3.0000000000000001E-3</c:v>
                  </c:pt>
                  <c:pt idx="67">
                    <c:v>2.0000000000000001E-4</c:v>
                  </c:pt>
                  <c:pt idx="68">
                    <c:v>1E-4</c:v>
                  </c:pt>
                  <c:pt idx="70">
                    <c:v>2.9999999999999997E-4</c:v>
                  </c:pt>
                  <c:pt idx="71">
                    <c:v>5.0000000000000001E-4</c:v>
                  </c:pt>
                  <c:pt idx="73">
                    <c:v>5.9999999999999995E-4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6">
                    <c:v>0</c:v>
                  </c:pt>
                  <c:pt idx="35">
                    <c:v>3.0000000000000001E-3</c:v>
                  </c:pt>
                  <c:pt idx="36">
                    <c:v>5.0000000000000001E-3</c:v>
                  </c:pt>
                  <c:pt idx="38">
                    <c:v>8.0000000000000002E-3</c:v>
                  </c:pt>
                  <c:pt idx="39">
                    <c:v>6.0000000000000001E-3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6.0000000000000001E-3</c:v>
                  </c:pt>
                  <c:pt idx="43">
                    <c:v>0</c:v>
                  </c:pt>
                  <c:pt idx="44">
                    <c:v>8.0000000000000002E-3</c:v>
                  </c:pt>
                  <c:pt idx="45">
                    <c:v>8.9999999999999993E-3</c:v>
                  </c:pt>
                  <c:pt idx="46">
                    <c:v>0</c:v>
                  </c:pt>
                  <c:pt idx="47">
                    <c:v>6.0000000000000001E-3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4.0000000000000002E-4</c:v>
                  </c:pt>
                  <c:pt idx="56">
                    <c:v>3.0000000000000001E-5</c:v>
                  </c:pt>
                  <c:pt idx="57">
                    <c:v>0</c:v>
                  </c:pt>
                  <c:pt idx="58">
                    <c:v>4.0000000000000001E-3</c:v>
                  </c:pt>
                  <c:pt idx="59">
                    <c:v>4.0000000000000002E-4</c:v>
                  </c:pt>
                  <c:pt idx="60">
                    <c:v>5.0000000000000001E-3</c:v>
                  </c:pt>
                  <c:pt idx="61">
                    <c:v>5.0000000000000001E-3</c:v>
                  </c:pt>
                  <c:pt idx="62">
                    <c:v>1E-4</c:v>
                  </c:pt>
                  <c:pt idx="63">
                    <c:v>2.9999999999999997E-4</c:v>
                  </c:pt>
                  <c:pt idx="64">
                    <c:v>0</c:v>
                  </c:pt>
                  <c:pt idx="65">
                    <c:v>2.0000000000000001E-4</c:v>
                  </c:pt>
                  <c:pt idx="66">
                    <c:v>3.0000000000000001E-3</c:v>
                  </c:pt>
                  <c:pt idx="67">
                    <c:v>2.0000000000000001E-4</c:v>
                  </c:pt>
                  <c:pt idx="68">
                    <c:v>1E-4</c:v>
                  </c:pt>
                  <c:pt idx="70">
                    <c:v>2.9999999999999997E-4</c:v>
                  </c:pt>
                  <c:pt idx="71">
                    <c:v>5.0000000000000001E-4</c:v>
                  </c:pt>
                  <c:pt idx="7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-1176</c:v>
                </c:pt>
                <c:pt idx="1">
                  <c:v>0</c:v>
                </c:pt>
                <c:pt idx="2">
                  <c:v>111</c:v>
                </c:pt>
                <c:pt idx="3">
                  <c:v>6147</c:v>
                </c:pt>
                <c:pt idx="4">
                  <c:v>9302</c:v>
                </c:pt>
                <c:pt idx="5">
                  <c:v>9315</c:v>
                </c:pt>
                <c:pt idx="6">
                  <c:v>9508</c:v>
                </c:pt>
                <c:pt idx="7">
                  <c:v>9534</c:v>
                </c:pt>
                <c:pt idx="8">
                  <c:v>9542</c:v>
                </c:pt>
                <c:pt idx="9">
                  <c:v>9703</c:v>
                </c:pt>
                <c:pt idx="10">
                  <c:v>9708</c:v>
                </c:pt>
                <c:pt idx="11">
                  <c:v>9795</c:v>
                </c:pt>
                <c:pt idx="12">
                  <c:v>9996</c:v>
                </c:pt>
                <c:pt idx="13">
                  <c:v>10009</c:v>
                </c:pt>
                <c:pt idx="14">
                  <c:v>10215</c:v>
                </c:pt>
                <c:pt idx="15">
                  <c:v>10656</c:v>
                </c:pt>
                <c:pt idx="16">
                  <c:v>10669</c:v>
                </c:pt>
                <c:pt idx="17">
                  <c:v>10799</c:v>
                </c:pt>
                <c:pt idx="18">
                  <c:v>11044</c:v>
                </c:pt>
                <c:pt idx="19">
                  <c:v>11089</c:v>
                </c:pt>
                <c:pt idx="20">
                  <c:v>11968</c:v>
                </c:pt>
                <c:pt idx="21">
                  <c:v>12010</c:v>
                </c:pt>
                <c:pt idx="22">
                  <c:v>12224</c:v>
                </c:pt>
                <c:pt idx="23">
                  <c:v>12245</c:v>
                </c:pt>
                <c:pt idx="24">
                  <c:v>12258</c:v>
                </c:pt>
                <c:pt idx="25">
                  <c:v>12443</c:v>
                </c:pt>
                <c:pt idx="26">
                  <c:v>12443</c:v>
                </c:pt>
                <c:pt idx="27">
                  <c:v>12443</c:v>
                </c:pt>
                <c:pt idx="28">
                  <c:v>12459</c:v>
                </c:pt>
                <c:pt idx="29">
                  <c:v>12464</c:v>
                </c:pt>
                <c:pt idx="30">
                  <c:v>12633</c:v>
                </c:pt>
                <c:pt idx="31">
                  <c:v>12678</c:v>
                </c:pt>
                <c:pt idx="32">
                  <c:v>12696</c:v>
                </c:pt>
                <c:pt idx="33">
                  <c:v>12902</c:v>
                </c:pt>
                <c:pt idx="34">
                  <c:v>13116</c:v>
                </c:pt>
                <c:pt idx="35">
                  <c:v>13267</c:v>
                </c:pt>
                <c:pt idx="36">
                  <c:v>13354</c:v>
                </c:pt>
                <c:pt idx="37">
                  <c:v>13612</c:v>
                </c:pt>
                <c:pt idx="38">
                  <c:v>14087</c:v>
                </c:pt>
                <c:pt idx="39">
                  <c:v>14233</c:v>
                </c:pt>
                <c:pt idx="40">
                  <c:v>14272</c:v>
                </c:pt>
                <c:pt idx="41">
                  <c:v>14285</c:v>
                </c:pt>
                <c:pt idx="42">
                  <c:v>14288</c:v>
                </c:pt>
                <c:pt idx="43">
                  <c:v>14473</c:v>
                </c:pt>
                <c:pt idx="44">
                  <c:v>14502</c:v>
                </c:pt>
                <c:pt idx="45">
                  <c:v>14528</c:v>
                </c:pt>
                <c:pt idx="46">
                  <c:v>14528</c:v>
                </c:pt>
                <c:pt idx="47">
                  <c:v>14703</c:v>
                </c:pt>
                <c:pt idx="48">
                  <c:v>14872</c:v>
                </c:pt>
                <c:pt idx="49">
                  <c:v>14961</c:v>
                </c:pt>
                <c:pt idx="50">
                  <c:v>15125</c:v>
                </c:pt>
                <c:pt idx="51">
                  <c:v>15125</c:v>
                </c:pt>
                <c:pt idx="52">
                  <c:v>15125</c:v>
                </c:pt>
                <c:pt idx="53">
                  <c:v>15125</c:v>
                </c:pt>
                <c:pt idx="54">
                  <c:v>15125</c:v>
                </c:pt>
                <c:pt idx="55">
                  <c:v>15146</c:v>
                </c:pt>
                <c:pt idx="56">
                  <c:v>15323</c:v>
                </c:pt>
                <c:pt idx="57">
                  <c:v>15331</c:v>
                </c:pt>
                <c:pt idx="58">
                  <c:v>15537</c:v>
                </c:pt>
                <c:pt idx="59">
                  <c:v>15805</c:v>
                </c:pt>
                <c:pt idx="60">
                  <c:v>15824</c:v>
                </c:pt>
                <c:pt idx="61">
                  <c:v>15824</c:v>
                </c:pt>
                <c:pt idx="62">
                  <c:v>15832</c:v>
                </c:pt>
                <c:pt idx="63">
                  <c:v>15843</c:v>
                </c:pt>
                <c:pt idx="64">
                  <c:v>15843</c:v>
                </c:pt>
                <c:pt idx="65">
                  <c:v>15869</c:v>
                </c:pt>
                <c:pt idx="66">
                  <c:v>15991</c:v>
                </c:pt>
                <c:pt idx="67">
                  <c:v>16523</c:v>
                </c:pt>
                <c:pt idx="68">
                  <c:v>16700</c:v>
                </c:pt>
                <c:pt idx="69">
                  <c:v>16756</c:v>
                </c:pt>
                <c:pt idx="70">
                  <c:v>16990</c:v>
                </c:pt>
                <c:pt idx="71">
                  <c:v>18538</c:v>
                </c:pt>
                <c:pt idx="72">
                  <c:v>19895</c:v>
                </c:pt>
                <c:pt idx="73">
                  <c:v>20100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0">
                  <c:v>7.3951999998826068E-2</c:v>
                </c:pt>
                <c:pt idx="2">
                  <c:v>6.4302999999199528E-2</c:v>
                </c:pt>
                <c:pt idx="3">
                  <c:v>6.1310000019147992E-3</c:v>
                </c:pt>
                <c:pt idx="4">
                  <c:v>5.4460000028484501E-3</c:v>
                </c:pt>
                <c:pt idx="5">
                  <c:v>3.9949999991222285E-3</c:v>
                </c:pt>
                <c:pt idx="6">
                  <c:v>-1.0315999999875203E-2</c:v>
                </c:pt>
                <c:pt idx="7">
                  <c:v>5.7820000001811422E-3</c:v>
                </c:pt>
                <c:pt idx="8">
                  <c:v>-3.3999996958300471E-5</c:v>
                </c:pt>
                <c:pt idx="9">
                  <c:v>-1.0809999948833138E-3</c:v>
                </c:pt>
                <c:pt idx="10">
                  <c:v>1.2839999981224537E-3</c:v>
                </c:pt>
                <c:pt idx="11">
                  <c:v>-4.965000000083819E-3</c:v>
                </c:pt>
                <c:pt idx="12">
                  <c:v>1.9079999983659945E-3</c:v>
                </c:pt>
                <c:pt idx="13">
                  <c:v>-5.5429999993066303E-3</c:v>
                </c:pt>
                <c:pt idx="14">
                  <c:v>3.6950000067008659E-3</c:v>
                </c:pt>
                <c:pt idx="15">
                  <c:v>4.0880000015022233E-3</c:v>
                </c:pt>
                <c:pt idx="16">
                  <c:v>2.6369999977760017E-3</c:v>
                </c:pt>
                <c:pt idx="17">
                  <c:v>2.1269999997457489E-3</c:v>
                </c:pt>
                <c:pt idx="18">
                  <c:v>2.0119999971939251E-3</c:v>
                </c:pt>
                <c:pt idx="19">
                  <c:v>-7.702999995672144E-3</c:v>
                </c:pt>
                <c:pt idx="20">
                  <c:v>-5.7359999991604127E-3</c:v>
                </c:pt>
                <c:pt idx="21">
                  <c:v>-2.3269999997864943E-2</c:v>
                </c:pt>
                <c:pt idx="22">
                  <c:v>-6.8479999972623773E-3</c:v>
                </c:pt>
                <c:pt idx="23">
                  <c:v>-1.2114999997720588E-2</c:v>
                </c:pt>
                <c:pt idx="24">
                  <c:v>-9.5660000006319024E-3</c:v>
                </c:pt>
                <c:pt idx="25">
                  <c:v>-7.0609999966109172E-3</c:v>
                </c:pt>
                <c:pt idx="26">
                  <c:v>-6.0610000000451691E-3</c:v>
                </c:pt>
                <c:pt idx="27">
                  <c:v>4.938999998557847E-3</c:v>
                </c:pt>
                <c:pt idx="28">
                  <c:v>-1.0693000003811903E-2</c:v>
                </c:pt>
                <c:pt idx="29">
                  <c:v>-4.3279999954393134E-3</c:v>
                </c:pt>
                <c:pt idx="30">
                  <c:v>-9.1909999973722734E-3</c:v>
                </c:pt>
                <c:pt idx="31">
                  <c:v>-8.9059999954770319E-3</c:v>
                </c:pt>
                <c:pt idx="32">
                  <c:v>-1.5992000000551343E-2</c:v>
                </c:pt>
                <c:pt idx="33">
                  <c:v>-1.3753999999607913E-2</c:v>
                </c:pt>
                <c:pt idx="34">
                  <c:v>-1.4331999998830725E-2</c:v>
                </c:pt>
                <c:pt idx="35">
                  <c:v>-1.4108999996096827E-2</c:v>
                </c:pt>
                <c:pt idx="36">
                  <c:v>-1.7358000004605856E-2</c:v>
                </c:pt>
                <c:pt idx="37">
                  <c:v>-2.2924000004422851E-2</c:v>
                </c:pt>
                <c:pt idx="38">
                  <c:v>-2.024899999378249E-2</c:v>
                </c:pt>
                <c:pt idx="39">
                  <c:v>-1.8390999997791369E-2</c:v>
                </c:pt>
                <c:pt idx="40">
                  <c:v>-2.2744000001694076E-2</c:v>
                </c:pt>
                <c:pt idx="41">
                  <c:v>-1.9195000000763685E-2</c:v>
                </c:pt>
                <c:pt idx="42">
                  <c:v>-1.837599999998929E-2</c:v>
                </c:pt>
                <c:pt idx="44">
                  <c:v>-1.9954000003053807E-2</c:v>
                </c:pt>
                <c:pt idx="45">
                  <c:v>-2.5856000000203494E-2</c:v>
                </c:pt>
                <c:pt idx="47">
                  <c:v>-2.0080999995116144E-2</c:v>
                </c:pt>
                <c:pt idx="48">
                  <c:v>-2.3943999993207399E-2</c:v>
                </c:pt>
                <c:pt idx="49">
                  <c:v>-2.8646999999182299E-2</c:v>
                </c:pt>
                <c:pt idx="50">
                  <c:v>-2.2774999997636769E-2</c:v>
                </c:pt>
                <c:pt idx="51">
                  <c:v>-2.0174999997834675E-2</c:v>
                </c:pt>
                <c:pt idx="52">
                  <c:v>-1.8875000001571607E-2</c:v>
                </c:pt>
                <c:pt idx="53">
                  <c:v>-1.8875000001571607E-2</c:v>
                </c:pt>
                <c:pt idx="57">
                  <c:v>-2.3636999998416286E-2</c:v>
                </c:pt>
                <c:pt idx="58">
                  <c:v>-2.0399000000907108E-2</c:v>
                </c:pt>
                <c:pt idx="64">
                  <c:v>-2.152100000239443E-2</c:v>
                </c:pt>
                <c:pt idx="66">
                  <c:v>-2.0456999998714309E-2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6D-4438-8FF9-BB7A3B64AA0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-1176</c:v>
                </c:pt>
                <c:pt idx="1">
                  <c:v>0</c:v>
                </c:pt>
                <c:pt idx="2">
                  <c:v>111</c:v>
                </c:pt>
                <c:pt idx="3">
                  <c:v>6147</c:v>
                </c:pt>
                <c:pt idx="4">
                  <c:v>9302</c:v>
                </c:pt>
                <c:pt idx="5">
                  <c:v>9315</c:v>
                </c:pt>
                <c:pt idx="6">
                  <c:v>9508</c:v>
                </c:pt>
                <c:pt idx="7">
                  <c:v>9534</c:v>
                </c:pt>
                <c:pt idx="8">
                  <c:v>9542</c:v>
                </c:pt>
                <c:pt idx="9">
                  <c:v>9703</c:v>
                </c:pt>
                <c:pt idx="10">
                  <c:v>9708</c:v>
                </c:pt>
                <c:pt idx="11">
                  <c:v>9795</c:v>
                </c:pt>
                <c:pt idx="12">
                  <c:v>9996</c:v>
                </c:pt>
                <c:pt idx="13">
                  <c:v>10009</c:v>
                </c:pt>
                <c:pt idx="14">
                  <c:v>10215</c:v>
                </c:pt>
                <c:pt idx="15">
                  <c:v>10656</c:v>
                </c:pt>
                <c:pt idx="16">
                  <c:v>10669</c:v>
                </c:pt>
                <c:pt idx="17">
                  <c:v>10799</c:v>
                </c:pt>
                <c:pt idx="18">
                  <c:v>11044</c:v>
                </c:pt>
                <c:pt idx="19">
                  <c:v>11089</c:v>
                </c:pt>
                <c:pt idx="20">
                  <c:v>11968</c:v>
                </c:pt>
                <c:pt idx="21">
                  <c:v>12010</c:v>
                </c:pt>
                <c:pt idx="22">
                  <c:v>12224</c:v>
                </c:pt>
                <c:pt idx="23">
                  <c:v>12245</c:v>
                </c:pt>
                <c:pt idx="24">
                  <c:v>12258</c:v>
                </c:pt>
                <c:pt idx="25">
                  <c:v>12443</c:v>
                </c:pt>
                <c:pt idx="26">
                  <c:v>12443</c:v>
                </c:pt>
                <c:pt idx="27">
                  <c:v>12443</c:v>
                </c:pt>
                <c:pt idx="28">
                  <c:v>12459</c:v>
                </c:pt>
                <c:pt idx="29">
                  <c:v>12464</c:v>
                </c:pt>
                <c:pt idx="30">
                  <c:v>12633</c:v>
                </c:pt>
                <c:pt idx="31">
                  <c:v>12678</c:v>
                </c:pt>
                <c:pt idx="32">
                  <c:v>12696</c:v>
                </c:pt>
                <c:pt idx="33">
                  <c:v>12902</c:v>
                </c:pt>
                <c:pt idx="34">
                  <c:v>13116</c:v>
                </c:pt>
                <c:pt idx="35">
                  <c:v>13267</c:v>
                </c:pt>
                <c:pt idx="36">
                  <c:v>13354</c:v>
                </c:pt>
                <c:pt idx="37">
                  <c:v>13612</c:v>
                </c:pt>
                <c:pt idx="38">
                  <c:v>14087</c:v>
                </c:pt>
                <c:pt idx="39">
                  <c:v>14233</c:v>
                </c:pt>
                <c:pt idx="40">
                  <c:v>14272</c:v>
                </c:pt>
                <c:pt idx="41">
                  <c:v>14285</c:v>
                </c:pt>
                <c:pt idx="42">
                  <c:v>14288</c:v>
                </c:pt>
                <c:pt idx="43">
                  <c:v>14473</c:v>
                </c:pt>
                <c:pt idx="44">
                  <c:v>14502</c:v>
                </c:pt>
                <c:pt idx="45">
                  <c:v>14528</c:v>
                </c:pt>
                <c:pt idx="46">
                  <c:v>14528</c:v>
                </c:pt>
                <c:pt idx="47">
                  <c:v>14703</c:v>
                </c:pt>
                <c:pt idx="48">
                  <c:v>14872</c:v>
                </c:pt>
                <c:pt idx="49">
                  <c:v>14961</c:v>
                </c:pt>
                <c:pt idx="50">
                  <c:v>15125</c:v>
                </c:pt>
                <c:pt idx="51">
                  <c:v>15125</c:v>
                </c:pt>
                <c:pt idx="52">
                  <c:v>15125</c:v>
                </c:pt>
                <c:pt idx="53">
                  <c:v>15125</c:v>
                </c:pt>
                <c:pt idx="54">
                  <c:v>15125</c:v>
                </c:pt>
                <c:pt idx="55">
                  <c:v>15146</c:v>
                </c:pt>
                <c:pt idx="56">
                  <c:v>15323</c:v>
                </c:pt>
                <c:pt idx="57">
                  <c:v>15331</c:v>
                </c:pt>
                <c:pt idx="58">
                  <c:v>15537</c:v>
                </c:pt>
                <c:pt idx="59">
                  <c:v>15805</c:v>
                </c:pt>
                <c:pt idx="60">
                  <c:v>15824</c:v>
                </c:pt>
                <c:pt idx="61">
                  <c:v>15824</c:v>
                </c:pt>
                <c:pt idx="62">
                  <c:v>15832</c:v>
                </c:pt>
                <c:pt idx="63">
                  <c:v>15843</c:v>
                </c:pt>
                <c:pt idx="64">
                  <c:v>15843</c:v>
                </c:pt>
                <c:pt idx="65">
                  <c:v>15869</c:v>
                </c:pt>
                <c:pt idx="66">
                  <c:v>15991</c:v>
                </c:pt>
                <c:pt idx="67">
                  <c:v>16523</c:v>
                </c:pt>
                <c:pt idx="68">
                  <c:v>16700</c:v>
                </c:pt>
                <c:pt idx="69">
                  <c:v>16756</c:v>
                </c:pt>
                <c:pt idx="70">
                  <c:v>16990</c:v>
                </c:pt>
                <c:pt idx="71">
                  <c:v>18538</c:v>
                </c:pt>
                <c:pt idx="72">
                  <c:v>19895</c:v>
                </c:pt>
                <c:pt idx="73">
                  <c:v>20100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43">
                  <c:v>-2.6571000002149958E-2</c:v>
                </c:pt>
                <c:pt idx="46">
                  <c:v>-1.6955999999481719E-2</c:v>
                </c:pt>
                <c:pt idx="55">
                  <c:v>-2.3241999995661899E-2</c:v>
                </c:pt>
                <c:pt idx="63">
                  <c:v>-2.4860999998054467E-2</c:v>
                </c:pt>
                <c:pt idx="65">
                  <c:v>-2.4463000001560431E-2</c:v>
                </c:pt>
                <c:pt idx="69">
                  <c:v>-2.7912000005017035E-2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6D-4438-8FF9-BB7A3B64AA0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6">
                    <c:v>0</c:v>
                  </c:pt>
                  <c:pt idx="35">
                    <c:v>3.0000000000000001E-3</c:v>
                  </c:pt>
                  <c:pt idx="36">
                    <c:v>5.0000000000000001E-3</c:v>
                  </c:pt>
                  <c:pt idx="38">
                    <c:v>8.0000000000000002E-3</c:v>
                  </c:pt>
                  <c:pt idx="39">
                    <c:v>6.0000000000000001E-3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6.0000000000000001E-3</c:v>
                  </c:pt>
                  <c:pt idx="43">
                    <c:v>0</c:v>
                  </c:pt>
                  <c:pt idx="44">
                    <c:v>8.0000000000000002E-3</c:v>
                  </c:pt>
                  <c:pt idx="45">
                    <c:v>8.9999999999999993E-3</c:v>
                  </c:pt>
                  <c:pt idx="46">
                    <c:v>0</c:v>
                  </c:pt>
                  <c:pt idx="47">
                    <c:v>6.0000000000000001E-3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4.0000000000000002E-4</c:v>
                  </c:pt>
                  <c:pt idx="56">
                    <c:v>3.0000000000000001E-5</c:v>
                  </c:pt>
                  <c:pt idx="57">
                    <c:v>0</c:v>
                  </c:pt>
                  <c:pt idx="58">
                    <c:v>4.0000000000000001E-3</c:v>
                  </c:pt>
                  <c:pt idx="59">
                    <c:v>4.0000000000000002E-4</c:v>
                  </c:pt>
                  <c:pt idx="60">
                    <c:v>5.0000000000000001E-3</c:v>
                  </c:pt>
                  <c:pt idx="61">
                    <c:v>5.0000000000000001E-3</c:v>
                  </c:pt>
                  <c:pt idx="62">
                    <c:v>1E-4</c:v>
                  </c:pt>
                  <c:pt idx="63">
                    <c:v>2.9999999999999997E-4</c:v>
                  </c:pt>
                  <c:pt idx="64">
                    <c:v>0</c:v>
                  </c:pt>
                  <c:pt idx="65">
                    <c:v>2.0000000000000001E-4</c:v>
                  </c:pt>
                  <c:pt idx="66">
                    <c:v>3.0000000000000001E-3</c:v>
                  </c:pt>
                  <c:pt idx="67">
                    <c:v>2.0000000000000001E-4</c:v>
                  </c:pt>
                  <c:pt idx="68">
                    <c:v>1E-4</c:v>
                  </c:pt>
                  <c:pt idx="70">
                    <c:v>2.9999999999999997E-4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6">
                    <c:v>0</c:v>
                  </c:pt>
                  <c:pt idx="35">
                    <c:v>3.0000000000000001E-3</c:v>
                  </c:pt>
                  <c:pt idx="36">
                    <c:v>5.0000000000000001E-3</c:v>
                  </c:pt>
                  <c:pt idx="38">
                    <c:v>8.0000000000000002E-3</c:v>
                  </c:pt>
                  <c:pt idx="39">
                    <c:v>6.0000000000000001E-3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6.0000000000000001E-3</c:v>
                  </c:pt>
                  <c:pt idx="43">
                    <c:v>0</c:v>
                  </c:pt>
                  <c:pt idx="44">
                    <c:v>8.0000000000000002E-3</c:v>
                  </c:pt>
                  <c:pt idx="45">
                    <c:v>8.9999999999999993E-3</c:v>
                  </c:pt>
                  <c:pt idx="46">
                    <c:v>0</c:v>
                  </c:pt>
                  <c:pt idx="47">
                    <c:v>6.0000000000000001E-3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4.0000000000000002E-4</c:v>
                  </c:pt>
                  <c:pt idx="56">
                    <c:v>3.0000000000000001E-5</c:v>
                  </c:pt>
                  <c:pt idx="57">
                    <c:v>0</c:v>
                  </c:pt>
                  <c:pt idx="58">
                    <c:v>4.0000000000000001E-3</c:v>
                  </c:pt>
                  <c:pt idx="59">
                    <c:v>4.0000000000000002E-4</c:v>
                  </c:pt>
                  <c:pt idx="60">
                    <c:v>5.0000000000000001E-3</c:v>
                  </c:pt>
                  <c:pt idx="61">
                    <c:v>5.0000000000000001E-3</c:v>
                  </c:pt>
                  <c:pt idx="62">
                    <c:v>1E-4</c:v>
                  </c:pt>
                  <c:pt idx="63">
                    <c:v>2.9999999999999997E-4</c:v>
                  </c:pt>
                  <c:pt idx="64">
                    <c:v>0</c:v>
                  </c:pt>
                  <c:pt idx="65">
                    <c:v>2.0000000000000001E-4</c:v>
                  </c:pt>
                  <c:pt idx="66">
                    <c:v>3.0000000000000001E-3</c:v>
                  </c:pt>
                  <c:pt idx="67">
                    <c:v>2.0000000000000001E-4</c:v>
                  </c:pt>
                  <c:pt idx="68">
                    <c:v>1E-4</c:v>
                  </c:pt>
                  <c:pt idx="7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-1176</c:v>
                </c:pt>
                <c:pt idx="1">
                  <c:v>0</c:v>
                </c:pt>
                <c:pt idx="2">
                  <c:v>111</c:v>
                </c:pt>
                <c:pt idx="3">
                  <c:v>6147</c:v>
                </c:pt>
                <c:pt idx="4">
                  <c:v>9302</c:v>
                </c:pt>
                <c:pt idx="5">
                  <c:v>9315</c:v>
                </c:pt>
                <c:pt idx="6">
                  <c:v>9508</c:v>
                </c:pt>
                <c:pt idx="7">
                  <c:v>9534</c:v>
                </c:pt>
                <c:pt idx="8">
                  <c:v>9542</c:v>
                </c:pt>
                <c:pt idx="9">
                  <c:v>9703</c:v>
                </c:pt>
                <c:pt idx="10">
                  <c:v>9708</c:v>
                </c:pt>
                <c:pt idx="11">
                  <c:v>9795</c:v>
                </c:pt>
                <c:pt idx="12">
                  <c:v>9996</c:v>
                </c:pt>
                <c:pt idx="13">
                  <c:v>10009</c:v>
                </c:pt>
                <c:pt idx="14">
                  <c:v>10215</c:v>
                </c:pt>
                <c:pt idx="15">
                  <c:v>10656</c:v>
                </c:pt>
                <c:pt idx="16">
                  <c:v>10669</c:v>
                </c:pt>
                <c:pt idx="17">
                  <c:v>10799</c:v>
                </c:pt>
                <c:pt idx="18">
                  <c:v>11044</c:v>
                </c:pt>
                <c:pt idx="19">
                  <c:v>11089</c:v>
                </c:pt>
                <c:pt idx="20">
                  <c:v>11968</c:v>
                </c:pt>
                <c:pt idx="21">
                  <c:v>12010</c:v>
                </c:pt>
                <c:pt idx="22">
                  <c:v>12224</c:v>
                </c:pt>
                <c:pt idx="23">
                  <c:v>12245</c:v>
                </c:pt>
                <c:pt idx="24">
                  <c:v>12258</c:v>
                </c:pt>
                <c:pt idx="25">
                  <c:v>12443</c:v>
                </c:pt>
                <c:pt idx="26">
                  <c:v>12443</c:v>
                </c:pt>
                <c:pt idx="27">
                  <c:v>12443</c:v>
                </c:pt>
                <c:pt idx="28">
                  <c:v>12459</c:v>
                </c:pt>
                <c:pt idx="29">
                  <c:v>12464</c:v>
                </c:pt>
                <c:pt idx="30">
                  <c:v>12633</c:v>
                </c:pt>
                <c:pt idx="31">
                  <c:v>12678</c:v>
                </c:pt>
                <c:pt idx="32">
                  <c:v>12696</c:v>
                </c:pt>
                <c:pt idx="33">
                  <c:v>12902</c:v>
                </c:pt>
                <c:pt idx="34">
                  <c:v>13116</c:v>
                </c:pt>
                <c:pt idx="35">
                  <c:v>13267</c:v>
                </c:pt>
                <c:pt idx="36">
                  <c:v>13354</c:v>
                </c:pt>
                <c:pt idx="37">
                  <c:v>13612</c:v>
                </c:pt>
                <c:pt idx="38">
                  <c:v>14087</c:v>
                </c:pt>
                <c:pt idx="39">
                  <c:v>14233</c:v>
                </c:pt>
                <c:pt idx="40">
                  <c:v>14272</c:v>
                </c:pt>
                <c:pt idx="41">
                  <c:v>14285</c:v>
                </c:pt>
                <c:pt idx="42">
                  <c:v>14288</c:v>
                </c:pt>
                <c:pt idx="43">
                  <c:v>14473</c:v>
                </c:pt>
                <c:pt idx="44">
                  <c:v>14502</c:v>
                </c:pt>
                <c:pt idx="45">
                  <c:v>14528</c:v>
                </c:pt>
                <c:pt idx="46">
                  <c:v>14528</c:v>
                </c:pt>
                <c:pt idx="47">
                  <c:v>14703</c:v>
                </c:pt>
                <c:pt idx="48">
                  <c:v>14872</c:v>
                </c:pt>
                <c:pt idx="49">
                  <c:v>14961</c:v>
                </c:pt>
                <c:pt idx="50">
                  <c:v>15125</c:v>
                </c:pt>
                <c:pt idx="51">
                  <c:v>15125</c:v>
                </c:pt>
                <c:pt idx="52">
                  <c:v>15125</c:v>
                </c:pt>
                <c:pt idx="53">
                  <c:v>15125</c:v>
                </c:pt>
                <c:pt idx="54">
                  <c:v>15125</c:v>
                </c:pt>
                <c:pt idx="55">
                  <c:v>15146</c:v>
                </c:pt>
                <c:pt idx="56">
                  <c:v>15323</c:v>
                </c:pt>
                <c:pt idx="57">
                  <c:v>15331</c:v>
                </c:pt>
                <c:pt idx="58">
                  <c:v>15537</c:v>
                </c:pt>
                <c:pt idx="59">
                  <c:v>15805</c:v>
                </c:pt>
                <c:pt idx="60">
                  <c:v>15824</c:v>
                </c:pt>
                <c:pt idx="61">
                  <c:v>15824</c:v>
                </c:pt>
                <c:pt idx="62">
                  <c:v>15832</c:v>
                </c:pt>
                <c:pt idx="63">
                  <c:v>15843</c:v>
                </c:pt>
                <c:pt idx="64">
                  <c:v>15843</c:v>
                </c:pt>
                <c:pt idx="65">
                  <c:v>15869</c:v>
                </c:pt>
                <c:pt idx="66">
                  <c:v>15991</c:v>
                </c:pt>
                <c:pt idx="67">
                  <c:v>16523</c:v>
                </c:pt>
                <c:pt idx="68">
                  <c:v>16700</c:v>
                </c:pt>
                <c:pt idx="69">
                  <c:v>16756</c:v>
                </c:pt>
                <c:pt idx="70">
                  <c:v>16990</c:v>
                </c:pt>
                <c:pt idx="71">
                  <c:v>18538</c:v>
                </c:pt>
                <c:pt idx="72">
                  <c:v>19895</c:v>
                </c:pt>
                <c:pt idx="73">
                  <c:v>20100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  <c:pt idx="54">
                  <c:v>-1.7475000000558794E-2</c:v>
                </c:pt>
                <c:pt idx="56">
                  <c:v>-2.2961000002396759E-2</c:v>
                </c:pt>
                <c:pt idx="59">
                  <c:v>-2.4134999999660067E-2</c:v>
                </c:pt>
                <c:pt idx="60">
                  <c:v>-2.2047999998903833E-2</c:v>
                </c:pt>
                <c:pt idx="61">
                  <c:v>-2.2047999998903833E-2</c:v>
                </c:pt>
                <c:pt idx="62">
                  <c:v>-2.4164000002201647E-2</c:v>
                </c:pt>
                <c:pt idx="67">
                  <c:v>-2.8820999992603902E-2</c:v>
                </c:pt>
                <c:pt idx="68">
                  <c:v>-2.9600000001664739E-2</c:v>
                </c:pt>
                <c:pt idx="70">
                  <c:v>-3.2930000001215376E-2</c:v>
                </c:pt>
                <c:pt idx="71">
                  <c:v>-3.8125999999465421E-2</c:v>
                </c:pt>
                <c:pt idx="72">
                  <c:v>-4.4765000115148723E-2</c:v>
                </c:pt>
                <c:pt idx="73">
                  <c:v>-5.0399999992805533E-2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B6D-4438-8FF9-BB7A3B64AA0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6">
                    <c:v>0</c:v>
                  </c:pt>
                  <c:pt idx="35">
                    <c:v>3.0000000000000001E-3</c:v>
                  </c:pt>
                  <c:pt idx="36">
                    <c:v>5.0000000000000001E-3</c:v>
                  </c:pt>
                  <c:pt idx="38">
                    <c:v>8.0000000000000002E-3</c:v>
                  </c:pt>
                  <c:pt idx="39">
                    <c:v>6.0000000000000001E-3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6.0000000000000001E-3</c:v>
                  </c:pt>
                  <c:pt idx="43">
                    <c:v>0</c:v>
                  </c:pt>
                  <c:pt idx="44">
                    <c:v>8.0000000000000002E-3</c:v>
                  </c:pt>
                  <c:pt idx="45">
                    <c:v>8.9999999999999993E-3</c:v>
                  </c:pt>
                  <c:pt idx="46">
                    <c:v>0</c:v>
                  </c:pt>
                  <c:pt idx="47">
                    <c:v>6.0000000000000001E-3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4.0000000000000002E-4</c:v>
                  </c:pt>
                  <c:pt idx="56">
                    <c:v>3.0000000000000001E-5</c:v>
                  </c:pt>
                  <c:pt idx="57">
                    <c:v>0</c:v>
                  </c:pt>
                  <c:pt idx="58">
                    <c:v>4.0000000000000001E-3</c:v>
                  </c:pt>
                  <c:pt idx="59">
                    <c:v>4.0000000000000002E-4</c:v>
                  </c:pt>
                  <c:pt idx="60">
                    <c:v>5.0000000000000001E-3</c:v>
                  </c:pt>
                  <c:pt idx="61">
                    <c:v>5.0000000000000001E-3</c:v>
                  </c:pt>
                  <c:pt idx="62">
                    <c:v>1E-4</c:v>
                  </c:pt>
                  <c:pt idx="63">
                    <c:v>2.9999999999999997E-4</c:v>
                  </c:pt>
                  <c:pt idx="64">
                    <c:v>0</c:v>
                  </c:pt>
                  <c:pt idx="65">
                    <c:v>2.0000000000000001E-4</c:v>
                  </c:pt>
                  <c:pt idx="66">
                    <c:v>3.0000000000000001E-3</c:v>
                  </c:pt>
                  <c:pt idx="67">
                    <c:v>2.0000000000000001E-4</c:v>
                  </c:pt>
                  <c:pt idx="68">
                    <c:v>1E-4</c:v>
                  </c:pt>
                  <c:pt idx="70">
                    <c:v>2.9999999999999997E-4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6">
                    <c:v>0</c:v>
                  </c:pt>
                  <c:pt idx="35">
                    <c:v>3.0000000000000001E-3</c:v>
                  </c:pt>
                  <c:pt idx="36">
                    <c:v>5.0000000000000001E-3</c:v>
                  </c:pt>
                  <c:pt idx="38">
                    <c:v>8.0000000000000002E-3</c:v>
                  </c:pt>
                  <c:pt idx="39">
                    <c:v>6.0000000000000001E-3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6.0000000000000001E-3</c:v>
                  </c:pt>
                  <c:pt idx="43">
                    <c:v>0</c:v>
                  </c:pt>
                  <c:pt idx="44">
                    <c:v>8.0000000000000002E-3</c:v>
                  </c:pt>
                  <c:pt idx="45">
                    <c:v>8.9999999999999993E-3</c:v>
                  </c:pt>
                  <c:pt idx="46">
                    <c:v>0</c:v>
                  </c:pt>
                  <c:pt idx="47">
                    <c:v>6.0000000000000001E-3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4.0000000000000002E-4</c:v>
                  </c:pt>
                  <c:pt idx="56">
                    <c:v>3.0000000000000001E-5</c:v>
                  </c:pt>
                  <c:pt idx="57">
                    <c:v>0</c:v>
                  </c:pt>
                  <c:pt idx="58">
                    <c:v>4.0000000000000001E-3</c:v>
                  </c:pt>
                  <c:pt idx="59">
                    <c:v>4.0000000000000002E-4</c:v>
                  </c:pt>
                  <c:pt idx="60">
                    <c:v>5.0000000000000001E-3</c:v>
                  </c:pt>
                  <c:pt idx="61">
                    <c:v>5.0000000000000001E-3</c:v>
                  </c:pt>
                  <c:pt idx="62">
                    <c:v>1E-4</c:v>
                  </c:pt>
                  <c:pt idx="63">
                    <c:v>2.9999999999999997E-4</c:v>
                  </c:pt>
                  <c:pt idx="64">
                    <c:v>0</c:v>
                  </c:pt>
                  <c:pt idx="65">
                    <c:v>2.0000000000000001E-4</c:v>
                  </c:pt>
                  <c:pt idx="66">
                    <c:v>3.0000000000000001E-3</c:v>
                  </c:pt>
                  <c:pt idx="67">
                    <c:v>2.0000000000000001E-4</c:v>
                  </c:pt>
                  <c:pt idx="68">
                    <c:v>1E-4</c:v>
                  </c:pt>
                  <c:pt idx="7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-1176</c:v>
                </c:pt>
                <c:pt idx="1">
                  <c:v>0</c:v>
                </c:pt>
                <c:pt idx="2">
                  <c:v>111</c:v>
                </c:pt>
                <c:pt idx="3">
                  <c:v>6147</c:v>
                </c:pt>
                <c:pt idx="4">
                  <c:v>9302</c:v>
                </c:pt>
                <c:pt idx="5">
                  <c:v>9315</c:v>
                </c:pt>
                <c:pt idx="6">
                  <c:v>9508</c:v>
                </c:pt>
                <c:pt idx="7">
                  <c:v>9534</c:v>
                </c:pt>
                <c:pt idx="8">
                  <c:v>9542</c:v>
                </c:pt>
                <c:pt idx="9">
                  <c:v>9703</c:v>
                </c:pt>
                <c:pt idx="10">
                  <c:v>9708</c:v>
                </c:pt>
                <c:pt idx="11">
                  <c:v>9795</c:v>
                </c:pt>
                <c:pt idx="12">
                  <c:v>9996</c:v>
                </c:pt>
                <c:pt idx="13">
                  <c:v>10009</c:v>
                </c:pt>
                <c:pt idx="14">
                  <c:v>10215</c:v>
                </c:pt>
                <c:pt idx="15">
                  <c:v>10656</c:v>
                </c:pt>
                <c:pt idx="16">
                  <c:v>10669</c:v>
                </c:pt>
                <c:pt idx="17">
                  <c:v>10799</c:v>
                </c:pt>
                <c:pt idx="18">
                  <c:v>11044</c:v>
                </c:pt>
                <c:pt idx="19">
                  <c:v>11089</c:v>
                </c:pt>
                <c:pt idx="20">
                  <c:v>11968</c:v>
                </c:pt>
                <c:pt idx="21">
                  <c:v>12010</c:v>
                </c:pt>
                <c:pt idx="22">
                  <c:v>12224</c:v>
                </c:pt>
                <c:pt idx="23">
                  <c:v>12245</c:v>
                </c:pt>
                <c:pt idx="24">
                  <c:v>12258</c:v>
                </c:pt>
                <c:pt idx="25">
                  <c:v>12443</c:v>
                </c:pt>
                <c:pt idx="26">
                  <c:v>12443</c:v>
                </c:pt>
                <c:pt idx="27">
                  <c:v>12443</c:v>
                </c:pt>
                <c:pt idx="28">
                  <c:v>12459</c:v>
                </c:pt>
                <c:pt idx="29">
                  <c:v>12464</c:v>
                </c:pt>
                <c:pt idx="30">
                  <c:v>12633</c:v>
                </c:pt>
                <c:pt idx="31">
                  <c:v>12678</c:v>
                </c:pt>
                <c:pt idx="32">
                  <c:v>12696</c:v>
                </c:pt>
                <c:pt idx="33">
                  <c:v>12902</c:v>
                </c:pt>
                <c:pt idx="34">
                  <c:v>13116</c:v>
                </c:pt>
                <c:pt idx="35">
                  <c:v>13267</c:v>
                </c:pt>
                <c:pt idx="36">
                  <c:v>13354</c:v>
                </c:pt>
                <c:pt idx="37">
                  <c:v>13612</c:v>
                </c:pt>
                <c:pt idx="38">
                  <c:v>14087</c:v>
                </c:pt>
                <c:pt idx="39">
                  <c:v>14233</c:v>
                </c:pt>
                <c:pt idx="40">
                  <c:v>14272</c:v>
                </c:pt>
                <c:pt idx="41">
                  <c:v>14285</c:v>
                </c:pt>
                <c:pt idx="42">
                  <c:v>14288</c:v>
                </c:pt>
                <c:pt idx="43">
                  <c:v>14473</c:v>
                </c:pt>
                <c:pt idx="44">
                  <c:v>14502</c:v>
                </c:pt>
                <c:pt idx="45">
                  <c:v>14528</c:v>
                </c:pt>
                <c:pt idx="46">
                  <c:v>14528</c:v>
                </c:pt>
                <c:pt idx="47">
                  <c:v>14703</c:v>
                </c:pt>
                <c:pt idx="48">
                  <c:v>14872</c:v>
                </c:pt>
                <c:pt idx="49">
                  <c:v>14961</c:v>
                </c:pt>
                <c:pt idx="50">
                  <c:v>15125</c:v>
                </c:pt>
                <c:pt idx="51">
                  <c:v>15125</c:v>
                </c:pt>
                <c:pt idx="52">
                  <c:v>15125</c:v>
                </c:pt>
                <c:pt idx="53">
                  <c:v>15125</c:v>
                </c:pt>
                <c:pt idx="54">
                  <c:v>15125</c:v>
                </c:pt>
                <c:pt idx="55">
                  <c:v>15146</c:v>
                </c:pt>
                <c:pt idx="56">
                  <c:v>15323</c:v>
                </c:pt>
                <c:pt idx="57">
                  <c:v>15331</c:v>
                </c:pt>
                <c:pt idx="58">
                  <c:v>15537</c:v>
                </c:pt>
                <c:pt idx="59">
                  <c:v>15805</c:v>
                </c:pt>
                <c:pt idx="60">
                  <c:v>15824</c:v>
                </c:pt>
                <c:pt idx="61">
                  <c:v>15824</c:v>
                </c:pt>
                <c:pt idx="62">
                  <c:v>15832</c:v>
                </c:pt>
                <c:pt idx="63">
                  <c:v>15843</c:v>
                </c:pt>
                <c:pt idx="64">
                  <c:v>15843</c:v>
                </c:pt>
                <c:pt idx="65">
                  <c:v>15869</c:v>
                </c:pt>
                <c:pt idx="66">
                  <c:v>15991</c:v>
                </c:pt>
                <c:pt idx="67">
                  <c:v>16523</c:v>
                </c:pt>
                <c:pt idx="68">
                  <c:v>16700</c:v>
                </c:pt>
                <c:pt idx="69">
                  <c:v>16756</c:v>
                </c:pt>
                <c:pt idx="70">
                  <c:v>16990</c:v>
                </c:pt>
                <c:pt idx="71">
                  <c:v>18538</c:v>
                </c:pt>
                <c:pt idx="72">
                  <c:v>19895</c:v>
                </c:pt>
                <c:pt idx="73">
                  <c:v>20100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B6D-4438-8FF9-BB7A3B64AA0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6">
                    <c:v>0</c:v>
                  </c:pt>
                  <c:pt idx="35">
                    <c:v>3.0000000000000001E-3</c:v>
                  </c:pt>
                  <c:pt idx="36">
                    <c:v>5.0000000000000001E-3</c:v>
                  </c:pt>
                  <c:pt idx="38">
                    <c:v>8.0000000000000002E-3</c:v>
                  </c:pt>
                  <c:pt idx="39">
                    <c:v>6.0000000000000001E-3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6.0000000000000001E-3</c:v>
                  </c:pt>
                  <c:pt idx="43">
                    <c:v>0</c:v>
                  </c:pt>
                  <c:pt idx="44">
                    <c:v>8.0000000000000002E-3</c:v>
                  </c:pt>
                  <c:pt idx="45">
                    <c:v>8.9999999999999993E-3</c:v>
                  </c:pt>
                  <c:pt idx="46">
                    <c:v>0</c:v>
                  </c:pt>
                  <c:pt idx="47">
                    <c:v>6.0000000000000001E-3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4.0000000000000002E-4</c:v>
                  </c:pt>
                  <c:pt idx="56">
                    <c:v>3.0000000000000001E-5</c:v>
                  </c:pt>
                  <c:pt idx="57">
                    <c:v>0</c:v>
                  </c:pt>
                  <c:pt idx="58">
                    <c:v>4.0000000000000001E-3</c:v>
                  </c:pt>
                  <c:pt idx="59">
                    <c:v>4.0000000000000002E-4</c:v>
                  </c:pt>
                  <c:pt idx="60">
                    <c:v>5.0000000000000001E-3</c:v>
                  </c:pt>
                  <c:pt idx="61">
                    <c:v>5.0000000000000001E-3</c:v>
                  </c:pt>
                  <c:pt idx="62">
                    <c:v>1E-4</c:v>
                  </c:pt>
                  <c:pt idx="63">
                    <c:v>2.9999999999999997E-4</c:v>
                  </c:pt>
                  <c:pt idx="64">
                    <c:v>0</c:v>
                  </c:pt>
                  <c:pt idx="65">
                    <c:v>2.0000000000000001E-4</c:v>
                  </c:pt>
                  <c:pt idx="66">
                    <c:v>3.0000000000000001E-3</c:v>
                  </c:pt>
                  <c:pt idx="67">
                    <c:v>2.0000000000000001E-4</c:v>
                  </c:pt>
                  <c:pt idx="68">
                    <c:v>1E-4</c:v>
                  </c:pt>
                  <c:pt idx="70">
                    <c:v>2.9999999999999997E-4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6">
                    <c:v>0</c:v>
                  </c:pt>
                  <c:pt idx="35">
                    <c:v>3.0000000000000001E-3</c:v>
                  </c:pt>
                  <c:pt idx="36">
                    <c:v>5.0000000000000001E-3</c:v>
                  </c:pt>
                  <c:pt idx="38">
                    <c:v>8.0000000000000002E-3</c:v>
                  </c:pt>
                  <c:pt idx="39">
                    <c:v>6.0000000000000001E-3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6.0000000000000001E-3</c:v>
                  </c:pt>
                  <c:pt idx="43">
                    <c:v>0</c:v>
                  </c:pt>
                  <c:pt idx="44">
                    <c:v>8.0000000000000002E-3</c:v>
                  </c:pt>
                  <c:pt idx="45">
                    <c:v>8.9999999999999993E-3</c:v>
                  </c:pt>
                  <c:pt idx="46">
                    <c:v>0</c:v>
                  </c:pt>
                  <c:pt idx="47">
                    <c:v>6.0000000000000001E-3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4.0000000000000002E-4</c:v>
                  </c:pt>
                  <c:pt idx="56">
                    <c:v>3.0000000000000001E-5</c:v>
                  </c:pt>
                  <c:pt idx="57">
                    <c:v>0</c:v>
                  </c:pt>
                  <c:pt idx="58">
                    <c:v>4.0000000000000001E-3</c:v>
                  </c:pt>
                  <c:pt idx="59">
                    <c:v>4.0000000000000002E-4</c:v>
                  </c:pt>
                  <c:pt idx="60">
                    <c:v>5.0000000000000001E-3</c:v>
                  </c:pt>
                  <c:pt idx="61">
                    <c:v>5.0000000000000001E-3</c:v>
                  </c:pt>
                  <c:pt idx="62">
                    <c:v>1E-4</c:v>
                  </c:pt>
                  <c:pt idx="63">
                    <c:v>2.9999999999999997E-4</c:v>
                  </c:pt>
                  <c:pt idx="64">
                    <c:v>0</c:v>
                  </c:pt>
                  <c:pt idx="65">
                    <c:v>2.0000000000000001E-4</c:v>
                  </c:pt>
                  <c:pt idx="66">
                    <c:v>3.0000000000000001E-3</c:v>
                  </c:pt>
                  <c:pt idx="67">
                    <c:v>2.0000000000000001E-4</c:v>
                  </c:pt>
                  <c:pt idx="68">
                    <c:v>1E-4</c:v>
                  </c:pt>
                  <c:pt idx="7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-1176</c:v>
                </c:pt>
                <c:pt idx="1">
                  <c:v>0</c:v>
                </c:pt>
                <c:pt idx="2">
                  <c:v>111</c:v>
                </c:pt>
                <c:pt idx="3">
                  <c:v>6147</c:v>
                </c:pt>
                <c:pt idx="4">
                  <c:v>9302</c:v>
                </c:pt>
                <c:pt idx="5">
                  <c:v>9315</c:v>
                </c:pt>
                <c:pt idx="6">
                  <c:v>9508</c:v>
                </c:pt>
                <c:pt idx="7">
                  <c:v>9534</c:v>
                </c:pt>
                <c:pt idx="8">
                  <c:v>9542</c:v>
                </c:pt>
                <c:pt idx="9">
                  <c:v>9703</c:v>
                </c:pt>
                <c:pt idx="10">
                  <c:v>9708</c:v>
                </c:pt>
                <c:pt idx="11">
                  <c:v>9795</c:v>
                </c:pt>
                <c:pt idx="12">
                  <c:v>9996</c:v>
                </c:pt>
                <c:pt idx="13">
                  <c:v>10009</c:v>
                </c:pt>
                <c:pt idx="14">
                  <c:v>10215</c:v>
                </c:pt>
                <c:pt idx="15">
                  <c:v>10656</c:v>
                </c:pt>
                <c:pt idx="16">
                  <c:v>10669</c:v>
                </c:pt>
                <c:pt idx="17">
                  <c:v>10799</c:v>
                </c:pt>
                <c:pt idx="18">
                  <c:v>11044</c:v>
                </c:pt>
                <c:pt idx="19">
                  <c:v>11089</c:v>
                </c:pt>
                <c:pt idx="20">
                  <c:v>11968</c:v>
                </c:pt>
                <c:pt idx="21">
                  <c:v>12010</c:v>
                </c:pt>
                <c:pt idx="22">
                  <c:v>12224</c:v>
                </c:pt>
                <c:pt idx="23">
                  <c:v>12245</c:v>
                </c:pt>
                <c:pt idx="24">
                  <c:v>12258</c:v>
                </c:pt>
                <c:pt idx="25">
                  <c:v>12443</c:v>
                </c:pt>
                <c:pt idx="26">
                  <c:v>12443</c:v>
                </c:pt>
                <c:pt idx="27">
                  <c:v>12443</c:v>
                </c:pt>
                <c:pt idx="28">
                  <c:v>12459</c:v>
                </c:pt>
                <c:pt idx="29">
                  <c:v>12464</c:v>
                </c:pt>
                <c:pt idx="30">
                  <c:v>12633</c:v>
                </c:pt>
                <c:pt idx="31">
                  <c:v>12678</c:v>
                </c:pt>
                <c:pt idx="32">
                  <c:v>12696</c:v>
                </c:pt>
                <c:pt idx="33">
                  <c:v>12902</c:v>
                </c:pt>
                <c:pt idx="34">
                  <c:v>13116</c:v>
                </c:pt>
                <c:pt idx="35">
                  <c:v>13267</c:v>
                </c:pt>
                <c:pt idx="36">
                  <c:v>13354</c:v>
                </c:pt>
                <c:pt idx="37">
                  <c:v>13612</c:v>
                </c:pt>
                <c:pt idx="38">
                  <c:v>14087</c:v>
                </c:pt>
                <c:pt idx="39">
                  <c:v>14233</c:v>
                </c:pt>
                <c:pt idx="40">
                  <c:v>14272</c:v>
                </c:pt>
                <c:pt idx="41">
                  <c:v>14285</c:v>
                </c:pt>
                <c:pt idx="42">
                  <c:v>14288</c:v>
                </c:pt>
                <c:pt idx="43">
                  <c:v>14473</c:v>
                </c:pt>
                <c:pt idx="44">
                  <c:v>14502</c:v>
                </c:pt>
                <c:pt idx="45">
                  <c:v>14528</c:v>
                </c:pt>
                <c:pt idx="46">
                  <c:v>14528</c:v>
                </c:pt>
                <c:pt idx="47">
                  <c:v>14703</c:v>
                </c:pt>
                <c:pt idx="48">
                  <c:v>14872</c:v>
                </c:pt>
                <c:pt idx="49">
                  <c:v>14961</c:v>
                </c:pt>
                <c:pt idx="50">
                  <c:v>15125</c:v>
                </c:pt>
                <c:pt idx="51">
                  <c:v>15125</c:v>
                </c:pt>
                <c:pt idx="52">
                  <c:v>15125</c:v>
                </c:pt>
                <c:pt idx="53">
                  <c:v>15125</c:v>
                </c:pt>
                <c:pt idx="54">
                  <c:v>15125</c:v>
                </c:pt>
                <c:pt idx="55">
                  <c:v>15146</c:v>
                </c:pt>
                <c:pt idx="56">
                  <c:v>15323</c:v>
                </c:pt>
                <c:pt idx="57">
                  <c:v>15331</c:v>
                </c:pt>
                <c:pt idx="58">
                  <c:v>15537</c:v>
                </c:pt>
                <c:pt idx="59">
                  <c:v>15805</c:v>
                </c:pt>
                <c:pt idx="60">
                  <c:v>15824</c:v>
                </c:pt>
                <c:pt idx="61">
                  <c:v>15824</c:v>
                </c:pt>
                <c:pt idx="62">
                  <c:v>15832</c:v>
                </c:pt>
                <c:pt idx="63">
                  <c:v>15843</c:v>
                </c:pt>
                <c:pt idx="64">
                  <c:v>15843</c:v>
                </c:pt>
                <c:pt idx="65">
                  <c:v>15869</c:v>
                </c:pt>
                <c:pt idx="66">
                  <c:v>15991</c:v>
                </c:pt>
                <c:pt idx="67">
                  <c:v>16523</c:v>
                </c:pt>
                <c:pt idx="68">
                  <c:v>16700</c:v>
                </c:pt>
                <c:pt idx="69">
                  <c:v>16756</c:v>
                </c:pt>
                <c:pt idx="70">
                  <c:v>16990</c:v>
                </c:pt>
                <c:pt idx="71">
                  <c:v>18538</c:v>
                </c:pt>
                <c:pt idx="72">
                  <c:v>19895</c:v>
                </c:pt>
                <c:pt idx="73">
                  <c:v>20100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B6D-4438-8FF9-BB7A3B64AA0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6">
                    <c:v>0</c:v>
                  </c:pt>
                  <c:pt idx="35">
                    <c:v>3.0000000000000001E-3</c:v>
                  </c:pt>
                  <c:pt idx="36">
                    <c:v>5.0000000000000001E-3</c:v>
                  </c:pt>
                  <c:pt idx="38">
                    <c:v>8.0000000000000002E-3</c:v>
                  </c:pt>
                  <c:pt idx="39">
                    <c:v>6.0000000000000001E-3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6.0000000000000001E-3</c:v>
                  </c:pt>
                  <c:pt idx="43">
                    <c:v>0</c:v>
                  </c:pt>
                  <c:pt idx="44">
                    <c:v>8.0000000000000002E-3</c:v>
                  </c:pt>
                  <c:pt idx="45">
                    <c:v>8.9999999999999993E-3</c:v>
                  </c:pt>
                  <c:pt idx="46">
                    <c:v>0</c:v>
                  </c:pt>
                  <c:pt idx="47">
                    <c:v>6.0000000000000001E-3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4.0000000000000002E-4</c:v>
                  </c:pt>
                  <c:pt idx="56">
                    <c:v>3.0000000000000001E-5</c:v>
                  </c:pt>
                  <c:pt idx="57">
                    <c:v>0</c:v>
                  </c:pt>
                  <c:pt idx="58">
                    <c:v>4.0000000000000001E-3</c:v>
                  </c:pt>
                  <c:pt idx="59">
                    <c:v>4.0000000000000002E-4</c:v>
                  </c:pt>
                  <c:pt idx="60">
                    <c:v>5.0000000000000001E-3</c:v>
                  </c:pt>
                  <c:pt idx="61">
                    <c:v>5.0000000000000001E-3</c:v>
                  </c:pt>
                  <c:pt idx="62">
                    <c:v>1E-4</c:v>
                  </c:pt>
                  <c:pt idx="63">
                    <c:v>2.9999999999999997E-4</c:v>
                  </c:pt>
                  <c:pt idx="64">
                    <c:v>0</c:v>
                  </c:pt>
                  <c:pt idx="65">
                    <c:v>2.0000000000000001E-4</c:v>
                  </c:pt>
                  <c:pt idx="66">
                    <c:v>3.0000000000000001E-3</c:v>
                  </c:pt>
                  <c:pt idx="67">
                    <c:v>2.0000000000000001E-4</c:v>
                  </c:pt>
                  <c:pt idx="68">
                    <c:v>1E-4</c:v>
                  </c:pt>
                  <c:pt idx="70">
                    <c:v>2.9999999999999997E-4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6">
                    <c:v>0</c:v>
                  </c:pt>
                  <c:pt idx="35">
                    <c:v>3.0000000000000001E-3</c:v>
                  </c:pt>
                  <c:pt idx="36">
                    <c:v>5.0000000000000001E-3</c:v>
                  </c:pt>
                  <c:pt idx="38">
                    <c:v>8.0000000000000002E-3</c:v>
                  </c:pt>
                  <c:pt idx="39">
                    <c:v>6.0000000000000001E-3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6.0000000000000001E-3</c:v>
                  </c:pt>
                  <c:pt idx="43">
                    <c:v>0</c:v>
                  </c:pt>
                  <c:pt idx="44">
                    <c:v>8.0000000000000002E-3</c:v>
                  </c:pt>
                  <c:pt idx="45">
                    <c:v>8.9999999999999993E-3</c:v>
                  </c:pt>
                  <c:pt idx="46">
                    <c:v>0</c:v>
                  </c:pt>
                  <c:pt idx="47">
                    <c:v>6.0000000000000001E-3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4.0000000000000002E-4</c:v>
                  </c:pt>
                  <c:pt idx="56">
                    <c:v>3.0000000000000001E-5</c:v>
                  </c:pt>
                  <c:pt idx="57">
                    <c:v>0</c:v>
                  </c:pt>
                  <c:pt idx="58">
                    <c:v>4.0000000000000001E-3</c:v>
                  </c:pt>
                  <c:pt idx="59">
                    <c:v>4.0000000000000002E-4</c:v>
                  </c:pt>
                  <c:pt idx="60">
                    <c:v>5.0000000000000001E-3</c:v>
                  </c:pt>
                  <c:pt idx="61">
                    <c:v>5.0000000000000001E-3</c:v>
                  </c:pt>
                  <c:pt idx="62">
                    <c:v>1E-4</c:v>
                  </c:pt>
                  <c:pt idx="63">
                    <c:v>2.9999999999999997E-4</c:v>
                  </c:pt>
                  <c:pt idx="64">
                    <c:v>0</c:v>
                  </c:pt>
                  <c:pt idx="65">
                    <c:v>2.0000000000000001E-4</c:v>
                  </c:pt>
                  <c:pt idx="66">
                    <c:v>3.0000000000000001E-3</c:v>
                  </c:pt>
                  <c:pt idx="67">
                    <c:v>2.0000000000000001E-4</c:v>
                  </c:pt>
                  <c:pt idx="68">
                    <c:v>1E-4</c:v>
                  </c:pt>
                  <c:pt idx="7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-1176</c:v>
                </c:pt>
                <c:pt idx="1">
                  <c:v>0</c:v>
                </c:pt>
                <c:pt idx="2">
                  <c:v>111</c:v>
                </c:pt>
                <c:pt idx="3">
                  <c:v>6147</c:v>
                </c:pt>
                <c:pt idx="4">
                  <c:v>9302</c:v>
                </c:pt>
                <c:pt idx="5">
                  <c:v>9315</c:v>
                </c:pt>
                <c:pt idx="6">
                  <c:v>9508</c:v>
                </c:pt>
                <c:pt idx="7">
                  <c:v>9534</c:v>
                </c:pt>
                <c:pt idx="8">
                  <c:v>9542</c:v>
                </c:pt>
                <c:pt idx="9">
                  <c:v>9703</c:v>
                </c:pt>
                <c:pt idx="10">
                  <c:v>9708</c:v>
                </c:pt>
                <c:pt idx="11">
                  <c:v>9795</c:v>
                </c:pt>
                <c:pt idx="12">
                  <c:v>9996</c:v>
                </c:pt>
                <c:pt idx="13">
                  <c:v>10009</c:v>
                </c:pt>
                <c:pt idx="14">
                  <c:v>10215</c:v>
                </c:pt>
                <c:pt idx="15">
                  <c:v>10656</c:v>
                </c:pt>
                <c:pt idx="16">
                  <c:v>10669</c:v>
                </c:pt>
                <c:pt idx="17">
                  <c:v>10799</c:v>
                </c:pt>
                <c:pt idx="18">
                  <c:v>11044</c:v>
                </c:pt>
                <c:pt idx="19">
                  <c:v>11089</c:v>
                </c:pt>
                <c:pt idx="20">
                  <c:v>11968</c:v>
                </c:pt>
                <c:pt idx="21">
                  <c:v>12010</c:v>
                </c:pt>
                <c:pt idx="22">
                  <c:v>12224</c:v>
                </c:pt>
                <c:pt idx="23">
                  <c:v>12245</c:v>
                </c:pt>
                <c:pt idx="24">
                  <c:v>12258</c:v>
                </c:pt>
                <c:pt idx="25">
                  <c:v>12443</c:v>
                </c:pt>
                <c:pt idx="26">
                  <c:v>12443</c:v>
                </c:pt>
                <c:pt idx="27">
                  <c:v>12443</c:v>
                </c:pt>
                <c:pt idx="28">
                  <c:v>12459</c:v>
                </c:pt>
                <c:pt idx="29">
                  <c:v>12464</c:v>
                </c:pt>
                <c:pt idx="30">
                  <c:v>12633</c:v>
                </c:pt>
                <c:pt idx="31">
                  <c:v>12678</c:v>
                </c:pt>
                <c:pt idx="32">
                  <c:v>12696</c:v>
                </c:pt>
                <c:pt idx="33">
                  <c:v>12902</c:v>
                </c:pt>
                <c:pt idx="34">
                  <c:v>13116</c:v>
                </c:pt>
                <c:pt idx="35">
                  <c:v>13267</c:v>
                </c:pt>
                <c:pt idx="36">
                  <c:v>13354</c:v>
                </c:pt>
                <c:pt idx="37">
                  <c:v>13612</c:v>
                </c:pt>
                <c:pt idx="38">
                  <c:v>14087</c:v>
                </c:pt>
                <c:pt idx="39">
                  <c:v>14233</c:v>
                </c:pt>
                <c:pt idx="40">
                  <c:v>14272</c:v>
                </c:pt>
                <c:pt idx="41">
                  <c:v>14285</c:v>
                </c:pt>
                <c:pt idx="42">
                  <c:v>14288</c:v>
                </c:pt>
                <c:pt idx="43">
                  <c:v>14473</c:v>
                </c:pt>
                <c:pt idx="44">
                  <c:v>14502</c:v>
                </c:pt>
                <c:pt idx="45">
                  <c:v>14528</c:v>
                </c:pt>
                <c:pt idx="46">
                  <c:v>14528</c:v>
                </c:pt>
                <c:pt idx="47">
                  <c:v>14703</c:v>
                </c:pt>
                <c:pt idx="48">
                  <c:v>14872</c:v>
                </c:pt>
                <c:pt idx="49">
                  <c:v>14961</c:v>
                </c:pt>
                <c:pt idx="50">
                  <c:v>15125</c:v>
                </c:pt>
                <c:pt idx="51">
                  <c:v>15125</c:v>
                </c:pt>
                <c:pt idx="52">
                  <c:v>15125</c:v>
                </c:pt>
                <c:pt idx="53">
                  <c:v>15125</c:v>
                </c:pt>
                <c:pt idx="54">
                  <c:v>15125</c:v>
                </c:pt>
                <c:pt idx="55">
                  <c:v>15146</c:v>
                </c:pt>
                <c:pt idx="56">
                  <c:v>15323</c:v>
                </c:pt>
                <c:pt idx="57">
                  <c:v>15331</c:v>
                </c:pt>
                <c:pt idx="58">
                  <c:v>15537</c:v>
                </c:pt>
                <c:pt idx="59">
                  <c:v>15805</c:v>
                </c:pt>
                <c:pt idx="60">
                  <c:v>15824</c:v>
                </c:pt>
                <c:pt idx="61">
                  <c:v>15824</c:v>
                </c:pt>
                <c:pt idx="62">
                  <c:v>15832</c:v>
                </c:pt>
                <c:pt idx="63">
                  <c:v>15843</c:v>
                </c:pt>
                <c:pt idx="64">
                  <c:v>15843</c:v>
                </c:pt>
                <c:pt idx="65">
                  <c:v>15869</c:v>
                </c:pt>
                <c:pt idx="66">
                  <c:v>15991</c:v>
                </c:pt>
                <c:pt idx="67">
                  <c:v>16523</c:v>
                </c:pt>
                <c:pt idx="68">
                  <c:v>16700</c:v>
                </c:pt>
                <c:pt idx="69">
                  <c:v>16756</c:v>
                </c:pt>
                <c:pt idx="70">
                  <c:v>16990</c:v>
                </c:pt>
                <c:pt idx="71">
                  <c:v>18538</c:v>
                </c:pt>
                <c:pt idx="72">
                  <c:v>19895</c:v>
                </c:pt>
                <c:pt idx="73">
                  <c:v>20100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B6D-4438-8FF9-BB7A3B64AA0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-1176</c:v>
                </c:pt>
                <c:pt idx="1">
                  <c:v>0</c:v>
                </c:pt>
                <c:pt idx="2">
                  <c:v>111</c:v>
                </c:pt>
                <c:pt idx="3">
                  <c:v>6147</c:v>
                </c:pt>
                <c:pt idx="4">
                  <c:v>9302</c:v>
                </c:pt>
                <c:pt idx="5">
                  <c:v>9315</c:v>
                </c:pt>
                <c:pt idx="6">
                  <c:v>9508</c:v>
                </c:pt>
                <c:pt idx="7">
                  <c:v>9534</c:v>
                </c:pt>
                <c:pt idx="8">
                  <c:v>9542</c:v>
                </c:pt>
                <c:pt idx="9">
                  <c:v>9703</c:v>
                </c:pt>
                <c:pt idx="10">
                  <c:v>9708</c:v>
                </c:pt>
                <c:pt idx="11">
                  <c:v>9795</c:v>
                </c:pt>
                <c:pt idx="12">
                  <c:v>9996</c:v>
                </c:pt>
                <c:pt idx="13">
                  <c:v>10009</c:v>
                </c:pt>
                <c:pt idx="14">
                  <c:v>10215</c:v>
                </c:pt>
                <c:pt idx="15">
                  <c:v>10656</c:v>
                </c:pt>
                <c:pt idx="16">
                  <c:v>10669</c:v>
                </c:pt>
                <c:pt idx="17">
                  <c:v>10799</c:v>
                </c:pt>
                <c:pt idx="18">
                  <c:v>11044</c:v>
                </c:pt>
                <c:pt idx="19">
                  <c:v>11089</c:v>
                </c:pt>
                <c:pt idx="20">
                  <c:v>11968</c:v>
                </c:pt>
                <c:pt idx="21">
                  <c:v>12010</c:v>
                </c:pt>
                <c:pt idx="22">
                  <c:v>12224</c:v>
                </c:pt>
                <c:pt idx="23">
                  <c:v>12245</c:v>
                </c:pt>
                <c:pt idx="24">
                  <c:v>12258</c:v>
                </c:pt>
                <c:pt idx="25">
                  <c:v>12443</c:v>
                </c:pt>
                <c:pt idx="26">
                  <c:v>12443</c:v>
                </c:pt>
                <c:pt idx="27">
                  <c:v>12443</c:v>
                </c:pt>
                <c:pt idx="28">
                  <c:v>12459</c:v>
                </c:pt>
                <c:pt idx="29">
                  <c:v>12464</c:v>
                </c:pt>
                <c:pt idx="30">
                  <c:v>12633</c:v>
                </c:pt>
                <c:pt idx="31">
                  <c:v>12678</c:v>
                </c:pt>
                <c:pt idx="32">
                  <c:v>12696</c:v>
                </c:pt>
                <c:pt idx="33">
                  <c:v>12902</c:v>
                </c:pt>
                <c:pt idx="34">
                  <c:v>13116</c:v>
                </c:pt>
                <c:pt idx="35">
                  <c:v>13267</c:v>
                </c:pt>
                <c:pt idx="36">
                  <c:v>13354</c:v>
                </c:pt>
                <c:pt idx="37">
                  <c:v>13612</c:v>
                </c:pt>
                <c:pt idx="38">
                  <c:v>14087</c:v>
                </c:pt>
                <c:pt idx="39">
                  <c:v>14233</c:v>
                </c:pt>
                <c:pt idx="40">
                  <c:v>14272</c:v>
                </c:pt>
                <c:pt idx="41">
                  <c:v>14285</c:v>
                </c:pt>
                <c:pt idx="42">
                  <c:v>14288</c:v>
                </c:pt>
                <c:pt idx="43">
                  <c:v>14473</c:v>
                </c:pt>
                <c:pt idx="44">
                  <c:v>14502</c:v>
                </c:pt>
                <c:pt idx="45">
                  <c:v>14528</c:v>
                </c:pt>
                <c:pt idx="46">
                  <c:v>14528</c:v>
                </c:pt>
                <c:pt idx="47">
                  <c:v>14703</c:v>
                </c:pt>
                <c:pt idx="48">
                  <c:v>14872</c:v>
                </c:pt>
                <c:pt idx="49">
                  <c:v>14961</c:v>
                </c:pt>
                <c:pt idx="50">
                  <c:v>15125</c:v>
                </c:pt>
                <c:pt idx="51">
                  <c:v>15125</c:v>
                </c:pt>
                <c:pt idx="52">
                  <c:v>15125</c:v>
                </c:pt>
                <c:pt idx="53">
                  <c:v>15125</c:v>
                </c:pt>
                <c:pt idx="54">
                  <c:v>15125</c:v>
                </c:pt>
                <c:pt idx="55">
                  <c:v>15146</c:v>
                </c:pt>
                <c:pt idx="56">
                  <c:v>15323</c:v>
                </c:pt>
                <c:pt idx="57">
                  <c:v>15331</c:v>
                </c:pt>
                <c:pt idx="58">
                  <c:v>15537</c:v>
                </c:pt>
                <c:pt idx="59">
                  <c:v>15805</c:v>
                </c:pt>
                <c:pt idx="60">
                  <c:v>15824</c:v>
                </c:pt>
                <c:pt idx="61">
                  <c:v>15824</c:v>
                </c:pt>
                <c:pt idx="62">
                  <c:v>15832</c:v>
                </c:pt>
                <c:pt idx="63">
                  <c:v>15843</c:v>
                </c:pt>
                <c:pt idx="64">
                  <c:v>15843</c:v>
                </c:pt>
                <c:pt idx="65">
                  <c:v>15869</c:v>
                </c:pt>
                <c:pt idx="66">
                  <c:v>15991</c:v>
                </c:pt>
                <c:pt idx="67">
                  <c:v>16523</c:v>
                </c:pt>
                <c:pt idx="68">
                  <c:v>16700</c:v>
                </c:pt>
                <c:pt idx="69">
                  <c:v>16756</c:v>
                </c:pt>
                <c:pt idx="70">
                  <c:v>16990</c:v>
                </c:pt>
                <c:pt idx="71">
                  <c:v>18538</c:v>
                </c:pt>
                <c:pt idx="72">
                  <c:v>19895</c:v>
                </c:pt>
                <c:pt idx="73">
                  <c:v>20100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0">
                  <c:v>5.6932967033066627E-2</c:v>
                </c:pt>
                <c:pt idx="1">
                  <c:v>5.1223676723453834E-2</c:v>
                </c:pt>
                <c:pt idx="2">
                  <c:v>5.0684789627903647E-2</c:v>
                </c:pt>
                <c:pt idx="3">
                  <c:v>2.1380983242850225E-2</c:v>
                </c:pt>
                <c:pt idx="4">
                  <c:v>6.0639671486084207E-3</c:v>
                </c:pt>
                <c:pt idx="5">
                  <c:v>6.0008542455259606E-3</c:v>
                </c:pt>
                <c:pt idx="6">
                  <c:v>5.063870376686451E-3</c:v>
                </c:pt>
                <c:pt idx="7">
                  <c:v>4.9376445705215377E-3</c:v>
                </c:pt>
                <c:pt idx="8">
                  <c:v>4.8988058609323384E-3</c:v>
                </c:pt>
                <c:pt idx="9">
                  <c:v>4.1171768304496328E-3</c:v>
                </c:pt>
                <c:pt idx="10">
                  <c:v>4.092902636956379E-3</c:v>
                </c:pt>
                <c:pt idx="11">
                  <c:v>3.6705316701738031E-3</c:v>
                </c:pt>
                <c:pt idx="12">
                  <c:v>2.6947090917450872E-3</c:v>
                </c:pt>
                <c:pt idx="13">
                  <c:v>2.6315961886626341E-3</c:v>
                </c:pt>
                <c:pt idx="14">
                  <c:v>1.6314994167406643E-3</c:v>
                </c:pt>
                <c:pt idx="15">
                  <c:v>-5.0948444936413373E-4</c:v>
                </c:pt>
                <c:pt idx="16">
                  <c:v>-5.7259735244658688E-4</c:v>
                </c:pt>
                <c:pt idx="17">
                  <c:v>-1.2037263832711323E-3</c:v>
                </c:pt>
                <c:pt idx="18">
                  <c:v>-2.3931618644404684E-3</c:v>
                </c:pt>
                <c:pt idx="19">
                  <c:v>-2.6116296058797325E-3</c:v>
                </c:pt>
                <c:pt idx="20">
                  <c:v>-6.8790328219933763E-3</c:v>
                </c:pt>
                <c:pt idx="21">
                  <c:v>-7.0829360473366881E-3</c:v>
                </c:pt>
                <c:pt idx="22">
                  <c:v>-8.1218715288478641E-3</c:v>
                </c:pt>
                <c:pt idx="23">
                  <c:v>-8.2238231415195165E-3</c:v>
                </c:pt>
                <c:pt idx="24">
                  <c:v>-8.2869360446019696E-3</c:v>
                </c:pt>
                <c:pt idx="25">
                  <c:v>-9.1850812038522869E-3</c:v>
                </c:pt>
                <c:pt idx="26">
                  <c:v>-9.1850812038522869E-3</c:v>
                </c:pt>
                <c:pt idx="27">
                  <c:v>-9.1850812038522869E-3</c:v>
                </c:pt>
                <c:pt idx="28">
                  <c:v>-9.2627586230306924E-3</c:v>
                </c:pt>
                <c:pt idx="29">
                  <c:v>-9.2870328165239394E-3</c:v>
                </c:pt>
                <c:pt idx="30">
                  <c:v>-1.0107500556595851E-2</c:v>
                </c:pt>
                <c:pt idx="31">
                  <c:v>-1.0325968298035115E-2</c:v>
                </c:pt>
                <c:pt idx="32">
                  <c:v>-1.0413355394610822E-2</c:v>
                </c:pt>
                <c:pt idx="33">
                  <c:v>-1.1413452166532792E-2</c:v>
                </c:pt>
                <c:pt idx="34">
                  <c:v>-1.2452387648043961E-2</c:v>
                </c:pt>
                <c:pt idx="35">
                  <c:v>-1.3185468291540159E-2</c:v>
                </c:pt>
                <c:pt idx="36">
                  <c:v>-1.3607839258322735E-2</c:v>
                </c:pt>
                <c:pt idx="37">
                  <c:v>-1.4860387642574524E-2</c:v>
                </c:pt>
                <c:pt idx="38">
                  <c:v>-1.7166436024433435E-2</c:v>
                </c:pt>
                <c:pt idx="39">
                  <c:v>-1.7875242474436379E-2</c:v>
                </c:pt>
                <c:pt idx="40">
                  <c:v>-1.8064581183683745E-2</c:v>
                </c:pt>
                <c:pt idx="41">
                  <c:v>-1.8127694086766205E-2</c:v>
                </c:pt>
                <c:pt idx="42">
                  <c:v>-1.8142258602862157E-2</c:v>
                </c:pt>
                <c:pt idx="43">
                  <c:v>-1.9040403762112468E-2</c:v>
                </c:pt>
                <c:pt idx="44">
                  <c:v>-1.9181194084373326E-2</c:v>
                </c:pt>
                <c:pt idx="45">
                  <c:v>-1.9307419890538233E-2</c:v>
                </c:pt>
                <c:pt idx="46">
                  <c:v>-1.9307419890538233E-2</c:v>
                </c:pt>
                <c:pt idx="47">
                  <c:v>-2.0157016662802035E-2</c:v>
                </c:pt>
                <c:pt idx="48">
                  <c:v>-2.0977484402873947E-2</c:v>
                </c:pt>
                <c:pt idx="49">
                  <c:v>-2.1409565047053825E-2</c:v>
                </c:pt>
                <c:pt idx="50">
                  <c:v>-2.2205758593632483E-2</c:v>
                </c:pt>
                <c:pt idx="51">
                  <c:v>-2.2205758593632483E-2</c:v>
                </c:pt>
                <c:pt idx="52">
                  <c:v>-2.2205758593632483E-2</c:v>
                </c:pt>
                <c:pt idx="53">
                  <c:v>-2.2205758593632483E-2</c:v>
                </c:pt>
                <c:pt idx="54">
                  <c:v>-2.2205758593632483E-2</c:v>
                </c:pt>
                <c:pt idx="55">
                  <c:v>-2.2307710206304135E-2</c:v>
                </c:pt>
                <c:pt idx="56">
                  <c:v>-2.3167016655965253E-2</c:v>
                </c:pt>
                <c:pt idx="57">
                  <c:v>-2.3205855365554445E-2</c:v>
                </c:pt>
                <c:pt idx="58">
                  <c:v>-2.4205952137476422E-2</c:v>
                </c:pt>
                <c:pt idx="59">
                  <c:v>-2.5507048908714705E-2</c:v>
                </c:pt>
                <c:pt idx="60">
                  <c:v>-2.559929084398907E-2</c:v>
                </c:pt>
                <c:pt idx="61">
                  <c:v>-2.559929084398907E-2</c:v>
                </c:pt>
                <c:pt idx="62">
                  <c:v>-2.5638129553578276E-2</c:v>
                </c:pt>
                <c:pt idx="63">
                  <c:v>-2.5691532779263421E-2</c:v>
                </c:pt>
                <c:pt idx="64">
                  <c:v>-2.5691532779263421E-2</c:v>
                </c:pt>
                <c:pt idx="65">
                  <c:v>-2.5817758585428327E-2</c:v>
                </c:pt>
                <c:pt idx="66">
                  <c:v>-2.6410048906663666E-2</c:v>
                </c:pt>
                <c:pt idx="67">
                  <c:v>-2.8992823094345657E-2</c:v>
                </c:pt>
                <c:pt idx="68">
                  <c:v>-2.9852129544006761E-2</c:v>
                </c:pt>
                <c:pt idx="69">
                  <c:v>-3.0124000511131177E-2</c:v>
                </c:pt>
                <c:pt idx="70">
                  <c:v>-3.1260032766615362E-2</c:v>
                </c:pt>
                <c:pt idx="71">
                  <c:v>-3.8775323072126083E-2</c:v>
                </c:pt>
                <c:pt idx="72">
                  <c:v>-4.5363339186194576E-2</c:v>
                </c:pt>
                <c:pt idx="73">
                  <c:v>-4.6358581119417902E-2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B6D-4438-8FF9-BB7A3B64A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0002288"/>
        <c:axId val="1"/>
      </c:scatterChart>
      <c:valAx>
        <c:axId val="550002288"/>
        <c:scaling>
          <c:orientation val="minMax"/>
          <c:max val="18000"/>
          <c:min val="-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0000000000002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529411764705883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0002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794117647058823"/>
          <c:y val="0.92024539877300615"/>
          <c:w val="0.64411764705882357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1114425</xdr:colOff>
      <xdr:row>0</xdr:row>
      <xdr:rowOff>0</xdr:rowOff>
    </xdr:from>
    <xdr:to>
      <xdr:col>17</xdr:col>
      <xdr:colOff>209550</xdr:colOff>
      <xdr:row>18</xdr:row>
      <xdr:rowOff>19050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1D486334-0D69-C6BE-5D56-7ADA79E375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38100</xdr:colOff>
      <xdr:row>0</xdr:row>
      <xdr:rowOff>0</xdr:rowOff>
    </xdr:from>
    <xdr:to>
      <xdr:col>27</xdr:col>
      <xdr:colOff>342900</xdr:colOff>
      <xdr:row>18</xdr:row>
      <xdr:rowOff>28575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316F78C9-E678-8FCF-7FB8-434684D338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502" TargetMode="External"/><Relationship Id="rId13" Type="http://schemas.openxmlformats.org/officeDocument/2006/relationships/hyperlink" Target="http://var.astro.cz/oejv/issues/oejv0003.pdf" TargetMode="External"/><Relationship Id="rId3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www.konkoly.hu/cgi-bin/IBVS?5594" TargetMode="External"/><Relationship Id="rId12" Type="http://schemas.openxmlformats.org/officeDocument/2006/relationships/hyperlink" Target="http://www.bav-astro.de/sfs/BAVM_link.php?BAVMnr=172" TargetMode="External"/><Relationship Id="rId17" Type="http://schemas.openxmlformats.org/officeDocument/2006/relationships/hyperlink" Target="http://www.konkoly.hu/cgi-bin/IBVS?5894" TargetMode="External"/><Relationship Id="rId2" Type="http://schemas.openxmlformats.org/officeDocument/2006/relationships/hyperlink" Target="http://var.astro.cz/oejv/issues/oejv0074.pdf" TargetMode="External"/><Relationship Id="rId16" Type="http://schemas.openxmlformats.org/officeDocument/2006/relationships/hyperlink" Target="http://www.konkoly.hu/cgi-bin/IBVS?5837" TargetMode="External"/><Relationship Id="rId1" Type="http://schemas.openxmlformats.org/officeDocument/2006/relationships/hyperlink" Target="http://www.bav-astro.de/sfs/BAVM_link.php?BAVMnr=60" TargetMode="External"/><Relationship Id="rId6" Type="http://schemas.openxmlformats.org/officeDocument/2006/relationships/hyperlink" Target="http://www.bav-astro.de/sfs/BAVM_link.php?BAVMnr=152" TargetMode="External"/><Relationship Id="rId11" Type="http://schemas.openxmlformats.org/officeDocument/2006/relationships/hyperlink" Target="http://var.astro.cz/oejv/issues/oejv0074.pdf" TargetMode="External"/><Relationship Id="rId5" Type="http://schemas.openxmlformats.org/officeDocument/2006/relationships/hyperlink" Target="http://var.astro.cz/oejv/issues/oejv0074.pdf" TargetMode="External"/><Relationship Id="rId15" Type="http://schemas.openxmlformats.org/officeDocument/2006/relationships/hyperlink" Target="http://www.konkoly.hu/cgi-bin/IBVS?5814" TargetMode="External"/><Relationship Id="rId10" Type="http://schemas.openxmlformats.org/officeDocument/2006/relationships/hyperlink" Target="http://www.bav-astro.de/sfs/BAVM_link.php?BAVMnr=172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konkoly.hu/cgi-bin/IBVS?5676" TargetMode="External"/><Relationship Id="rId14" Type="http://schemas.openxmlformats.org/officeDocument/2006/relationships/hyperlink" Target="http://www.konkoly.hu/cgi-bin/IBVS?58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05"/>
  <sheetViews>
    <sheetView tabSelected="1" workbookViewId="0">
      <pane xSplit="14" ySplit="22" topLeftCell="O78" activePane="bottomRight" state="frozen"/>
      <selection pane="topRight" activeCell="O1" sqref="O1"/>
      <selection pane="bottomLeft" activeCell="A23" sqref="A23"/>
      <selection pane="bottomRight" activeCell="F11" sqref="F10:F11"/>
    </sheetView>
  </sheetViews>
  <sheetFormatPr defaultColWidth="10.28515625" defaultRowHeight="12.75" x14ac:dyDescent="0.2"/>
  <cols>
    <col min="1" max="1" width="16.1406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74</v>
      </c>
      <c r="D1" s="19"/>
    </row>
    <row r="2" spans="1:6" x14ac:dyDescent="0.2">
      <c r="A2" t="s">
        <v>25</v>
      </c>
      <c r="B2" s="16" t="s">
        <v>71</v>
      </c>
    </row>
    <row r="4" spans="1:6" ht="14.25" thickTop="1" thickBot="1" x14ac:dyDescent="0.25">
      <c r="A4" s="6" t="s">
        <v>1</v>
      </c>
      <c r="C4" s="3">
        <v>27414.531999999999</v>
      </c>
      <c r="D4" s="4">
        <v>1.616727</v>
      </c>
    </row>
    <row r="5" spans="1:6" ht="13.5" thickTop="1" x14ac:dyDescent="0.2">
      <c r="A5" s="25" t="s">
        <v>79</v>
      </c>
      <c r="B5" s="14"/>
      <c r="C5" s="26">
        <v>-9.5</v>
      </c>
      <c r="D5" s="14" t="s">
        <v>80</v>
      </c>
    </row>
    <row r="6" spans="1:6" x14ac:dyDescent="0.2">
      <c r="A6" s="6" t="s">
        <v>2</v>
      </c>
    </row>
    <row r="7" spans="1:6" x14ac:dyDescent="0.2">
      <c r="A7" t="s">
        <v>3</v>
      </c>
      <c r="C7">
        <f>+C4</f>
        <v>27414.531999999999</v>
      </c>
    </row>
    <row r="8" spans="1:6" x14ac:dyDescent="0.2">
      <c r="A8" t="s">
        <v>4</v>
      </c>
      <c r="C8">
        <f>+D4</f>
        <v>1.616727</v>
      </c>
    </row>
    <row r="9" spans="1:6" x14ac:dyDescent="0.2">
      <c r="A9" s="39" t="s">
        <v>85</v>
      </c>
      <c r="B9" s="40">
        <v>35</v>
      </c>
      <c r="C9" s="38" t="str">
        <f>"F"&amp;B9</f>
        <v>F35</v>
      </c>
      <c r="D9" s="9" t="str">
        <f>"G"&amp;B9</f>
        <v>G35</v>
      </c>
    </row>
    <row r="10" spans="1:6" ht="13.5" thickBot="1" x14ac:dyDescent="0.25">
      <c r="A10" s="14"/>
      <c r="B10" s="14"/>
      <c r="C10" s="5" t="s">
        <v>21</v>
      </c>
      <c r="D10" s="5" t="s">
        <v>22</v>
      </c>
      <c r="E10" s="14"/>
    </row>
    <row r="11" spans="1:6" x14ac:dyDescent="0.2">
      <c r="A11" s="14" t="s">
        <v>17</v>
      </c>
      <c r="B11" s="14"/>
      <c r="C11" s="37">
        <f ca="1">INTERCEPT(INDIRECT($D$9):G988,INDIRECT($C$9):F988)</f>
        <v>5.1223676723453834E-2</v>
      </c>
      <c r="D11" s="15"/>
      <c r="E11" s="14"/>
    </row>
    <row r="12" spans="1:6" x14ac:dyDescent="0.2">
      <c r="A12" s="14" t="s">
        <v>18</v>
      </c>
      <c r="B12" s="14"/>
      <c r="C12" s="37">
        <f ca="1">SLOPE(INDIRECT($D$9):G988,INDIRECT($C$9):F988)</f>
        <v>-4.854838698650335E-6</v>
      </c>
      <c r="D12" s="15"/>
      <c r="E12" s="14"/>
    </row>
    <row r="13" spans="1:6" x14ac:dyDescent="0.2">
      <c r="A13" s="14" t="s">
        <v>20</v>
      </c>
      <c r="B13" s="14"/>
      <c r="C13" s="15" t="s">
        <v>15</v>
      </c>
    </row>
    <row r="14" spans="1:6" x14ac:dyDescent="0.2">
      <c r="A14" s="14"/>
      <c r="B14" s="14"/>
      <c r="C14" s="14"/>
    </row>
    <row r="15" spans="1:6" x14ac:dyDescent="0.2">
      <c r="A15" s="27" t="s">
        <v>19</v>
      </c>
      <c r="B15" s="14"/>
      <c r="C15" s="28">
        <f ca="1">(C7+C11)+(C8+C12)*INT(MAX(F21:F3529))</f>
        <v>59910.698341418887</v>
      </c>
      <c r="E15" s="29" t="s">
        <v>91</v>
      </c>
      <c r="F15" s="26">
        <v>1</v>
      </c>
    </row>
    <row r="16" spans="1:6" x14ac:dyDescent="0.2">
      <c r="A16" s="31" t="s">
        <v>5</v>
      </c>
      <c r="B16" s="14"/>
      <c r="C16" s="32">
        <f ca="1">+C8+C12</f>
        <v>1.6167221451613014</v>
      </c>
      <c r="E16" s="29" t="s">
        <v>81</v>
      </c>
      <c r="F16" s="30">
        <f ca="1">NOW()+15018.5+$C$5/24</f>
        <v>60351.74035659722</v>
      </c>
    </row>
    <row r="17" spans="1:32" ht="13.5" thickBot="1" x14ac:dyDescent="0.25">
      <c r="A17" s="29" t="s">
        <v>76</v>
      </c>
      <c r="B17" s="14"/>
      <c r="C17" s="14">
        <f>COUNT(C21:C2187)</f>
        <v>74</v>
      </c>
      <c r="E17" s="29" t="s">
        <v>92</v>
      </c>
      <c r="F17" s="30">
        <f ca="1">ROUND(2*(F16-$C$7)/$C$8,0)/2+F15</f>
        <v>20374</v>
      </c>
    </row>
    <row r="18" spans="1:32" ht="14.25" thickTop="1" thickBot="1" x14ac:dyDescent="0.25">
      <c r="A18" s="31" t="s">
        <v>6</v>
      </c>
      <c r="B18" s="14"/>
      <c r="C18" s="34">
        <f ca="1">+C15</f>
        <v>59910.698341418887</v>
      </c>
      <c r="D18" s="35">
        <f ca="1">+C16</f>
        <v>1.6167221451613014</v>
      </c>
      <c r="E18" s="29" t="s">
        <v>82</v>
      </c>
      <c r="F18" s="9">
        <f ca="1">ROUND(2*(F16-$C$15)/$C$16,0)/2+F15</f>
        <v>274</v>
      </c>
    </row>
    <row r="19" spans="1:32" ht="13.5" thickTop="1" x14ac:dyDescent="0.2">
      <c r="E19" s="29" t="s">
        <v>83</v>
      </c>
      <c r="F19" s="33">
        <f ca="1">+$C$15+$C$16*F18-15018.5-$C$5/24</f>
        <v>45335.576042526416</v>
      </c>
    </row>
    <row r="20" spans="1:32" ht="13.5" thickBot="1" x14ac:dyDescent="0.25">
      <c r="A20" s="5" t="s">
        <v>7</v>
      </c>
      <c r="B20" s="5" t="s">
        <v>8</v>
      </c>
      <c r="C20" s="5" t="s">
        <v>9</v>
      </c>
      <c r="D20" s="5" t="s">
        <v>14</v>
      </c>
      <c r="E20" s="5" t="s">
        <v>10</v>
      </c>
      <c r="F20" s="5" t="s">
        <v>11</v>
      </c>
      <c r="G20" s="5" t="s">
        <v>12</v>
      </c>
      <c r="H20" s="8" t="s">
        <v>55</v>
      </c>
      <c r="I20" s="8" t="s">
        <v>89</v>
      </c>
      <c r="J20" s="8" t="s">
        <v>98</v>
      </c>
      <c r="K20" s="8" t="s">
        <v>96</v>
      </c>
      <c r="L20" s="8" t="s">
        <v>78</v>
      </c>
      <c r="M20" s="8" t="s">
        <v>26</v>
      </c>
      <c r="N20" s="8" t="s">
        <v>27</v>
      </c>
      <c r="O20" s="8" t="s">
        <v>24</v>
      </c>
      <c r="P20" s="7" t="s">
        <v>23</v>
      </c>
      <c r="Q20" s="5" t="s">
        <v>16</v>
      </c>
    </row>
    <row r="21" spans="1:32" x14ac:dyDescent="0.2">
      <c r="A21" s="56" t="s">
        <v>108</v>
      </c>
      <c r="B21" s="56" t="s">
        <v>69</v>
      </c>
      <c r="C21" s="57">
        <v>25513.334999999999</v>
      </c>
      <c r="D21" s="57" t="s">
        <v>89</v>
      </c>
      <c r="E21">
        <f t="shared" ref="E21:E52" si="0">+(C21-C$7)/C$8</f>
        <v>-1175.9542582019105</v>
      </c>
      <c r="F21">
        <f t="shared" ref="F21:F52" si="1">ROUND(2*E21,0)/2</f>
        <v>-1176</v>
      </c>
      <c r="G21">
        <f>+C21-(C$7+F21*C$8)</f>
        <v>7.3951999998826068E-2</v>
      </c>
      <c r="I21">
        <f>+G21</f>
        <v>7.3951999998826068E-2</v>
      </c>
      <c r="O21">
        <f t="shared" ref="O21:O52" ca="1" si="2">+C$11+C$12*F21</f>
        <v>5.6932967033066627E-2</v>
      </c>
      <c r="Q21" s="2">
        <f t="shared" ref="Q21:Q52" si="3">+C21-15018.5</f>
        <v>10494.834999999999</v>
      </c>
    </row>
    <row r="22" spans="1:32" x14ac:dyDescent="0.2">
      <c r="A22" t="s">
        <v>13</v>
      </c>
      <c r="C22" s="23">
        <v>27414.531999999999</v>
      </c>
      <c r="D22" s="23" t="s">
        <v>15</v>
      </c>
      <c r="E22">
        <f t="shared" si="0"/>
        <v>0</v>
      </c>
      <c r="F22">
        <f t="shared" si="1"/>
        <v>0</v>
      </c>
      <c r="H22" s="9">
        <v>0</v>
      </c>
      <c r="O22">
        <f t="shared" ca="1" si="2"/>
        <v>5.1223676723453834E-2</v>
      </c>
      <c r="Q22" s="2">
        <f t="shared" si="3"/>
        <v>12396.031999999999</v>
      </c>
    </row>
    <row r="23" spans="1:32" x14ac:dyDescent="0.2">
      <c r="A23" s="56" t="s">
        <v>108</v>
      </c>
      <c r="B23" s="56" t="s">
        <v>69</v>
      </c>
      <c r="C23" s="57">
        <v>27594.053</v>
      </c>
      <c r="D23" s="57" t="s">
        <v>89</v>
      </c>
      <c r="E23">
        <f t="shared" si="0"/>
        <v>111.03977356721366</v>
      </c>
      <c r="F23">
        <f t="shared" si="1"/>
        <v>111</v>
      </c>
      <c r="G23">
        <f t="shared" ref="G23:G54" si="4">+C23-(C$7+F23*C$8)</f>
        <v>6.4302999999199528E-2</v>
      </c>
      <c r="I23">
        <f t="shared" ref="I23:I63" si="5">+G23</f>
        <v>6.4302999999199528E-2</v>
      </c>
      <c r="O23">
        <f t="shared" ca="1" si="2"/>
        <v>5.0684789627903647E-2</v>
      </c>
      <c r="Q23" s="2">
        <f t="shared" si="3"/>
        <v>12575.553</v>
      </c>
    </row>
    <row r="24" spans="1:32" x14ac:dyDescent="0.2">
      <c r="A24" s="56" t="s">
        <v>116</v>
      </c>
      <c r="B24" s="56" t="s">
        <v>69</v>
      </c>
      <c r="C24" s="57">
        <v>37352.559000000001</v>
      </c>
      <c r="D24" s="57" t="s">
        <v>89</v>
      </c>
      <c r="E24">
        <f t="shared" si="0"/>
        <v>6147.0037922296106</v>
      </c>
      <c r="F24">
        <f t="shared" si="1"/>
        <v>6147</v>
      </c>
      <c r="G24">
        <f t="shared" si="4"/>
        <v>6.1310000019147992E-3</v>
      </c>
      <c r="I24">
        <f t="shared" si="5"/>
        <v>6.1310000019147992E-3</v>
      </c>
      <c r="O24">
        <f t="shared" ca="1" si="2"/>
        <v>2.1380983242850225E-2</v>
      </c>
      <c r="Q24" s="2">
        <f t="shared" si="3"/>
        <v>22334.059000000001</v>
      </c>
    </row>
    <row r="25" spans="1:32" x14ac:dyDescent="0.2">
      <c r="A25" t="s">
        <v>29</v>
      </c>
      <c r="C25" s="23">
        <v>42453.332000000002</v>
      </c>
      <c r="D25" s="23"/>
      <c r="E25">
        <f t="shared" si="0"/>
        <v>9302.0033685340841</v>
      </c>
      <c r="F25">
        <f t="shared" si="1"/>
        <v>9302</v>
      </c>
      <c r="G25">
        <f t="shared" si="4"/>
        <v>5.4460000028484501E-3</v>
      </c>
      <c r="I25">
        <f t="shared" si="5"/>
        <v>5.4460000028484501E-3</v>
      </c>
      <c r="O25">
        <f t="shared" ca="1" si="2"/>
        <v>6.0639671486084207E-3</v>
      </c>
      <c r="Q25" s="2">
        <f t="shared" si="3"/>
        <v>27434.832000000002</v>
      </c>
      <c r="AB25">
        <v>11</v>
      </c>
      <c r="AD25" t="s">
        <v>28</v>
      </c>
      <c r="AF25" t="s">
        <v>30</v>
      </c>
    </row>
    <row r="26" spans="1:32" x14ac:dyDescent="0.2">
      <c r="A26" t="s">
        <v>29</v>
      </c>
      <c r="C26" s="23">
        <v>42474.347999999998</v>
      </c>
      <c r="D26" s="23"/>
      <c r="E26">
        <f t="shared" si="0"/>
        <v>9315.002471041802</v>
      </c>
      <c r="F26">
        <f t="shared" si="1"/>
        <v>9315</v>
      </c>
      <c r="G26">
        <f t="shared" si="4"/>
        <v>3.9949999991222285E-3</v>
      </c>
      <c r="I26">
        <f t="shared" si="5"/>
        <v>3.9949999991222285E-3</v>
      </c>
      <c r="O26">
        <f t="shared" ca="1" si="2"/>
        <v>6.0008542455259606E-3</v>
      </c>
      <c r="Q26" s="2">
        <f t="shared" si="3"/>
        <v>27455.847999999998</v>
      </c>
      <c r="AA26" t="s">
        <v>31</v>
      </c>
      <c r="AB26">
        <v>6</v>
      </c>
      <c r="AD26" t="s">
        <v>32</v>
      </c>
      <c r="AF26" t="s">
        <v>30</v>
      </c>
    </row>
    <row r="27" spans="1:32" x14ac:dyDescent="0.2">
      <c r="A27" t="s">
        <v>35</v>
      </c>
      <c r="C27" s="23">
        <v>42786.362000000001</v>
      </c>
      <c r="D27" s="23" t="s">
        <v>33</v>
      </c>
      <c r="E27">
        <f t="shared" si="0"/>
        <v>9507.9936192072018</v>
      </c>
      <c r="F27">
        <f t="shared" si="1"/>
        <v>9508</v>
      </c>
      <c r="G27">
        <f t="shared" si="4"/>
        <v>-1.0315999999875203E-2</v>
      </c>
      <c r="I27">
        <f t="shared" si="5"/>
        <v>-1.0315999999875203E-2</v>
      </c>
      <c r="O27">
        <f t="shared" ca="1" si="2"/>
        <v>5.063870376686451E-3</v>
      </c>
      <c r="Q27" s="2">
        <f t="shared" si="3"/>
        <v>27767.862000000001</v>
      </c>
      <c r="AA27" t="s">
        <v>31</v>
      </c>
      <c r="AB27">
        <v>6</v>
      </c>
      <c r="AD27" t="s">
        <v>34</v>
      </c>
      <c r="AF27" t="s">
        <v>30</v>
      </c>
    </row>
    <row r="28" spans="1:32" x14ac:dyDescent="0.2">
      <c r="A28" t="s">
        <v>35</v>
      </c>
      <c r="C28" s="23">
        <v>42828.413</v>
      </c>
      <c r="D28" s="23"/>
      <c r="E28">
        <f t="shared" si="0"/>
        <v>9534.0035763613778</v>
      </c>
      <c r="F28">
        <f t="shared" si="1"/>
        <v>9534</v>
      </c>
      <c r="G28">
        <f t="shared" si="4"/>
        <v>5.7820000001811422E-3</v>
      </c>
      <c r="I28">
        <f t="shared" si="5"/>
        <v>5.7820000001811422E-3</v>
      </c>
      <c r="O28">
        <f t="shared" ca="1" si="2"/>
        <v>4.9376445705215377E-3</v>
      </c>
      <c r="Q28" s="2">
        <f t="shared" si="3"/>
        <v>27809.913</v>
      </c>
      <c r="AA28" t="s">
        <v>31</v>
      </c>
      <c r="AB28">
        <v>10</v>
      </c>
      <c r="AD28" t="s">
        <v>32</v>
      </c>
      <c r="AF28" t="s">
        <v>30</v>
      </c>
    </row>
    <row r="29" spans="1:32" x14ac:dyDescent="0.2">
      <c r="A29" t="s">
        <v>36</v>
      </c>
      <c r="C29" s="23">
        <v>42841.341</v>
      </c>
      <c r="D29" s="23"/>
      <c r="E29">
        <f t="shared" si="0"/>
        <v>9541.9999789698577</v>
      </c>
      <c r="F29">
        <f t="shared" si="1"/>
        <v>9542</v>
      </c>
      <c r="G29">
        <f t="shared" si="4"/>
        <v>-3.3999996958300471E-5</v>
      </c>
      <c r="I29">
        <f t="shared" si="5"/>
        <v>-3.3999996958300471E-5</v>
      </c>
      <c r="O29">
        <f t="shared" ca="1" si="2"/>
        <v>4.8988058609323384E-3</v>
      </c>
      <c r="Q29" s="2">
        <f t="shared" si="3"/>
        <v>27822.841</v>
      </c>
      <c r="AA29" t="s">
        <v>31</v>
      </c>
      <c r="AB29">
        <v>8</v>
      </c>
      <c r="AD29" t="s">
        <v>34</v>
      </c>
      <c r="AF29" t="s">
        <v>30</v>
      </c>
    </row>
    <row r="30" spans="1:32" x14ac:dyDescent="0.2">
      <c r="A30" t="s">
        <v>37</v>
      </c>
      <c r="C30" s="23">
        <v>43101.633000000002</v>
      </c>
      <c r="D30" s="23"/>
      <c r="E30">
        <f t="shared" si="0"/>
        <v>9702.9993313651612</v>
      </c>
      <c r="F30">
        <f t="shared" si="1"/>
        <v>9703</v>
      </c>
      <c r="G30">
        <f t="shared" si="4"/>
        <v>-1.0809999948833138E-3</v>
      </c>
      <c r="I30">
        <f t="shared" si="5"/>
        <v>-1.0809999948833138E-3</v>
      </c>
      <c r="O30">
        <f t="shared" ca="1" si="2"/>
        <v>4.1171768304496328E-3</v>
      </c>
      <c r="Q30" s="2">
        <f t="shared" si="3"/>
        <v>28083.133000000002</v>
      </c>
      <c r="AA30" t="s">
        <v>31</v>
      </c>
      <c r="AB30">
        <v>7</v>
      </c>
      <c r="AD30" t="s">
        <v>32</v>
      </c>
      <c r="AF30" t="s">
        <v>30</v>
      </c>
    </row>
    <row r="31" spans="1:32" x14ac:dyDescent="0.2">
      <c r="A31" t="s">
        <v>37</v>
      </c>
      <c r="C31" s="23">
        <v>43109.718999999997</v>
      </c>
      <c r="D31" s="23"/>
      <c r="E31">
        <f t="shared" si="0"/>
        <v>9708.0007941971635</v>
      </c>
      <c r="F31">
        <f t="shared" si="1"/>
        <v>9708</v>
      </c>
      <c r="G31">
        <f t="shared" si="4"/>
        <v>1.2839999981224537E-3</v>
      </c>
      <c r="I31">
        <f t="shared" si="5"/>
        <v>1.2839999981224537E-3</v>
      </c>
      <c r="O31">
        <f t="shared" ca="1" si="2"/>
        <v>4.092902636956379E-3</v>
      </c>
      <c r="Q31" s="2">
        <f t="shared" si="3"/>
        <v>28091.218999999997</v>
      </c>
      <c r="AA31" t="s">
        <v>31</v>
      </c>
      <c r="AB31">
        <v>6</v>
      </c>
      <c r="AD31" t="s">
        <v>32</v>
      </c>
      <c r="AF31" t="s">
        <v>30</v>
      </c>
    </row>
    <row r="32" spans="1:32" x14ac:dyDescent="0.2">
      <c r="A32" t="s">
        <v>38</v>
      </c>
      <c r="C32" s="23">
        <v>43250.368000000002</v>
      </c>
      <c r="D32" s="23"/>
      <c r="E32">
        <f t="shared" si="0"/>
        <v>9794.9969289805904</v>
      </c>
      <c r="F32">
        <f t="shared" si="1"/>
        <v>9795</v>
      </c>
      <c r="G32">
        <f t="shared" si="4"/>
        <v>-4.965000000083819E-3</v>
      </c>
      <c r="I32">
        <f t="shared" si="5"/>
        <v>-4.965000000083819E-3</v>
      </c>
      <c r="O32">
        <f t="shared" ca="1" si="2"/>
        <v>3.6705316701738031E-3</v>
      </c>
      <c r="Q32" s="2">
        <f t="shared" si="3"/>
        <v>28231.868000000002</v>
      </c>
      <c r="AA32" t="s">
        <v>31</v>
      </c>
      <c r="AB32">
        <v>8</v>
      </c>
      <c r="AD32" t="s">
        <v>28</v>
      </c>
      <c r="AF32" t="s">
        <v>30</v>
      </c>
    </row>
    <row r="33" spans="1:32" x14ac:dyDescent="0.2">
      <c r="A33" t="s">
        <v>39</v>
      </c>
      <c r="C33" s="23">
        <v>43575.337</v>
      </c>
      <c r="D33" s="23"/>
      <c r="E33">
        <f t="shared" si="0"/>
        <v>9996.0011801621422</v>
      </c>
      <c r="F33">
        <f t="shared" si="1"/>
        <v>9996</v>
      </c>
      <c r="G33">
        <f t="shared" si="4"/>
        <v>1.9079999983659945E-3</v>
      </c>
      <c r="I33">
        <f t="shared" si="5"/>
        <v>1.9079999983659945E-3</v>
      </c>
      <c r="O33">
        <f t="shared" ca="1" si="2"/>
        <v>2.6947090917450872E-3</v>
      </c>
      <c r="Q33" s="2">
        <f t="shared" si="3"/>
        <v>28556.837</v>
      </c>
      <c r="AA33" t="s">
        <v>31</v>
      </c>
      <c r="AB33">
        <v>8</v>
      </c>
      <c r="AD33" t="s">
        <v>34</v>
      </c>
      <c r="AF33" t="s">
        <v>30</v>
      </c>
    </row>
    <row r="34" spans="1:32" x14ac:dyDescent="0.2">
      <c r="A34" t="s">
        <v>39</v>
      </c>
      <c r="C34" s="23">
        <v>43596.347000000002</v>
      </c>
      <c r="D34" s="23"/>
      <c r="E34">
        <f t="shared" si="0"/>
        <v>10008.996571468158</v>
      </c>
      <c r="F34">
        <f t="shared" si="1"/>
        <v>10009</v>
      </c>
      <c r="G34">
        <f t="shared" si="4"/>
        <v>-5.5429999993066303E-3</v>
      </c>
      <c r="I34">
        <f t="shared" si="5"/>
        <v>-5.5429999993066303E-3</v>
      </c>
      <c r="O34">
        <f t="shared" ca="1" si="2"/>
        <v>2.6315961886626341E-3</v>
      </c>
      <c r="Q34" s="2">
        <f t="shared" si="3"/>
        <v>28577.847000000002</v>
      </c>
      <c r="AA34" t="s">
        <v>31</v>
      </c>
      <c r="AB34">
        <v>9</v>
      </c>
      <c r="AD34" t="s">
        <v>28</v>
      </c>
      <c r="AF34" t="s">
        <v>30</v>
      </c>
    </row>
    <row r="35" spans="1:32" x14ac:dyDescent="0.2">
      <c r="A35" t="s">
        <v>40</v>
      </c>
      <c r="C35" s="23">
        <v>43929.402000000002</v>
      </c>
      <c r="D35" s="23"/>
      <c r="E35">
        <f t="shared" si="0"/>
        <v>10215.002285481718</v>
      </c>
      <c r="F35">
        <f t="shared" si="1"/>
        <v>10215</v>
      </c>
      <c r="G35">
        <f t="shared" si="4"/>
        <v>3.6950000067008659E-3</v>
      </c>
      <c r="I35">
        <f t="shared" si="5"/>
        <v>3.6950000067008659E-3</v>
      </c>
      <c r="O35">
        <f t="shared" ca="1" si="2"/>
        <v>1.6314994167406643E-3</v>
      </c>
      <c r="Q35" s="2">
        <f t="shared" si="3"/>
        <v>28910.902000000002</v>
      </c>
      <c r="AA35" t="s">
        <v>31</v>
      </c>
      <c r="AB35">
        <v>9</v>
      </c>
      <c r="AD35" t="s">
        <v>34</v>
      </c>
      <c r="AF35" t="s">
        <v>30</v>
      </c>
    </row>
    <row r="36" spans="1:32" x14ac:dyDescent="0.2">
      <c r="A36" t="s">
        <v>41</v>
      </c>
      <c r="C36" s="23">
        <v>44642.379000000001</v>
      </c>
      <c r="D36" s="23"/>
      <c r="E36">
        <f t="shared" si="0"/>
        <v>10656.00252856543</v>
      </c>
      <c r="F36">
        <f t="shared" si="1"/>
        <v>10656</v>
      </c>
      <c r="G36">
        <f t="shared" si="4"/>
        <v>4.0880000015022233E-3</v>
      </c>
      <c r="I36">
        <f t="shared" si="5"/>
        <v>4.0880000015022233E-3</v>
      </c>
      <c r="O36">
        <f t="shared" ca="1" si="2"/>
        <v>-5.0948444936413373E-4</v>
      </c>
      <c r="Q36" s="2">
        <f t="shared" si="3"/>
        <v>29623.879000000001</v>
      </c>
      <c r="AA36" t="s">
        <v>31</v>
      </c>
      <c r="AB36">
        <v>9</v>
      </c>
      <c r="AD36" t="s">
        <v>34</v>
      </c>
      <c r="AF36" t="s">
        <v>30</v>
      </c>
    </row>
    <row r="37" spans="1:32" x14ac:dyDescent="0.2">
      <c r="A37" t="s">
        <v>41</v>
      </c>
      <c r="C37" s="23">
        <v>44663.394999999997</v>
      </c>
      <c r="D37" s="23"/>
      <c r="E37">
        <f t="shared" si="0"/>
        <v>10669.001631073148</v>
      </c>
      <c r="F37">
        <f t="shared" si="1"/>
        <v>10669</v>
      </c>
      <c r="G37">
        <f t="shared" si="4"/>
        <v>2.6369999977760017E-3</v>
      </c>
      <c r="I37">
        <f t="shared" si="5"/>
        <v>2.6369999977760017E-3</v>
      </c>
      <c r="O37">
        <f t="shared" ca="1" si="2"/>
        <v>-5.7259735244658688E-4</v>
      </c>
      <c r="Q37" s="2">
        <f t="shared" si="3"/>
        <v>29644.894999999997</v>
      </c>
      <c r="AA37" t="s">
        <v>31</v>
      </c>
      <c r="AB37">
        <v>10</v>
      </c>
      <c r="AD37" t="s">
        <v>34</v>
      </c>
      <c r="AF37" t="s">
        <v>30</v>
      </c>
    </row>
    <row r="38" spans="1:32" x14ac:dyDescent="0.2">
      <c r="A38" t="s">
        <v>42</v>
      </c>
      <c r="C38" s="23">
        <v>44873.569000000003</v>
      </c>
      <c r="D38" s="23"/>
      <c r="E38">
        <f t="shared" si="0"/>
        <v>10799.001315621006</v>
      </c>
      <c r="F38">
        <f t="shared" si="1"/>
        <v>10799</v>
      </c>
      <c r="G38">
        <f t="shared" si="4"/>
        <v>2.1269999997457489E-3</v>
      </c>
      <c r="I38">
        <f t="shared" si="5"/>
        <v>2.1269999997457489E-3</v>
      </c>
      <c r="O38">
        <f t="shared" ca="1" si="2"/>
        <v>-1.2037263832711323E-3</v>
      </c>
      <c r="Q38" s="2">
        <f t="shared" si="3"/>
        <v>29855.069000000003</v>
      </c>
      <c r="AA38" t="s">
        <v>31</v>
      </c>
      <c r="AB38">
        <v>7</v>
      </c>
      <c r="AD38" t="s">
        <v>32</v>
      </c>
      <c r="AF38" t="s">
        <v>30</v>
      </c>
    </row>
    <row r="39" spans="1:32" x14ac:dyDescent="0.2">
      <c r="A39" t="s">
        <v>43</v>
      </c>
      <c r="C39" s="23">
        <v>45269.667000000001</v>
      </c>
      <c r="D39" s="23"/>
      <c r="E39">
        <f t="shared" si="0"/>
        <v>11044.00124448964</v>
      </c>
      <c r="F39">
        <f t="shared" si="1"/>
        <v>11044</v>
      </c>
      <c r="G39">
        <f t="shared" si="4"/>
        <v>2.0119999971939251E-3</v>
      </c>
      <c r="I39">
        <f t="shared" si="5"/>
        <v>2.0119999971939251E-3</v>
      </c>
      <c r="O39">
        <f t="shared" ca="1" si="2"/>
        <v>-2.3931618644404684E-3</v>
      </c>
      <c r="Q39" s="2">
        <f t="shared" si="3"/>
        <v>30251.167000000001</v>
      </c>
      <c r="AA39" t="s">
        <v>31</v>
      </c>
      <c r="AB39">
        <v>6</v>
      </c>
      <c r="AD39" t="s">
        <v>32</v>
      </c>
      <c r="AF39" t="s">
        <v>30</v>
      </c>
    </row>
    <row r="40" spans="1:32" x14ac:dyDescent="0.2">
      <c r="A40" t="s">
        <v>44</v>
      </c>
      <c r="C40" s="23">
        <v>45342.41</v>
      </c>
      <c r="D40" s="23"/>
      <c r="E40">
        <f t="shared" si="0"/>
        <v>11088.995235435546</v>
      </c>
      <c r="F40">
        <f t="shared" si="1"/>
        <v>11089</v>
      </c>
      <c r="G40">
        <f t="shared" si="4"/>
        <v>-7.702999995672144E-3</v>
      </c>
      <c r="I40">
        <f t="shared" si="5"/>
        <v>-7.702999995672144E-3</v>
      </c>
      <c r="O40">
        <f t="shared" ca="1" si="2"/>
        <v>-2.6116296058797325E-3</v>
      </c>
      <c r="Q40" s="2">
        <f t="shared" si="3"/>
        <v>30323.910000000003</v>
      </c>
      <c r="AA40" t="s">
        <v>31</v>
      </c>
      <c r="AB40">
        <v>8</v>
      </c>
      <c r="AD40" t="s">
        <v>34</v>
      </c>
      <c r="AF40" t="s">
        <v>30</v>
      </c>
    </row>
    <row r="41" spans="1:32" x14ac:dyDescent="0.2">
      <c r="A41" t="s">
        <v>45</v>
      </c>
      <c r="C41" s="23">
        <v>46763.514999999999</v>
      </c>
      <c r="D41" s="23"/>
      <c r="E41">
        <f t="shared" si="0"/>
        <v>11967.996452091169</v>
      </c>
      <c r="F41">
        <f t="shared" si="1"/>
        <v>11968</v>
      </c>
      <c r="G41">
        <f t="shared" si="4"/>
        <v>-5.7359999991604127E-3</v>
      </c>
      <c r="I41">
        <f t="shared" si="5"/>
        <v>-5.7359999991604127E-3</v>
      </c>
      <c r="O41">
        <f t="shared" ca="1" si="2"/>
        <v>-6.8790328219933763E-3</v>
      </c>
      <c r="Q41" s="2">
        <f t="shared" si="3"/>
        <v>31745.014999999999</v>
      </c>
      <c r="AA41" t="s">
        <v>31</v>
      </c>
      <c r="AF41" t="s">
        <v>46</v>
      </c>
    </row>
    <row r="42" spans="1:32" x14ac:dyDescent="0.2">
      <c r="A42" t="s">
        <v>47</v>
      </c>
      <c r="C42" s="23">
        <v>46831.4</v>
      </c>
      <c r="D42" s="23"/>
      <c r="E42">
        <f t="shared" si="0"/>
        <v>12009.985606722719</v>
      </c>
      <c r="F42">
        <f t="shared" si="1"/>
        <v>12010</v>
      </c>
      <c r="G42">
        <f t="shared" si="4"/>
        <v>-2.3269999997864943E-2</v>
      </c>
      <c r="I42">
        <f t="shared" si="5"/>
        <v>-2.3269999997864943E-2</v>
      </c>
      <c r="O42">
        <f t="shared" ca="1" si="2"/>
        <v>-7.0829360473366881E-3</v>
      </c>
      <c r="Q42" s="2">
        <f t="shared" si="3"/>
        <v>31812.9</v>
      </c>
      <c r="AA42" t="s">
        <v>31</v>
      </c>
      <c r="AB42">
        <v>5</v>
      </c>
      <c r="AD42" t="s">
        <v>32</v>
      </c>
      <c r="AF42" t="s">
        <v>30</v>
      </c>
    </row>
    <row r="43" spans="1:32" x14ac:dyDescent="0.2">
      <c r="A43" t="s">
        <v>48</v>
      </c>
      <c r="C43" s="23">
        <v>47177.396000000001</v>
      </c>
      <c r="D43" s="23"/>
      <c r="E43">
        <f t="shared" si="0"/>
        <v>12223.995764281788</v>
      </c>
      <c r="F43">
        <f t="shared" si="1"/>
        <v>12224</v>
      </c>
      <c r="G43">
        <f t="shared" si="4"/>
        <v>-6.8479999972623773E-3</v>
      </c>
      <c r="I43">
        <f t="shared" si="5"/>
        <v>-6.8479999972623773E-3</v>
      </c>
      <c r="O43">
        <f t="shared" ca="1" si="2"/>
        <v>-8.1218715288478641E-3</v>
      </c>
      <c r="Q43" s="2">
        <f t="shared" si="3"/>
        <v>32158.896000000001</v>
      </c>
      <c r="AA43" t="s">
        <v>31</v>
      </c>
      <c r="AF43" t="s">
        <v>46</v>
      </c>
    </row>
    <row r="44" spans="1:32" x14ac:dyDescent="0.2">
      <c r="A44" t="s">
        <v>49</v>
      </c>
      <c r="C44" s="23">
        <v>47211.341999999997</v>
      </c>
      <c r="D44" s="23"/>
      <c r="E44">
        <f t="shared" si="0"/>
        <v>12244.992506465222</v>
      </c>
      <c r="F44">
        <f t="shared" si="1"/>
        <v>12245</v>
      </c>
      <c r="G44">
        <f t="shared" si="4"/>
        <v>-1.2114999997720588E-2</v>
      </c>
      <c r="I44">
        <f t="shared" si="5"/>
        <v>-1.2114999997720588E-2</v>
      </c>
      <c r="O44">
        <f t="shared" ca="1" si="2"/>
        <v>-8.2238231415195165E-3</v>
      </c>
      <c r="Q44" s="2">
        <f t="shared" si="3"/>
        <v>32192.841999999997</v>
      </c>
      <c r="AA44" t="s">
        <v>31</v>
      </c>
      <c r="AB44">
        <v>9</v>
      </c>
      <c r="AD44" t="s">
        <v>34</v>
      </c>
      <c r="AF44" t="s">
        <v>30</v>
      </c>
    </row>
    <row r="45" spans="1:32" x14ac:dyDescent="0.2">
      <c r="A45" t="s">
        <v>50</v>
      </c>
      <c r="C45" s="23">
        <v>47232.362000000001</v>
      </c>
      <c r="D45" s="23"/>
      <c r="E45">
        <f t="shared" si="0"/>
        <v>12257.994083107415</v>
      </c>
      <c r="F45">
        <f t="shared" si="1"/>
        <v>12258</v>
      </c>
      <c r="G45">
        <f t="shared" si="4"/>
        <v>-9.5660000006319024E-3</v>
      </c>
      <c r="I45">
        <f t="shared" si="5"/>
        <v>-9.5660000006319024E-3</v>
      </c>
      <c r="O45">
        <f t="shared" ca="1" si="2"/>
        <v>-8.2869360446019696E-3</v>
      </c>
      <c r="Q45" s="2">
        <f t="shared" si="3"/>
        <v>32213.862000000001</v>
      </c>
      <c r="AA45" t="s">
        <v>31</v>
      </c>
      <c r="AB45">
        <v>8</v>
      </c>
      <c r="AD45" t="s">
        <v>34</v>
      </c>
      <c r="AF45" t="s">
        <v>30</v>
      </c>
    </row>
    <row r="46" spans="1:32" x14ac:dyDescent="0.2">
      <c r="A46" t="s">
        <v>48</v>
      </c>
      <c r="C46" s="23">
        <v>47531.459000000003</v>
      </c>
      <c r="D46" s="23"/>
      <c r="E46">
        <f t="shared" si="0"/>
        <v>12442.995632534128</v>
      </c>
      <c r="F46">
        <f t="shared" si="1"/>
        <v>12443</v>
      </c>
      <c r="G46">
        <f t="shared" si="4"/>
        <v>-7.0609999966109172E-3</v>
      </c>
      <c r="I46">
        <f t="shared" si="5"/>
        <v>-7.0609999966109172E-3</v>
      </c>
      <c r="O46">
        <f t="shared" ca="1" si="2"/>
        <v>-9.1850812038522869E-3</v>
      </c>
      <c r="Q46" s="2">
        <f t="shared" si="3"/>
        <v>32512.959000000003</v>
      </c>
      <c r="AA46" t="s">
        <v>31</v>
      </c>
      <c r="AF46" t="s">
        <v>46</v>
      </c>
    </row>
    <row r="47" spans="1:32" x14ac:dyDescent="0.2">
      <c r="A47" t="s">
        <v>48</v>
      </c>
      <c r="C47" s="23">
        <v>47531.46</v>
      </c>
      <c r="D47" s="23"/>
      <c r="E47">
        <f t="shared" si="0"/>
        <v>12442.996251067743</v>
      </c>
      <c r="F47">
        <f t="shared" si="1"/>
        <v>12443</v>
      </c>
      <c r="G47">
        <f t="shared" si="4"/>
        <v>-6.0610000000451691E-3</v>
      </c>
      <c r="I47">
        <f t="shared" si="5"/>
        <v>-6.0610000000451691E-3</v>
      </c>
      <c r="O47">
        <f t="shared" ca="1" si="2"/>
        <v>-9.1850812038522869E-3</v>
      </c>
      <c r="Q47" s="2">
        <f t="shared" si="3"/>
        <v>32512.959999999999</v>
      </c>
      <c r="AA47" t="s">
        <v>31</v>
      </c>
      <c r="AF47" t="s">
        <v>46</v>
      </c>
    </row>
    <row r="48" spans="1:32" x14ac:dyDescent="0.2">
      <c r="A48" t="s">
        <v>51</v>
      </c>
      <c r="C48" s="23">
        <v>47531.470999999998</v>
      </c>
      <c r="D48" s="23"/>
      <c r="E48">
        <f t="shared" si="0"/>
        <v>12443.003054937537</v>
      </c>
      <c r="F48">
        <f t="shared" si="1"/>
        <v>12443</v>
      </c>
      <c r="G48">
        <f t="shared" si="4"/>
        <v>4.938999998557847E-3</v>
      </c>
      <c r="I48">
        <f t="shared" si="5"/>
        <v>4.938999998557847E-3</v>
      </c>
      <c r="O48">
        <f t="shared" ca="1" si="2"/>
        <v>-9.1850812038522869E-3</v>
      </c>
      <c r="Q48" s="2">
        <f t="shared" si="3"/>
        <v>32512.970999999998</v>
      </c>
      <c r="AA48" t="s">
        <v>31</v>
      </c>
      <c r="AB48">
        <v>6</v>
      </c>
      <c r="AD48" t="s">
        <v>32</v>
      </c>
      <c r="AF48" t="s">
        <v>30</v>
      </c>
    </row>
    <row r="49" spans="1:32" x14ac:dyDescent="0.2">
      <c r="A49" t="s">
        <v>48</v>
      </c>
      <c r="C49" s="23">
        <v>47557.322999999997</v>
      </c>
      <c r="D49" s="23"/>
      <c r="E49">
        <f t="shared" si="0"/>
        <v>12458.993386020025</v>
      </c>
      <c r="F49">
        <f t="shared" si="1"/>
        <v>12459</v>
      </c>
      <c r="G49">
        <f t="shared" si="4"/>
        <v>-1.0693000003811903E-2</v>
      </c>
      <c r="I49">
        <f t="shared" si="5"/>
        <v>-1.0693000003811903E-2</v>
      </c>
      <c r="O49">
        <f t="shared" ca="1" si="2"/>
        <v>-9.2627586230306924E-3</v>
      </c>
      <c r="Q49" s="2">
        <f t="shared" si="3"/>
        <v>32538.822999999997</v>
      </c>
      <c r="AA49" t="s">
        <v>31</v>
      </c>
      <c r="AF49" t="s">
        <v>46</v>
      </c>
    </row>
    <row r="50" spans="1:32" x14ac:dyDescent="0.2">
      <c r="A50" t="s">
        <v>52</v>
      </c>
      <c r="C50" s="23">
        <v>47565.413</v>
      </c>
      <c r="D50" s="23"/>
      <c r="E50">
        <f t="shared" si="0"/>
        <v>12463.997322986503</v>
      </c>
      <c r="F50">
        <f t="shared" si="1"/>
        <v>12464</v>
      </c>
      <c r="G50">
        <f t="shared" si="4"/>
        <v>-4.3279999954393134E-3</v>
      </c>
      <c r="I50">
        <f t="shared" si="5"/>
        <v>-4.3279999954393134E-3</v>
      </c>
      <c r="O50">
        <f t="shared" ca="1" si="2"/>
        <v>-9.2870328165239394E-3</v>
      </c>
      <c r="Q50" s="2">
        <f t="shared" si="3"/>
        <v>32546.913</v>
      </c>
      <c r="AA50" t="s">
        <v>31</v>
      </c>
      <c r="AB50">
        <v>6</v>
      </c>
      <c r="AD50" t="s">
        <v>32</v>
      </c>
      <c r="AF50" t="s">
        <v>30</v>
      </c>
    </row>
    <row r="51" spans="1:32" x14ac:dyDescent="0.2">
      <c r="A51" t="s">
        <v>53</v>
      </c>
      <c r="C51" s="23">
        <v>47838.635000000002</v>
      </c>
      <c r="D51" s="23"/>
      <c r="E51">
        <f t="shared" si="0"/>
        <v>12632.994315057522</v>
      </c>
      <c r="F51">
        <f t="shared" si="1"/>
        <v>12633</v>
      </c>
      <c r="G51">
        <f t="shared" si="4"/>
        <v>-9.1909999973722734E-3</v>
      </c>
      <c r="I51">
        <f t="shared" si="5"/>
        <v>-9.1909999973722734E-3</v>
      </c>
      <c r="O51">
        <f t="shared" ca="1" si="2"/>
        <v>-1.0107500556595851E-2</v>
      </c>
      <c r="Q51" s="2">
        <f t="shared" si="3"/>
        <v>32820.135000000002</v>
      </c>
      <c r="AB51">
        <v>6</v>
      </c>
      <c r="AD51" t="s">
        <v>32</v>
      </c>
      <c r="AF51" t="s">
        <v>30</v>
      </c>
    </row>
    <row r="52" spans="1:32" x14ac:dyDescent="0.2">
      <c r="A52" t="s">
        <v>54</v>
      </c>
      <c r="C52" s="23">
        <v>47911.387999999999</v>
      </c>
      <c r="D52" s="23"/>
      <c r="E52">
        <f t="shared" si="0"/>
        <v>12677.994491339601</v>
      </c>
      <c r="F52">
        <f t="shared" si="1"/>
        <v>12678</v>
      </c>
      <c r="G52">
        <f t="shared" si="4"/>
        <v>-8.9059999954770319E-3</v>
      </c>
      <c r="I52">
        <f t="shared" si="5"/>
        <v>-8.9059999954770319E-3</v>
      </c>
      <c r="O52">
        <f t="shared" ca="1" si="2"/>
        <v>-1.0325968298035115E-2</v>
      </c>
      <c r="Q52" s="2">
        <f t="shared" si="3"/>
        <v>32892.887999999999</v>
      </c>
      <c r="AA52" t="s">
        <v>31</v>
      </c>
      <c r="AB52">
        <v>7</v>
      </c>
      <c r="AD52" t="s">
        <v>34</v>
      </c>
      <c r="AF52" t="s">
        <v>30</v>
      </c>
    </row>
    <row r="53" spans="1:32" x14ac:dyDescent="0.2">
      <c r="A53" t="s">
        <v>54</v>
      </c>
      <c r="C53" s="23">
        <v>47940.482000000004</v>
      </c>
      <c r="D53" s="23"/>
      <c r="E53">
        <f t="shared" ref="E53:E84" si="6">+(C53-C$7)/C$8</f>
        <v>12695.990108410389</v>
      </c>
      <c r="F53">
        <f t="shared" ref="F53:F84" si="7">ROUND(2*E53,0)/2</f>
        <v>12696</v>
      </c>
      <c r="G53">
        <f t="shared" si="4"/>
        <v>-1.5992000000551343E-2</v>
      </c>
      <c r="I53">
        <f t="shared" si="5"/>
        <v>-1.5992000000551343E-2</v>
      </c>
      <c r="O53">
        <f t="shared" ref="O53:O84" ca="1" si="8">+C$11+C$12*F53</f>
        <v>-1.0413355394610822E-2</v>
      </c>
      <c r="Q53" s="2">
        <f t="shared" ref="Q53:Q84" si="9">+C53-15018.5</f>
        <v>32921.982000000004</v>
      </c>
      <c r="AA53" t="s">
        <v>31</v>
      </c>
      <c r="AB53">
        <v>4</v>
      </c>
      <c r="AD53" t="s">
        <v>32</v>
      </c>
      <c r="AF53" t="s">
        <v>30</v>
      </c>
    </row>
    <row r="54" spans="1:32" x14ac:dyDescent="0.2">
      <c r="A54" t="s">
        <v>56</v>
      </c>
      <c r="C54" s="23">
        <v>48273.53</v>
      </c>
      <c r="D54" s="23"/>
      <c r="E54">
        <f t="shared" si="6"/>
        <v>12901.991492688623</v>
      </c>
      <c r="F54">
        <f t="shared" si="7"/>
        <v>12902</v>
      </c>
      <c r="G54">
        <f t="shared" si="4"/>
        <v>-1.3753999999607913E-2</v>
      </c>
      <c r="I54">
        <f t="shared" si="5"/>
        <v>-1.3753999999607913E-2</v>
      </c>
      <c r="O54">
        <f t="shared" ca="1" si="8"/>
        <v>-1.1413452166532792E-2</v>
      </c>
      <c r="Q54" s="2">
        <f t="shared" si="9"/>
        <v>33255.03</v>
      </c>
      <c r="AA54" t="s">
        <v>55</v>
      </c>
      <c r="AF54" t="s">
        <v>46</v>
      </c>
    </row>
    <row r="55" spans="1:32" x14ac:dyDescent="0.2">
      <c r="A55" t="s">
        <v>57</v>
      </c>
      <c r="C55" s="23">
        <v>48619.508999999998</v>
      </c>
      <c r="D55" s="23"/>
      <c r="E55">
        <f t="shared" si="6"/>
        <v>13115.991135176191</v>
      </c>
      <c r="F55">
        <f t="shared" si="7"/>
        <v>13116</v>
      </c>
      <c r="G55">
        <f t="shared" ref="G55:G86" si="10">+C55-(C$7+F55*C$8)</f>
        <v>-1.4331999998830725E-2</v>
      </c>
      <c r="I55">
        <f t="shared" si="5"/>
        <v>-1.4331999998830725E-2</v>
      </c>
      <c r="O55">
        <f t="shared" ca="1" si="8"/>
        <v>-1.2452387648043961E-2</v>
      </c>
      <c r="Q55" s="2">
        <f t="shared" si="9"/>
        <v>33601.008999999998</v>
      </c>
      <c r="AA55" t="s">
        <v>31</v>
      </c>
      <c r="AF55" t="s">
        <v>46</v>
      </c>
    </row>
    <row r="56" spans="1:32" x14ac:dyDescent="0.2">
      <c r="A56" t="s">
        <v>58</v>
      </c>
      <c r="C56" s="23">
        <v>48863.635000000002</v>
      </c>
      <c r="D56" s="23">
        <v>3.0000000000000001E-3</v>
      </c>
      <c r="E56">
        <f t="shared" si="6"/>
        <v>13266.99127310919</v>
      </c>
      <c r="F56">
        <f t="shared" si="7"/>
        <v>13267</v>
      </c>
      <c r="G56">
        <f t="shared" si="10"/>
        <v>-1.4108999996096827E-2</v>
      </c>
      <c r="I56">
        <f t="shared" si="5"/>
        <v>-1.4108999996096827E-2</v>
      </c>
      <c r="O56">
        <f t="shared" ca="1" si="8"/>
        <v>-1.3185468291540159E-2</v>
      </c>
      <c r="Q56" s="2">
        <f t="shared" si="9"/>
        <v>33845.135000000002</v>
      </c>
      <c r="AA56" t="s">
        <v>31</v>
      </c>
      <c r="AB56">
        <v>7</v>
      </c>
      <c r="AD56" t="s">
        <v>32</v>
      </c>
      <c r="AF56" t="s">
        <v>30</v>
      </c>
    </row>
    <row r="57" spans="1:32" x14ac:dyDescent="0.2">
      <c r="A57" t="s">
        <v>59</v>
      </c>
      <c r="C57" s="23">
        <v>49004.286999999997</v>
      </c>
      <c r="D57" s="23">
        <v>5.0000000000000001E-3</v>
      </c>
      <c r="E57">
        <f t="shared" si="6"/>
        <v>13353.989263493464</v>
      </c>
      <c r="F57">
        <f t="shared" si="7"/>
        <v>13354</v>
      </c>
      <c r="G57">
        <f t="shared" si="10"/>
        <v>-1.7358000004605856E-2</v>
      </c>
      <c r="I57">
        <f t="shared" si="5"/>
        <v>-1.7358000004605856E-2</v>
      </c>
      <c r="O57">
        <f t="shared" ca="1" si="8"/>
        <v>-1.3607839258322735E-2</v>
      </c>
      <c r="Q57" s="2">
        <f t="shared" si="9"/>
        <v>33985.786999999997</v>
      </c>
      <c r="AA57" t="s">
        <v>31</v>
      </c>
      <c r="AB57">
        <v>7</v>
      </c>
      <c r="AD57" t="s">
        <v>34</v>
      </c>
      <c r="AF57" t="s">
        <v>30</v>
      </c>
    </row>
    <row r="58" spans="1:32" x14ac:dyDescent="0.2">
      <c r="A58" t="s">
        <v>60</v>
      </c>
      <c r="C58" s="23">
        <v>49421.396999999997</v>
      </c>
      <c r="D58" s="23"/>
      <c r="E58">
        <f t="shared" si="6"/>
        <v>13611.985820735348</v>
      </c>
      <c r="F58">
        <f t="shared" si="7"/>
        <v>13612</v>
      </c>
      <c r="G58">
        <f t="shared" si="10"/>
        <v>-2.2924000004422851E-2</v>
      </c>
      <c r="I58">
        <f t="shared" si="5"/>
        <v>-2.2924000004422851E-2</v>
      </c>
      <c r="O58">
        <f t="shared" ca="1" si="8"/>
        <v>-1.4860387642574524E-2</v>
      </c>
      <c r="Q58" s="2">
        <f t="shared" si="9"/>
        <v>34402.896999999997</v>
      </c>
      <c r="AA58" t="s">
        <v>31</v>
      </c>
      <c r="AB58">
        <v>11</v>
      </c>
      <c r="AD58" t="s">
        <v>34</v>
      </c>
      <c r="AF58" t="s">
        <v>30</v>
      </c>
    </row>
    <row r="59" spans="1:32" x14ac:dyDescent="0.2">
      <c r="A59" t="s">
        <v>61</v>
      </c>
      <c r="C59" s="23">
        <v>50189.345000000001</v>
      </c>
      <c r="D59" s="23">
        <v>8.0000000000000002E-3</v>
      </c>
      <c r="E59">
        <f t="shared" si="6"/>
        <v>14086.987475312779</v>
      </c>
      <c r="F59">
        <f t="shared" si="7"/>
        <v>14087</v>
      </c>
      <c r="G59">
        <f t="shared" si="10"/>
        <v>-2.024899999378249E-2</v>
      </c>
      <c r="I59">
        <f t="shared" si="5"/>
        <v>-2.024899999378249E-2</v>
      </c>
      <c r="O59">
        <f t="shared" ca="1" si="8"/>
        <v>-1.7166436024433435E-2</v>
      </c>
      <c r="Q59" s="2">
        <f t="shared" si="9"/>
        <v>35170.845000000001</v>
      </c>
      <c r="AA59" t="s">
        <v>31</v>
      </c>
      <c r="AB59">
        <v>6</v>
      </c>
      <c r="AD59" t="s">
        <v>34</v>
      </c>
      <c r="AF59" t="s">
        <v>30</v>
      </c>
    </row>
    <row r="60" spans="1:32" x14ac:dyDescent="0.2">
      <c r="A60" t="s">
        <v>62</v>
      </c>
      <c r="C60" s="23">
        <v>50425.389000000003</v>
      </c>
      <c r="D60" s="23">
        <v>6.0000000000000001E-3</v>
      </c>
      <c r="E60">
        <f t="shared" si="6"/>
        <v>14232.988624548241</v>
      </c>
      <c r="F60">
        <f t="shared" si="7"/>
        <v>14233</v>
      </c>
      <c r="G60">
        <f t="shared" si="10"/>
        <v>-1.8390999997791369E-2</v>
      </c>
      <c r="I60">
        <f t="shared" si="5"/>
        <v>-1.8390999997791369E-2</v>
      </c>
      <c r="O60">
        <f t="shared" ca="1" si="8"/>
        <v>-1.7875242474436379E-2</v>
      </c>
      <c r="Q60" s="2">
        <f t="shared" si="9"/>
        <v>35406.889000000003</v>
      </c>
      <c r="AA60" t="s">
        <v>31</v>
      </c>
      <c r="AB60">
        <v>6</v>
      </c>
      <c r="AD60" t="s">
        <v>32</v>
      </c>
      <c r="AF60" t="s">
        <v>30</v>
      </c>
    </row>
    <row r="61" spans="1:32" x14ac:dyDescent="0.2">
      <c r="A61" t="s">
        <v>62</v>
      </c>
      <c r="C61" s="23">
        <v>50488.436999999998</v>
      </c>
      <c r="D61" s="23">
        <v>3.0000000000000001E-3</v>
      </c>
      <c r="E61">
        <f t="shared" si="6"/>
        <v>14271.9859320714</v>
      </c>
      <c r="F61">
        <f t="shared" si="7"/>
        <v>14272</v>
      </c>
      <c r="G61">
        <f t="shared" si="10"/>
        <v>-2.2744000001694076E-2</v>
      </c>
      <c r="I61">
        <f t="shared" si="5"/>
        <v>-2.2744000001694076E-2</v>
      </c>
      <c r="O61">
        <f t="shared" ca="1" si="8"/>
        <v>-1.8064581183683745E-2</v>
      </c>
      <c r="Q61" s="2">
        <f t="shared" si="9"/>
        <v>35469.936999999998</v>
      </c>
      <c r="AA61" t="s">
        <v>31</v>
      </c>
      <c r="AB61">
        <v>11</v>
      </c>
      <c r="AD61" t="s">
        <v>34</v>
      </c>
      <c r="AF61" t="s">
        <v>30</v>
      </c>
    </row>
    <row r="62" spans="1:32" x14ac:dyDescent="0.2">
      <c r="A62" t="s">
        <v>62</v>
      </c>
      <c r="C62" s="23">
        <v>50509.457999999999</v>
      </c>
      <c r="D62" s="23">
        <v>2E-3</v>
      </c>
      <c r="E62">
        <f t="shared" si="6"/>
        <v>14284.98812724721</v>
      </c>
      <c r="F62">
        <f t="shared" si="7"/>
        <v>14285</v>
      </c>
      <c r="G62">
        <f t="shared" si="10"/>
        <v>-1.9195000000763685E-2</v>
      </c>
      <c r="I62">
        <f t="shared" si="5"/>
        <v>-1.9195000000763685E-2</v>
      </c>
      <c r="O62">
        <f t="shared" ca="1" si="8"/>
        <v>-1.8127694086766205E-2</v>
      </c>
      <c r="Q62" s="2">
        <f t="shared" si="9"/>
        <v>35490.957999999999</v>
      </c>
      <c r="AA62" t="s">
        <v>31</v>
      </c>
      <c r="AB62">
        <v>8</v>
      </c>
      <c r="AD62" t="s">
        <v>63</v>
      </c>
      <c r="AF62" t="s">
        <v>30</v>
      </c>
    </row>
    <row r="63" spans="1:32" x14ac:dyDescent="0.2">
      <c r="A63" t="s">
        <v>62</v>
      </c>
      <c r="C63" s="23">
        <v>50514.309000000001</v>
      </c>
      <c r="D63" s="23">
        <v>6.0000000000000001E-3</v>
      </c>
      <c r="E63">
        <f t="shared" si="6"/>
        <v>14287.988633826244</v>
      </c>
      <c r="F63">
        <f t="shared" si="7"/>
        <v>14288</v>
      </c>
      <c r="G63">
        <f t="shared" si="10"/>
        <v>-1.837599999998929E-2</v>
      </c>
      <c r="I63">
        <f t="shared" si="5"/>
        <v>-1.837599999998929E-2</v>
      </c>
      <c r="O63">
        <f t="shared" ca="1" si="8"/>
        <v>-1.8142258602862157E-2</v>
      </c>
      <c r="Q63" s="2">
        <f t="shared" si="9"/>
        <v>35495.809000000001</v>
      </c>
      <c r="AA63" t="s">
        <v>31</v>
      </c>
      <c r="AB63">
        <v>7</v>
      </c>
      <c r="AD63" t="s">
        <v>34</v>
      </c>
      <c r="AF63" t="s">
        <v>30</v>
      </c>
    </row>
    <row r="64" spans="1:32" x14ac:dyDescent="0.2">
      <c r="A64" s="56" t="s">
        <v>258</v>
      </c>
      <c r="B64" s="56" t="s">
        <v>69</v>
      </c>
      <c r="C64" s="57">
        <v>50813.395299999996</v>
      </c>
      <c r="D64" s="57" t="s">
        <v>89</v>
      </c>
      <c r="E64">
        <f t="shared" si="6"/>
        <v>14472.983564943244</v>
      </c>
      <c r="F64">
        <f t="shared" si="7"/>
        <v>14473</v>
      </c>
      <c r="G64">
        <f t="shared" si="10"/>
        <v>-2.6571000002149958E-2</v>
      </c>
      <c r="J64">
        <f>+G64</f>
        <v>-2.6571000002149958E-2</v>
      </c>
      <c r="O64">
        <f t="shared" ca="1" si="8"/>
        <v>-1.9040403762112468E-2</v>
      </c>
      <c r="Q64" s="2">
        <f t="shared" si="9"/>
        <v>35794.895299999996</v>
      </c>
    </row>
    <row r="65" spans="1:32" x14ac:dyDescent="0.2">
      <c r="A65" t="s">
        <v>64</v>
      </c>
      <c r="C65" s="23">
        <v>50860.286999999997</v>
      </c>
      <c r="D65" s="23">
        <v>8.0000000000000002E-3</v>
      </c>
      <c r="E65">
        <f t="shared" si="6"/>
        <v>14501.987657780192</v>
      </c>
      <c r="F65">
        <f t="shared" si="7"/>
        <v>14502</v>
      </c>
      <c r="G65">
        <f t="shared" si="10"/>
        <v>-1.9954000003053807E-2</v>
      </c>
      <c r="I65">
        <f>+G65</f>
        <v>-1.9954000003053807E-2</v>
      </c>
      <c r="O65">
        <f t="shared" ca="1" si="8"/>
        <v>-1.9181194084373326E-2</v>
      </c>
      <c r="Q65" s="2">
        <f t="shared" si="9"/>
        <v>35841.786999999997</v>
      </c>
      <c r="AA65" t="s">
        <v>31</v>
      </c>
      <c r="AB65">
        <v>8</v>
      </c>
      <c r="AD65" t="s">
        <v>34</v>
      </c>
      <c r="AF65" t="s">
        <v>30</v>
      </c>
    </row>
    <row r="66" spans="1:32" x14ac:dyDescent="0.2">
      <c r="A66" t="s">
        <v>64</v>
      </c>
      <c r="C66" s="23">
        <v>50902.315999999999</v>
      </c>
      <c r="D66" s="23">
        <v>8.9999999999999993E-3</v>
      </c>
      <c r="E66">
        <f t="shared" si="6"/>
        <v>14527.984007194782</v>
      </c>
      <c r="F66">
        <f t="shared" si="7"/>
        <v>14528</v>
      </c>
      <c r="G66">
        <f t="shared" si="10"/>
        <v>-2.5856000000203494E-2</v>
      </c>
      <c r="I66">
        <f>+G66</f>
        <v>-2.5856000000203494E-2</v>
      </c>
      <c r="O66">
        <f t="shared" ca="1" si="8"/>
        <v>-1.9307419890538233E-2</v>
      </c>
      <c r="Q66" s="2">
        <f t="shared" si="9"/>
        <v>35883.815999999999</v>
      </c>
      <c r="AA66" t="s">
        <v>31</v>
      </c>
      <c r="AB66">
        <v>8</v>
      </c>
      <c r="AD66" t="s">
        <v>34</v>
      </c>
      <c r="AF66" t="s">
        <v>30</v>
      </c>
    </row>
    <row r="67" spans="1:32" x14ac:dyDescent="0.2">
      <c r="A67" s="56" t="s">
        <v>258</v>
      </c>
      <c r="B67" s="56" t="s">
        <v>69</v>
      </c>
      <c r="C67" s="57">
        <v>50902.3249</v>
      </c>
      <c r="D67" s="57" t="s">
        <v>89</v>
      </c>
      <c r="E67">
        <f t="shared" si="6"/>
        <v>14527.98951214398</v>
      </c>
      <c r="F67">
        <f t="shared" si="7"/>
        <v>14528</v>
      </c>
      <c r="G67">
        <f t="shared" si="10"/>
        <v>-1.6955999999481719E-2</v>
      </c>
      <c r="J67">
        <f>+G67</f>
        <v>-1.6955999999481719E-2</v>
      </c>
      <c r="O67">
        <f t="shared" ca="1" si="8"/>
        <v>-1.9307419890538233E-2</v>
      </c>
      <c r="Q67" s="2">
        <f t="shared" si="9"/>
        <v>35883.8249</v>
      </c>
    </row>
    <row r="68" spans="1:32" x14ac:dyDescent="0.2">
      <c r="A68" t="s">
        <v>66</v>
      </c>
      <c r="C68" s="23">
        <v>51185.249000000003</v>
      </c>
      <c r="D68" s="23">
        <v>6.0000000000000001E-3</v>
      </c>
      <c r="E68">
        <f t="shared" si="6"/>
        <v>14702.987579226427</v>
      </c>
      <c r="F68">
        <f t="shared" si="7"/>
        <v>14703</v>
      </c>
      <c r="G68">
        <f t="shared" si="10"/>
        <v>-2.0080999995116144E-2</v>
      </c>
      <c r="I68">
        <f t="shared" ref="I68:I74" si="11">+G68</f>
        <v>-2.0080999995116144E-2</v>
      </c>
      <c r="O68">
        <f t="shared" ca="1" si="8"/>
        <v>-2.0157016662802035E-2</v>
      </c>
      <c r="Q68" s="2">
        <f t="shared" si="9"/>
        <v>36166.749000000003</v>
      </c>
      <c r="AA68" t="s">
        <v>31</v>
      </c>
      <c r="AB68">
        <v>6</v>
      </c>
      <c r="AD68" t="s">
        <v>65</v>
      </c>
      <c r="AF68" t="s">
        <v>46</v>
      </c>
    </row>
    <row r="69" spans="1:32" x14ac:dyDescent="0.2">
      <c r="A69" s="56" t="s">
        <v>274</v>
      </c>
      <c r="B69" s="56" t="s">
        <v>69</v>
      </c>
      <c r="C69" s="57">
        <v>51458.472000000002</v>
      </c>
      <c r="D69" s="57" t="s">
        <v>89</v>
      </c>
      <c r="E69">
        <f t="shared" si="6"/>
        <v>14871.985189831061</v>
      </c>
      <c r="F69">
        <f t="shared" si="7"/>
        <v>14872</v>
      </c>
      <c r="G69">
        <f t="shared" si="10"/>
        <v>-2.3943999993207399E-2</v>
      </c>
      <c r="I69">
        <f t="shared" si="11"/>
        <v>-2.3943999993207399E-2</v>
      </c>
      <c r="O69">
        <f t="shared" ca="1" si="8"/>
        <v>-2.0977484402873947E-2</v>
      </c>
      <c r="Q69" s="2">
        <f t="shared" si="9"/>
        <v>36439.972000000002</v>
      </c>
    </row>
    <row r="70" spans="1:32" x14ac:dyDescent="0.2">
      <c r="A70" s="56" t="s">
        <v>278</v>
      </c>
      <c r="B70" s="56" t="s">
        <v>69</v>
      </c>
      <c r="C70" s="57">
        <v>51602.356</v>
      </c>
      <c r="D70" s="57" t="s">
        <v>89</v>
      </c>
      <c r="E70">
        <f t="shared" si="6"/>
        <v>14960.982280867456</v>
      </c>
      <c r="F70">
        <f t="shared" si="7"/>
        <v>14961</v>
      </c>
      <c r="G70">
        <f t="shared" si="10"/>
        <v>-2.8646999999182299E-2</v>
      </c>
      <c r="I70">
        <f t="shared" si="11"/>
        <v>-2.8646999999182299E-2</v>
      </c>
      <c r="O70">
        <f t="shared" ca="1" si="8"/>
        <v>-2.1409565047053825E-2</v>
      </c>
      <c r="Q70" s="2">
        <f t="shared" si="9"/>
        <v>36583.856</v>
      </c>
    </row>
    <row r="71" spans="1:32" x14ac:dyDescent="0.2">
      <c r="A71" s="56" t="s">
        <v>284</v>
      </c>
      <c r="B71" s="56" t="s">
        <v>69</v>
      </c>
      <c r="C71" s="57">
        <v>51867.505100000002</v>
      </c>
      <c r="D71" s="57" t="s">
        <v>89</v>
      </c>
      <c r="E71">
        <f t="shared" si="6"/>
        <v>15124.98591289686</v>
      </c>
      <c r="F71">
        <f t="shared" si="7"/>
        <v>15125</v>
      </c>
      <c r="G71">
        <f t="shared" si="10"/>
        <v>-2.2774999997636769E-2</v>
      </c>
      <c r="I71">
        <f t="shared" si="11"/>
        <v>-2.2774999997636769E-2</v>
      </c>
      <c r="O71">
        <f t="shared" ca="1" si="8"/>
        <v>-2.2205758593632483E-2</v>
      </c>
      <c r="Q71" s="2">
        <f t="shared" si="9"/>
        <v>36849.005100000002</v>
      </c>
    </row>
    <row r="72" spans="1:32" x14ac:dyDescent="0.2">
      <c r="A72" s="41" t="s">
        <v>88</v>
      </c>
      <c r="B72" s="42" t="s">
        <v>69</v>
      </c>
      <c r="C72" s="41">
        <v>51867.507700000002</v>
      </c>
      <c r="D72" s="41" t="s">
        <v>89</v>
      </c>
      <c r="E72">
        <f t="shared" si="6"/>
        <v>15124.987521084266</v>
      </c>
      <c r="F72">
        <f t="shared" si="7"/>
        <v>15125</v>
      </c>
      <c r="G72">
        <f t="shared" si="10"/>
        <v>-2.0174999997834675E-2</v>
      </c>
      <c r="I72">
        <f t="shared" si="11"/>
        <v>-2.0174999997834675E-2</v>
      </c>
      <c r="O72">
        <f t="shared" ca="1" si="8"/>
        <v>-2.2205758593632483E-2</v>
      </c>
      <c r="Q72" s="2">
        <f t="shared" si="9"/>
        <v>36849.007700000002</v>
      </c>
    </row>
    <row r="73" spans="1:32" x14ac:dyDescent="0.2">
      <c r="A73" s="41" t="s">
        <v>88</v>
      </c>
      <c r="B73" s="42" t="s">
        <v>69</v>
      </c>
      <c r="C73" s="41">
        <v>51867.508999999998</v>
      </c>
      <c r="D73" s="41" t="s">
        <v>89</v>
      </c>
      <c r="E73">
        <f t="shared" si="6"/>
        <v>15124.988325177967</v>
      </c>
      <c r="F73">
        <f t="shared" si="7"/>
        <v>15125</v>
      </c>
      <c r="G73">
        <f t="shared" si="10"/>
        <v>-1.8875000001571607E-2</v>
      </c>
      <c r="I73">
        <f t="shared" si="11"/>
        <v>-1.8875000001571607E-2</v>
      </c>
      <c r="O73">
        <f t="shared" ca="1" si="8"/>
        <v>-2.2205758593632483E-2</v>
      </c>
      <c r="Q73" s="2">
        <f t="shared" si="9"/>
        <v>36849.008999999998</v>
      </c>
    </row>
    <row r="74" spans="1:32" x14ac:dyDescent="0.2">
      <c r="A74" s="41" t="s">
        <v>88</v>
      </c>
      <c r="B74" s="42" t="s">
        <v>69</v>
      </c>
      <c r="C74" s="41">
        <v>51867.508999999998</v>
      </c>
      <c r="D74" s="41" t="s">
        <v>89</v>
      </c>
      <c r="E74">
        <f t="shared" si="6"/>
        <v>15124.988325177967</v>
      </c>
      <c r="F74">
        <f t="shared" si="7"/>
        <v>15125</v>
      </c>
      <c r="G74">
        <f t="shared" si="10"/>
        <v>-1.8875000001571607E-2</v>
      </c>
      <c r="I74">
        <f t="shared" si="11"/>
        <v>-1.8875000001571607E-2</v>
      </c>
      <c r="O74">
        <f t="shared" ca="1" si="8"/>
        <v>-2.2205758593632483E-2</v>
      </c>
      <c r="Q74" s="2">
        <f t="shared" si="9"/>
        <v>36849.008999999998</v>
      </c>
    </row>
    <row r="75" spans="1:32" x14ac:dyDescent="0.2">
      <c r="A75" s="41" t="s">
        <v>88</v>
      </c>
      <c r="B75" s="42" t="s">
        <v>69</v>
      </c>
      <c r="C75" s="41">
        <v>51867.510399999999</v>
      </c>
      <c r="D75" s="41" t="s">
        <v>89</v>
      </c>
      <c r="E75">
        <f t="shared" si="6"/>
        <v>15124.989191125032</v>
      </c>
      <c r="F75">
        <f t="shared" si="7"/>
        <v>15125</v>
      </c>
      <c r="G75">
        <f t="shared" si="10"/>
        <v>-1.7475000000558794E-2</v>
      </c>
      <c r="K75">
        <f>+G75</f>
        <v>-1.7475000000558794E-2</v>
      </c>
      <c r="O75">
        <f t="shared" ca="1" si="8"/>
        <v>-2.2205758593632483E-2</v>
      </c>
      <c r="Q75" s="2">
        <f t="shared" si="9"/>
        <v>36849.010399999999</v>
      </c>
    </row>
    <row r="76" spans="1:32" x14ac:dyDescent="0.2">
      <c r="A76" s="10" t="s">
        <v>67</v>
      </c>
      <c r="B76" s="11"/>
      <c r="C76" s="23">
        <v>51901.455900000001</v>
      </c>
      <c r="D76" s="23">
        <v>4.0000000000000002E-4</v>
      </c>
      <c r="E76">
        <f t="shared" si="6"/>
        <v>15145.985624041659</v>
      </c>
      <c r="F76">
        <f t="shared" si="7"/>
        <v>15146</v>
      </c>
      <c r="G76">
        <f t="shared" si="10"/>
        <v>-2.3241999995661899E-2</v>
      </c>
      <c r="J76">
        <f>+G76</f>
        <v>-2.3241999995661899E-2</v>
      </c>
      <c r="O76">
        <f t="shared" ca="1" si="8"/>
        <v>-2.2307710206304135E-2</v>
      </c>
      <c r="Q76" s="2">
        <f t="shared" si="9"/>
        <v>36882.955900000001</v>
      </c>
    </row>
    <row r="77" spans="1:32" x14ac:dyDescent="0.2">
      <c r="A77" s="17" t="s">
        <v>72</v>
      </c>
      <c r="B77" s="18" t="s">
        <v>69</v>
      </c>
      <c r="C77" s="22">
        <v>52187.616860000002</v>
      </c>
      <c r="D77" s="22">
        <v>3.0000000000000001E-5</v>
      </c>
      <c r="E77">
        <f t="shared" si="6"/>
        <v>15322.985797849607</v>
      </c>
      <c r="F77">
        <f t="shared" si="7"/>
        <v>15323</v>
      </c>
      <c r="G77">
        <f t="shared" si="10"/>
        <v>-2.2961000002396759E-2</v>
      </c>
      <c r="K77">
        <f>+G77</f>
        <v>-2.2961000002396759E-2</v>
      </c>
      <c r="O77">
        <f t="shared" ca="1" si="8"/>
        <v>-2.3167016655965253E-2</v>
      </c>
      <c r="Q77" s="2">
        <f t="shared" si="9"/>
        <v>37169.116860000002</v>
      </c>
    </row>
    <row r="78" spans="1:32" x14ac:dyDescent="0.2">
      <c r="A78" s="56" t="s">
        <v>311</v>
      </c>
      <c r="B78" s="56" t="s">
        <v>69</v>
      </c>
      <c r="C78" s="57">
        <v>52200.55</v>
      </c>
      <c r="D78" s="57" t="s">
        <v>89</v>
      </c>
      <c r="E78">
        <f t="shared" si="6"/>
        <v>15330.985379720883</v>
      </c>
      <c r="F78">
        <f t="shared" si="7"/>
        <v>15331</v>
      </c>
      <c r="G78">
        <f t="shared" si="10"/>
        <v>-2.3636999998416286E-2</v>
      </c>
      <c r="I78">
        <f>+G78</f>
        <v>-2.3636999998416286E-2</v>
      </c>
      <c r="O78">
        <f t="shared" ca="1" si="8"/>
        <v>-2.3205855365554445E-2</v>
      </c>
      <c r="Q78" s="2">
        <f t="shared" si="9"/>
        <v>37182.050000000003</v>
      </c>
    </row>
    <row r="79" spans="1:32" x14ac:dyDescent="0.2">
      <c r="A79" s="20" t="s">
        <v>77</v>
      </c>
      <c r="B79" s="21" t="s">
        <v>69</v>
      </c>
      <c r="C79" s="10">
        <v>52533.599000000002</v>
      </c>
      <c r="D79" s="10">
        <v>4.0000000000000001E-3</v>
      </c>
      <c r="E79">
        <f t="shared" si="6"/>
        <v>15536.987382532736</v>
      </c>
      <c r="F79">
        <f t="shared" si="7"/>
        <v>15537</v>
      </c>
      <c r="G79">
        <f t="shared" si="10"/>
        <v>-2.0399000000907108E-2</v>
      </c>
      <c r="I79">
        <f>+G79</f>
        <v>-2.0399000000907108E-2</v>
      </c>
      <c r="O79">
        <f t="shared" ca="1" si="8"/>
        <v>-2.4205952137476422E-2</v>
      </c>
      <c r="Q79" s="2">
        <f t="shared" si="9"/>
        <v>37515.099000000002</v>
      </c>
    </row>
    <row r="80" spans="1:32" x14ac:dyDescent="0.2">
      <c r="A80" s="12" t="s">
        <v>68</v>
      </c>
      <c r="B80" s="13" t="s">
        <v>69</v>
      </c>
      <c r="C80" s="24">
        <v>52966.878100000002</v>
      </c>
      <c r="D80" s="23">
        <v>4.0000000000000002E-4</v>
      </c>
      <c r="E80">
        <f t="shared" si="6"/>
        <v>15804.985071691141</v>
      </c>
      <c r="F80">
        <f t="shared" si="7"/>
        <v>15805</v>
      </c>
      <c r="G80">
        <f t="shared" si="10"/>
        <v>-2.4134999999660067E-2</v>
      </c>
      <c r="K80">
        <f>+G80</f>
        <v>-2.4134999999660067E-2</v>
      </c>
      <c r="O80">
        <f t="shared" ca="1" si="8"/>
        <v>-2.5507048908714705E-2</v>
      </c>
      <c r="Q80" s="2">
        <f t="shared" si="9"/>
        <v>37948.378100000002</v>
      </c>
    </row>
    <row r="81" spans="1:17" x14ac:dyDescent="0.2">
      <c r="A81" s="14" t="s">
        <v>70</v>
      </c>
      <c r="B81" s="15" t="s">
        <v>69</v>
      </c>
      <c r="C81" s="23">
        <v>52997.597999999998</v>
      </c>
      <c r="D81" s="23">
        <v>5.0000000000000001E-3</v>
      </c>
      <c r="E81">
        <f t="shared" si="6"/>
        <v>15823.986362570799</v>
      </c>
      <c r="F81">
        <f t="shared" si="7"/>
        <v>15824</v>
      </c>
      <c r="G81">
        <f t="shared" si="10"/>
        <v>-2.2047999998903833E-2</v>
      </c>
      <c r="K81">
        <f>+G81</f>
        <v>-2.2047999998903833E-2</v>
      </c>
      <c r="O81">
        <f t="shared" ca="1" si="8"/>
        <v>-2.559929084398907E-2</v>
      </c>
      <c r="Q81" s="2">
        <f t="shared" si="9"/>
        <v>37979.097999999998</v>
      </c>
    </row>
    <row r="82" spans="1:17" x14ac:dyDescent="0.2">
      <c r="A82" s="58" t="s">
        <v>70</v>
      </c>
      <c r="B82" s="59" t="s">
        <v>69</v>
      </c>
      <c r="C82" s="58">
        <v>52997.597999999998</v>
      </c>
      <c r="D82" s="58">
        <v>5.0000000000000001E-3</v>
      </c>
      <c r="E82">
        <f t="shared" si="6"/>
        <v>15823.986362570799</v>
      </c>
      <c r="F82">
        <f t="shared" si="7"/>
        <v>15824</v>
      </c>
      <c r="G82">
        <f t="shared" si="10"/>
        <v>-2.2047999998903833E-2</v>
      </c>
      <c r="K82">
        <f>+G82</f>
        <v>-2.2047999998903833E-2</v>
      </c>
      <c r="O82">
        <f t="shared" ca="1" si="8"/>
        <v>-2.559929084398907E-2</v>
      </c>
      <c r="Q82" s="2">
        <f t="shared" si="9"/>
        <v>37979.097999999998</v>
      </c>
    </row>
    <row r="83" spans="1:17" x14ac:dyDescent="0.2">
      <c r="A83" s="60" t="s">
        <v>75</v>
      </c>
      <c r="B83" s="61" t="s">
        <v>69</v>
      </c>
      <c r="C83" s="62">
        <v>53010.529699999999</v>
      </c>
      <c r="D83" s="62">
        <v>1E-4</v>
      </c>
      <c r="E83">
        <f t="shared" si="6"/>
        <v>15831.985053753664</v>
      </c>
      <c r="F83">
        <f t="shared" si="7"/>
        <v>15832</v>
      </c>
      <c r="G83">
        <f t="shared" si="10"/>
        <v>-2.4164000002201647E-2</v>
      </c>
      <c r="K83">
        <f>+G83</f>
        <v>-2.4164000002201647E-2</v>
      </c>
      <c r="O83">
        <f t="shared" ca="1" si="8"/>
        <v>-2.5638129553578276E-2</v>
      </c>
      <c r="Q83" s="2">
        <f t="shared" si="9"/>
        <v>37992.029699999999</v>
      </c>
    </row>
    <row r="84" spans="1:17" x14ac:dyDescent="0.2">
      <c r="A84" s="60" t="s">
        <v>73</v>
      </c>
      <c r="B84" s="36"/>
      <c r="C84" s="10">
        <v>53028.313000000002</v>
      </c>
      <c r="D84" s="10">
        <v>2.9999999999999997E-4</v>
      </c>
      <c r="E84">
        <f t="shared" si="6"/>
        <v>15842.984622635733</v>
      </c>
      <c r="F84">
        <f t="shared" si="7"/>
        <v>15843</v>
      </c>
      <c r="G84">
        <f t="shared" si="10"/>
        <v>-2.4860999998054467E-2</v>
      </c>
      <c r="J84">
        <f>+G84</f>
        <v>-2.4860999998054467E-2</v>
      </c>
      <c r="O84">
        <f t="shared" ca="1" si="8"/>
        <v>-2.5691532779263421E-2</v>
      </c>
      <c r="Q84" s="2">
        <f t="shared" si="9"/>
        <v>38009.813000000002</v>
      </c>
    </row>
    <row r="85" spans="1:17" x14ac:dyDescent="0.2">
      <c r="A85" s="10" t="s">
        <v>88</v>
      </c>
      <c r="B85" s="21" t="s">
        <v>69</v>
      </c>
      <c r="C85" s="10">
        <v>53028.316339999998</v>
      </c>
      <c r="D85" s="10" t="s">
        <v>89</v>
      </c>
      <c r="E85">
        <f t="shared" ref="E85:E94" si="12">+(C85-C$7)/C$8</f>
        <v>15842.986688538014</v>
      </c>
      <c r="F85">
        <f t="shared" ref="F85:F116" si="13">ROUND(2*E85,0)/2</f>
        <v>15843</v>
      </c>
      <c r="G85">
        <f t="shared" si="10"/>
        <v>-2.152100000239443E-2</v>
      </c>
      <c r="I85">
        <f>+G85</f>
        <v>-2.152100000239443E-2</v>
      </c>
      <c r="O85">
        <f t="shared" ref="O85:O94" ca="1" si="14">+C$11+C$12*F85</f>
        <v>-2.5691532779263421E-2</v>
      </c>
      <c r="Q85" s="2">
        <f t="shared" ref="Q85:Q94" si="15">+C85-15018.5</f>
        <v>38009.816339999998</v>
      </c>
    </row>
    <row r="86" spans="1:17" x14ac:dyDescent="0.2">
      <c r="A86" s="60" t="s">
        <v>73</v>
      </c>
      <c r="B86" s="36"/>
      <c r="C86" s="10">
        <v>53070.348299999998</v>
      </c>
      <c r="D86" s="10">
        <v>2.0000000000000001E-4</v>
      </c>
      <c r="E86">
        <f t="shared" si="12"/>
        <v>15868.984868812111</v>
      </c>
      <c r="F86">
        <f t="shared" si="13"/>
        <v>15869</v>
      </c>
      <c r="G86">
        <f t="shared" si="10"/>
        <v>-2.4463000001560431E-2</v>
      </c>
      <c r="J86">
        <f>+G86</f>
        <v>-2.4463000001560431E-2</v>
      </c>
      <c r="O86">
        <f t="shared" ca="1" si="14"/>
        <v>-2.5817758585428327E-2</v>
      </c>
      <c r="Q86" s="2">
        <f t="shared" si="15"/>
        <v>38051.848299999998</v>
      </c>
    </row>
    <row r="87" spans="1:17" x14ac:dyDescent="0.2">
      <c r="A87" s="58" t="s">
        <v>93</v>
      </c>
      <c r="B87" s="59" t="s">
        <v>69</v>
      </c>
      <c r="C87" s="58">
        <v>53267.593000000001</v>
      </c>
      <c r="D87" s="58">
        <v>3.0000000000000001E-3</v>
      </c>
      <c r="E87">
        <f t="shared" si="12"/>
        <v>15990.987346657785</v>
      </c>
      <c r="F87">
        <f t="shared" si="13"/>
        <v>15991</v>
      </c>
      <c r="G87">
        <f t="shared" ref="G87:G118" si="16">+C87-(C$7+F87*C$8)</f>
        <v>-2.0456999998714309E-2</v>
      </c>
      <c r="I87">
        <f>+G87</f>
        <v>-2.0456999998714309E-2</v>
      </c>
      <c r="O87">
        <f t="shared" ca="1" si="14"/>
        <v>-2.6410048906663666E-2</v>
      </c>
      <c r="Q87" s="2">
        <f t="shared" si="15"/>
        <v>38249.093000000001</v>
      </c>
    </row>
    <row r="88" spans="1:17" x14ac:dyDescent="0.2">
      <c r="A88" s="63" t="s">
        <v>90</v>
      </c>
      <c r="B88" s="64"/>
      <c r="C88" s="10">
        <v>54127.683400000002</v>
      </c>
      <c r="D88" s="10">
        <v>2.0000000000000001E-4</v>
      </c>
      <c r="E88">
        <f t="shared" si="12"/>
        <v>16522.98217324261</v>
      </c>
      <c r="F88">
        <f t="shared" si="13"/>
        <v>16523</v>
      </c>
      <c r="G88">
        <f t="shared" si="16"/>
        <v>-2.8820999992603902E-2</v>
      </c>
      <c r="K88">
        <f>+G88</f>
        <v>-2.8820999992603902E-2</v>
      </c>
      <c r="O88">
        <f t="shared" ca="1" si="14"/>
        <v>-2.8992823094345657E-2</v>
      </c>
      <c r="Q88" s="2">
        <f t="shared" si="15"/>
        <v>39109.183400000002</v>
      </c>
    </row>
    <row r="89" spans="1:17" s="70" customFormat="1" ht="12" customHeight="1" x14ac:dyDescent="0.2">
      <c r="A89" s="36" t="s">
        <v>84</v>
      </c>
      <c r="B89" s="61" t="s">
        <v>69</v>
      </c>
      <c r="C89" s="62">
        <v>54413.8433</v>
      </c>
      <c r="D89" s="62">
        <v>1E-4</v>
      </c>
      <c r="E89" s="70">
        <f t="shared" si="12"/>
        <v>16699.981691404919</v>
      </c>
      <c r="F89" s="70">
        <f t="shared" si="13"/>
        <v>16700</v>
      </c>
      <c r="G89" s="70">
        <f t="shared" si="16"/>
        <v>-2.9600000001664739E-2</v>
      </c>
      <c r="K89" s="70">
        <f>+G89</f>
        <v>-2.9600000001664739E-2</v>
      </c>
      <c r="O89" s="70">
        <f t="shared" ca="1" si="14"/>
        <v>-2.9852129544006761E-2</v>
      </c>
      <c r="Q89" s="71">
        <f t="shared" si="15"/>
        <v>39395.3433</v>
      </c>
    </row>
    <row r="90" spans="1:17" s="70" customFormat="1" ht="12" customHeight="1" x14ac:dyDescent="0.2">
      <c r="A90" s="20" t="s">
        <v>86</v>
      </c>
      <c r="B90" s="21" t="s">
        <v>69</v>
      </c>
      <c r="C90" s="10">
        <v>54504.381699999998</v>
      </c>
      <c r="D90" s="10"/>
      <c r="E90" s="70">
        <f t="shared" si="12"/>
        <v>16755.982735489662</v>
      </c>
      <c r="F90" s="70">
        <f t="shared" si="13"/>
        <v>16756</v>
      </c>
      <c r="G90" s="70">
        <f t="shared" si="16"/>
        <v>-2.7912000005017035E-2</v>
      </c>
      <c r="J90" s="70">
        <f>+G90</f>
        <v>-2.7912000005017035E-2</v>
      </c>
      <c r="O90" s="70">
        <f t="shared" ca="1" si="14"/>
        <v>-3.0124000511131177E-2</v>
      </c>
      <c r="Q90" s="71">
        <f t="shared" si="15"/>
        <v>39485.881699999998</v>
      </c>
    </row>
    <row r="91" spans="1:17" s="70" customFormat="1" ht="12" customHeight="1" x14ac:dyDescent="0.2">
      <c r="A91" s="10" t="s">
        <v>87</v>
      </c>
      <c r="B91" s="21" t="s">
        <v>69</v>
      </c>
      <c r="C91" s="10">
        <v>54882.690799999997</v>
      </c>
      <c r="D91" s="10">
        <v>2.9999999999999997E-4</v>
      </c>
      <c r="E91" s="70">
        <f t="shared" si="12"/>
        <v>16989.979631687969</v>
      </c>
      <c r="F91" s="70">
        <f t="shared" si="13"/>
        <v>16990</v>
      </c>
      <c r="G91" s="70">
        <f t="shared" si="16"/>
        <v>-3.2930000001215376E-2</v>
      </c>
      <c r="K91" s="70">
        <f>+G91</f>
        <v>-3.2930000001215376E-2</v>
      </c>
      <c r="O91" s="70">
        <f t="shared" ca="1" si="14"/>
        <v>-3.1260032766615362E-2</v>
      </c>
      <c r="Q91" s="71">
        <f t="shared" si="15"/>
        <v>39864.190799999997</v>
      </c>
    </row>
    <row r="92" spans="1:17" s="70" customFormat="1" ht="12" customHeight="1" x14ac:dyDescent="0.2">
      <c r="A92" s="65" t="s">
        <v>0</v>
      </c>
      <c r="B92" s="66" t="s">
        <v>69</v>
      </c>
      <c r="C92" s="67">
        <v>57385.379000000001</v>
      </c>
      <c r="D92" s="75">
        <v>5.0000000000000001E-4</v>
      </c>
      <c r="E92" s="70">
        <f t="shared" si="12"/>
        <v>18537.976417787297</v>
      </c>
      <c r="F92" s="70">
        <f t="shared" si="13"/>
        <v>18538</v>
      </c>
      <c r="G92" s="70">
        <f t="shared" si="16"/>
        <v>-3.8125999999465421E-2</v>
      </c>
      <c r="K92" s="70">
        <f>+G92</f>
        <v>-3.8125999999465421E-2</v>
      </c>
      <c r="O92" s="70">
        <f t="shared" ca="1" si="14"/>
        <v>-3.8775323072126083E-2</v>
      </c>
      <c r="Q92" s="71">
        <f t="shared" si="15"/>
        <v>42366.879000000001</v>
      </c>
    </row>
    <row r="93" spans="1:17" s="70" customFormat="1" ht="12" customHeight="1" x14ac:dyDescent="0.2">
      <c r="A93" s="73" t="s">
        <v>374</v>
      </c>
      <c r="B93" s="74" t="s">
        <v>69</v>
      </c>
      <c r="C93" s="76">
        <v>59579.270899999887</v>
      </c>
      <c r="D93" s="72"/>
      <c r="E93" s="70">
        <f t="shared" si="12"/>
        <v>19894.972311342539</v>
      </c>
      <c r="F93" s="70">
        <f t="shared" si="13"/>
        <v>19895</v>
      </c>
      <c r="G93" s="70">
        <f t="shared" si="16"/>
        <v>-4.4765000115148723E-2</v>
      </c>
      <c r="K93" s="70">
        <f>+G93</f>
        <v>-4.4765000115148723E-2</v>
      </c>
      <c r="O93" s="70">
        <f t="shared" ca="1" si="14"/>
        <v>-4.5363339186194576E-2</v>
      </c>
      <c r="Q93" s="71">
        <f t="shared" si="15"/>
        <v>44560.770899999887</v>
      </c>
    </row>
    <row r="94" spans="1:17" s="70" customFormat="1" ht="12" customHeight="1" x14ac:dyDescent="0.2">
      <c r="A94" s="68" t="s">
        <v>373</v>
      </c>
      <c r="B94" s="69" t="s">
        <v>69</v>
      </c>
      <c r="C94" s="77">
        <v>59910.694300000003</v>
      </c>
      <c r="D94" s="78">
        <v>5.9999999999999995E-4</v>
      </c>
      <c r="E94" s="70">
        <f t="shared" si="12"/>
        <v>20099.968825905675</v>
      </c>
      <c r="F94" s="70">
        <f t="shared" si="13"/>
        <v>20100</v>
      </c>
      <c r="G94" s="70">
        <f t="shared" si="16"/>
        <v>-5.0399999992805533E-2</v>
      </c>
      <c r="K94" s="70">
        <f>+G94</f>
        <v>-5.0399999992805533E-2</v>
      </c>
      <c r="O94" s="70">
        <f t="shared" ca="1" si="14"/>
        <v>-4.6358581119417902E-2</v>
      </c>
      <c r="Q94" s="71">
        <f t="shared" si="15"/>
        <v>44892.194300000003</v>
      </c>
    </row>
    <row r="95" spans="1:17" s="70" customFormat="1" ht="12" customHeight="1" x14ac:dyDescent="0.2">
      <c r="C95" s="72"/>
      <c r="D95" s="72"/>
    </row>
    <row r="96" spans="1:17" s="70" customFormat="1" ht="12" customHeight="1" x14ac:dyDescent="0.2">
      <c r="C96" s="72"/>
      <c r="D96" s="72"/>
    </row>
    <row r="97" spans="3:4" s="70" customFormat="1" ht="12" customHeight="1" x14ac:dyDescent="0.2">
      <c r="C97" s="72"/>
      <c r="D97" s="72"/>
    </row>
    <row r="98" spans="3:4" s="70" customFormat="1" ht="12" customHeight="1" x14ac:dyDescent="0.2">
      <c r="C98" s="72"/>
      <c r="D98" s="72"/>
    </row>
    <row r="99" spans="3:4" s="70" customFormat="1" ht="12" customHeight="1" x14ac:dyDescent="0.2">
      <c r="C99" s="72"/>
      <c r="D99" s="72"/>
    </row>
    <row r="100" spans="3:4" s="70" customFormat="1" ht="12" customHeight="1" x14ac:dyDescent="0.2">
      <c r="C100" s="72"/>
      <c r="D100" s="72"/>
    </row>
    <row r="101" spans="3:4" s="70" customFormat="1" ht="12" customHeight="1" x14ac:dyDescent="0.2">
      <c r="C101" s="72"/>
      <c r="D101" s="72"/>
    </row>
    <row r="102" spans="3:4" x14ac:dyDescent="0.2">
      <c r="C102" s="23"/>
      <c r="D102" s="23"/>
    </row>
    <row r="103" spans="3:4" x14ac:dyDescent="0.2">
      <c r="C103" s="23"/>
      <c r="D103" s="23"/>
    </row>
    <row r="104" spans="3:4" x14ac:dyDescent="0.2">
      <c r="C104" s="23"/>
      <c r="D104" s="23"/>
    </row>
    <row r="105" spans="3:4" x14ac:dyDescent="0.2">
      <c r="C105" s="23"/>
      <c r="D105" s="23"/>
    </row>
    <row r="106" spans="3:4" x14ac:dyDescent="0.2">
      <c r="C106" s="23"/>
      <c r="D106" s="23"/>
    </row>
    <row r="107" spans="3:4" x14ac:dyDescent="0.2">
      <c r="C107" s="23"/>
      <c r="D107" s="23"/>
    </row>
    <row r="108" spans="3:4" x14ac:dyDescent="0.2">
      <c r="C108" s="23"/>
      <c r="D108" s="23"/>
    </row>
    <row r="109" spans="3:4" x14ac:dyDescent="0.2">
      <c r="C109" s="23"/>
      <c r="D109" s="23"/>
    </row>
    <row r="110" spans="3:4" x14ac:dyDescent="0.2">
      <c r="C110" s="23"/>
      <c r="D110" s="23"/>
    </row>
    <row r="111" spans="3:4" x14ac:dyDescent="0.2">
      <c r="C111" s="23"/>
      <c r="D111" s="23"/>
    </row>
    <row r="112" spans="3:4" x14ac:dyDescent="0.2">
      <c r="C112" s="23"/>
      <c r="D112" s="23"/>
    </row>
    <row r="113" spans="3:4" x14ac:dyDescent="0.2">
      <c r="C113" s="23"/>
      <c r="D113" s="23"/>
    </row>
    <row r="114" spans="3:4" x14ac:dyDescent="0.2">
      <c r="C114" s="23"/>
      <c r="D114" s="23"/>
    </row>
    <row r="115" spans="3:4" x14ac:dyDescent="0.2">
      <c r="C115" s="23"/>
      <c r="D115" s="23"/>
    </row>
    <row r="116" spans="3:4" x14ac:dyDescent="0.2">
      <c r="C116" s="23"/>
      <c r="D116" s="23"/>
    </row>
    <row r="117" spans="3:4" x14ac:dyDescent="0.2">
      <c r="C117" s="23"/>
      <c r="D117" s="23"/>
    </row>
    <row r="118" spans="3:4" x14ac:dyDescent="0.2">
      <c r="C118" s="23"/>
      <c r="D118" s="23"/>
    </row>
    <row r="119" spans="3:4" x14ac:dyDescent="0.2">
      <c r="C119" s="23"/>
      <c r="D119" s="23"/>
    </row>
    <row r="120" spans="3:4" x14ac:dyDescent="0.2">
      <c r="C120" s="23"/>
      <c r="D120" s="23"/>
    </row>
    <row r="121" spans="3:4" x14ac:dyDescent="0.2">
      <c r="C121" s="23"/>
      <c r="D121" s="23"/>
    </row>
    <row r="122" spans="3:4" x14ac:dyDescent="0.2">
      <c r="C122" s="23"/>
      <c r="D122" s="23"/>
    </row>
    <row r="123" spans="3:4" x14ac:dyDescent="0.2">
      <c r="C123" s="23"/>
      <c r="D123" s="23"/>
    </row>
    <row r="124" spans="3:4" x14ac:dyDescent="0.2">
      <c r="C124" s="23"/>
      <c r="D124" s="23"/>
    </row>
    <row r="125" spans="3:4" x14ac:dyDescent="0.2">
      <c r="C125" s="23"/>
      <c r="D125" s="23"/>
    </row>
    <row r="126" spans="3:4" x14ac:dyDescent="0.2">
      <c r="C126" s="23"/>
      <c r="D126" s="23"/>
    </row>
    <row r="127" spans="3:4" x14ac:dyDescent="0.2">
      <c r="C127" s="23"/>
      <c r="D127" s="23"/>
    </row>
    <row r="128" spans="3:4" x14ac:dyDescent="0.2">
      <c r="C128" s="23"/>
      <c r="D128" s="23"/>
    </row>
    <row r="129" spans="3:4" x14ac:dyDescent="0.2">
      <c r="C129" s="23"/>
      <c r="D129" s="23"/>
    </row>
    <row r="130" spans="3:4" x14ac:dyDescent="0.2">
      <c r="C130" s="23"/>
      <c r="D130" s="23"/>
    </row>
    <row r="131" spans="3:4" x14ac:dyDescent="0.2">
      <c r="C131" s="23"/>
      <c r="D131" s="23"/>
    </row>
    <row r="132" spans="3:4" x14ac:dyDescent="0.2">
      <c r="C132" s="23"/>
      <c r="D132" s="23"/>
    </row>
    <row r="133" spans="3:4" x14ac:dyDescent="0.2">
      <c r="C133" s="23"/>
      <c r="D133" s="23"/>
    </row>
    <row r="134" spans="3:4" x14ac:dyDescent="0.2">
      <c r="C134" s="23"/>
      <c r="D134" s="23"/>
    </row>
    <row r="135" spans="3:4" x14ac:dyDescent="0.2">
      <c r="C135" s="23"/>
      <c r="D135" s="23"/>
    </row>
    <row r="136" spans="3:4" x14ac:dyDescent="0.2">
      <c r="C136" s="23"/>
      <c r="D136" s="23"/>
    </row>
    <row r="137" spans="3:4" x14ac:dyDescent="0.2">
      <c r="C137" s="23"/>
      <c r="D137" s="23"/>
    </row>
    <row r="138" spans="3:4" x14ac:dyDescent="0.2">
      <c r="C138" s="23"/>
      <c r="D138" s="23"/>
    </row>
    <row r="139" spans="3:4" x14ac:dyDescent="0.2">
      <c r="C139" s="23"/>
      <c r="D139" s="23"/>
    </row>
    <row r="140" spans="3:4" x14ac:dyDescent="0.2">
      <c r="C140" s="23"/>
      <c r="D140" s="23"/>
    </row>
    <row r="141" spans="3:4" x14ac:dyDescent="0.2">
      <c r="C141" s="23"/>
      <c r="D141" s="23"/>
    </row>
    <row r="142" spans="3:4" x14ac:dyDescent="0.2">
      <c r="C142" s="23"/>
      <c r="D142" s="23"/>
    </row>
    <row r="143" spans="3:4" x14ac:dyDescent="0.2">
      <c r="C143" s="23"/>
      <c r="D143" s="23"/>
    </row>
    <row r="144" spans="3:4" x14ac:dyDescent="0.2">
      <c r="C144" s="23"/>
      <c r="D144" s="23"/>
    </row>
    <row r="145" spans="3:4" x14ac:dyDescent="0.2">
      <c r="C145" s="23"/>
      <c r="D145" s="23"/>
    </row>
    <row r="146" spans="3:4" x14ac:dyDescent="0.2">
      <c r="C146" s="23"/>
      <c r="D146" s="23"/>
    </row>
    <row r="147" spans="3:4" x14ac:dyDescent="0.2">
      <c r="C147" s="23"/>
      <c r="D147" s="23"/>
    </row>
    <row r="148" spans="3:4" x14ac:dyDescent="0.2">
      <c r="C148" s="23"/>
      <c r="D148" s="23"/>
    </row>
    <row r="149" spans="3:4" x14ac:dyDescent="0.2">
      <c r="C149" s="23"/>
      <c r="D149" s="23"/>
    </row>
    <row r="150" spans="3:4" x14ac:dyDescent="0.2">
      <c r="C150" s="23"/>
      <c r="D150" s="23"/>
    </row>
    <row r="151" spans="3:4" x14ac:dyDescent="0.2">
      <c r="C151" s="23"/>
      <c r="D151" s="23"/>
    </row>
    <row r="152" spans="3:4" x14ac:dyDescent="0.2">
      <c r="C152" s="23"/>
      <c r="D152" s="23"/>
    </row>
    <row r="153" spans="3:4" x14ac:dyDescent="0.2">
      <c r="C153" s="23"/>
      <c r="D153" s="23"/>
    </row>
    <row r="154" spans="3:4" x14ac:dyDescent="0.2">
      <c r="C154" s="23"/>
      <c r="D154" s="23"/>
    </row>
    <row r="155" spans="3:4" x14ac:dyDescent="0.2">
      <c r="C155" s="23"/>
      <c r="D155" s="23"/>
    </row>
    <row r="156" spans="3:4" x14ac:dyDescent="0.2">
      <c r="C156" s="23"/>
      <c r="D156" s="23"/>
    </row>
    <row r="157" spans="3:4" x14ac:dyDescent="0.2">
      <c r="C157" s="23"/>
      <c r="D157" s="23"/>
    </row>
    <row r="158" spans="3:4" x14ac:dyDescent="0.2">
      <c r="C158" s="23"/>
      <c r="D158" s="23"/>
    </row>
    <row r="159" spans="3:4" x14ac:dyDescent="0.2">
      <c r="C159" s="23"/>
      <c r="D159" s="23"/>
    </row>
    <row r="160" spans="3:4" x14ac:dyDescent="0.2">
      <c r="C160" s="23"/>
      <c r="D160" s="23"/>
    </row>
    <row r="161" spans="3:4" x14ac:dyDescent="0.2">
      <c r="C161" s="23"/>
      <c r="D161" s="23"/>
    </row>
    <row r="162" spans="3:4" x14ac:dyDescent="0.2">
      <c r="C162" s="23"/>
      <c r="D162" s="23"/>
    </row>
    <row r="163" spans="3:4" x14ac:dyDescent="0.2">
      <c r="C163" s="23"/>
      <c r="D163" s="23"/>
    </row>
    <row r="164" spans="3:4" x14ac:dyDescent="0.2">
      <c r="C164" s="23"/>
      <c r="D164" s="23"/>
    </row>
    <row r="165" spans="3:4" x14ac:dyDescent="0.2">
      <c r="C165" s="23"/>
      <c r="D165" s="23"/>
    </row>
    <row r="166" spans="3:4" x14ac:dyDescent="0.2">
      <c r="C166" s="23"/>
      <c r="D166" s="23"/>
    </row>
    <row r="167" spans="3:4" x14ac:dyDescent="0.2">
      <c r="C167" s="23"/>
      <c r="D167" s="23"/>
    </row>
    <row r="168" spans="3:4" x14ac:dyDescent="0.2">
      <c r="C168" s="23"/>
      <c r="D168" s="23"/>
    </row>
    <row r="169" spans="3:4" x14ac:dyDescent="0.2">
      <c r="C169" s="23"/>
      <c r="D169" s="23"/>
    </row>
    <row r="170" spans="3:4" x14ac:dyDescent="0.2">
      <c r="C170" s="23"/>
      <c r="D170" s="23"/>
    </row>
    <row r="171" spans="3:4" x14ac:dyDescent="0.2">
      <c r="C171" s="23"/>
      <c r="D171" s="23"/>
    </row>
    <row r="172" spans="3:4" x14ac:dyDescent="0.2">
      <c r="C172" s="23"/>
      <c r="D172" s="23"/>
    </row>
    <row r="173" spans="3:4" x14ac:dyDescent="0.2">
      <c r="C173" s="23"/>
      <c r="D173" s="23"/>
    </row>
    <row r="174" spans="3:4" x14ac:dyDescent="0.2">
      <c r="C174" s="23"/>
      <c r="D174" s="23"/>
    </row>
    <row r="175" spans="3:4" x14ac:dyDescent="0.2">
      <c r="C175" s="23"/>
      <c r="D175" s="23"/>
    </row>
    <row r="176" spans="3:4" x14ac:dyDescent="0.2">
      <c r="C176" s="23"/>
      <c r="D176" s="23"/>
    </row>
    <row r="177" spans="3:4" x14ac:dyDescent="0.2">
      <c r="C177" s="23"/>
      <c r="D177" s="23"/>
    </row>
    <row r="178" spans="3:4" x14ac:dyDescent="0.2">
      <c r="C178" s="23"/>
      <c r="D178" s="23"/>
    </row>
    <row r="179" spans="3:4" x14ac:dyDescent="0.2">
      <c r="C179" s="23"/>
      <c r="D179" s="23"/>
    </row>
    <row r="180" spans="3:4" x14ac:dyDescent="0.2">
      <c r="C180" s="23"/>
      <c r="D180" s="23"/>
    </row>
    <row r="181" spans="3:4" x14ac:dyDescent="0.2">
      <c r="C181" s="23"/>
      <c r="D181" s="23"/>
    </row>
    <row r="182" spans="3:4" x14ac:dyDescent="0.2">
      <c r="C182" s="23"/>
      <c r="D182" s="23"/>
    </row>
    <row r="183" spans="3:4" x14ac:dyDescent="0.2">
      <c r="C183" s="23"/>
      <c r="D183" s="23"/>
    </row>
    <row r="184" spans="3:4" x14ac:dyDescent="0.2">
      <c r="C184" s="23"/>
      <c r="D184" s="23"/>
    </row>
    <row r="185" spans="3:4" x14ac:dyDescent="0.2">
      <c r="C185" s="23"/>
      <c r="D185" s="23"/>
    </row>
    <row r="186" spans="3:4" x14ac:dyDescent="0.2">
      <c r="C186" s="23"/>
      <c r="D186" s="23"/>
    </row>
    <row r="187" spans="3:4" x14ac:dyDescent="0.2">
      <c r="C187" s="23"/>
      <c r="D187" s="23"/>
    </row>
    <row r="188" spans="3:4" x14ac:dyDescent="0.2">
      <c r="C188" s="23"/>
      <c r="D188" s="23"/>
    </row>
    <row r="189" spans="3:4" x14ac:dyDescent="0.2">
      <c r="C189" s="23"/>
      <c r="D189" s="23"/>
    </row>
    <row r="190" spans="3:4" x14ac:dyDescent="0.2">
      <c r="C190" s="23"/>
      <c r="D190" s="23"/>
    </row>
    <row r="191" spans="3:4" x14ac:dyDescent="0.2">
      <c r="C191" s="23"/>
      <c r="D191" s="23"/>
    </row>
    <row r="192" spans="3:4" x14ac:dyDescent="0.2">
      <c r="C192" s="23"/>
      <c r="D192" s="23"/>
    </row>
    <row r="193" spans="3:4" x14ac:dyDescent="0.2">
      <c r="C193" s="23"/>
      <c r="D193" s="23"/>
    </row>
    <row r="194" spans="3:4" x14ac:dyDescent="0.2">
      <c r="C194" s="23"/>
      <c r="D194" s="23"/>
    </row>
    <row r="195" spans="3:4" x14ac:dyDescent="0.2">
      <c r="C195" s="23"/>
      <c r="D195" s="23"/>
    </row>
    <row r="196" spans="3:4" x14ac:dyDescent="0.2">
      <c r="C196" s="23"/>
      <c r="D196" s="23"/>
    </row>
    <row r="197" spans="3:4" x14ac:dyDescent="0.2">
      <c r="C197" s="23"/>
      <c r="D197" s="23"/>
    </row>
    <row r="198" spans="3:4" x14ac:dyDescent="0.2">
      <c r="C198" s="23"/>
      <c r="D198" s="23"/>
    </row>
    <row r="199" spans="3:4" x14ac:dyDescent="0.2">
      <c r="C199" s="23"/>
      <c r="D199" s="23"/>
    </row>
    <row r="200" spans="3:4" x14ac:dyDescent="0.2">
      <c r="C200" s="23"/>
      <c r="D200" s="23"/>
    </row>
    <row r="201" spans="3:4" x14ac:dyDescent="0.2">
      <c r="C201" s="23"/>
      <c r="D201" s="23"/>
    </row>
    <row r="202" spans="3:4" x14ac:dyDescent="0.2">
      <c r="C202" s="23"/>
      <c r="D202" s="23"/>
    </row>
    <row r="203" spans="3:4" x14ac:dyDescent="0.2">
      <c r="C203" s="23"/>
      <c r="D203" s="23"/>
    </row>
    <row r="204" spans="3:4" x14ac:dyDescent="0.2">
      <c r="C204" s="23"/>
      <c r="D204" s="23"/>
    </row>
    <row r="205" spans="3:4" x14ac:dyDescent="0.2">
      <c r="C205" s="23"/>
      <c r="D205" s="23"/>
    </row>
    <row r="206" spans="3:4" x14ac:dyDescent="0.2">
      <c r="C206" s="23"/>
      <c r="D206" s="23"/>
    </row>
    <row r="207" spans="3:4" x14ac:dyDescent="0.2">
      <c r="C207" s="23"/>
      <c r="D207" s="23"/>
    </row>
    <row r="208" spans="3:4" x14ac:dyDescent="0.2">
      <c r="C208" s="23"/>
      <c r="D208" s="23"/>
    </row>
    <row r="209" spans="3:4" x14ac:dyDescent="0.2">
      <c r="C209" s="23"/>
      <c r="D209" s="23"/>
    </row>
    <row r="210" spans="3:4" x14ac:dyDescent="0.2">
      <c r="C210" s="23"/>
      <c r="D210" s="23"/>
    </row>
    <row r="211" spans="3:4" x14ac:dyDescent="0.2">
      <c r="C211" s="23"/>
      <c r="D211" s="23"/>
    </row>
    <row r="212" spans="3:4" x14ac:dyDescent="0.2">
      <c r="C212" s="23"/>
      <c r="D212" s="23"/>
    </row>
    <row r="213" spans="3:4" x14ac:dyDescent="0.2">
      <c r="C213" s="23"/>
      <c r="D213" s="23"/>
    </row>
    <row r="214" spans="3:4" x14ac:dyDescent="0.2">
      <c r="C214" s="23"/>
      <c r="D214" s="23"/>
    </row>
    <row r="215" spans="3:4" x14ac:dyDescent="0.2">
      <c r="C215" s="23"/>
      <c r="D215" s="23"/>
    </row>
    <row r="216" spans="3:4" x14ac:dyDescent="0.2">
      <c r="C216" s="23"/>
      <c r="D216" s="23"/>
    </row>
    <row r="217" spans="3:4" x14ac:dyDescent="0.2">
      <c r="C217" s="23"/>
      <c r="D217" s="23"/>
    </row>
    <row r="218" spans="3:4" x14ac:dyDescent="0.2">
      <c r="C218" s="23"/>
      <c r="D218" s="23"/>
    </row>
    <row r="219" spans="3:4" x14ac:dyDescent="0.2">
      <c r="C219" s="23"/>
      <c r="D219" s="23"/>
    </row>
    <row r="220" spans="3:4" x14ac:dyDescent="0.2">
      <c r="C220" s="23"/>
      <c r="D220" s="23"/>
    </row>
    <row r="221" spans="3:4" x14ac:dyDescent="0.2">
      <c r="C221" s="23"/>
      <c r="D221" s="23"/>
    </row>
    <row r="222" spans="3:4" x14ac:dyDescent="0.2">
      <c r="C222" s="23"/>
      <c r="D222" s="23"/>
    </row>
    <row r="223" spans="3:4" x14ac:dyDescent="0.2">
      <c r="C223" s="23"/>
      <c r="D223" s="23"/>
    </row>
    <row r="224" spans="3:4" x14ac:dyDescent="0.2">
      <c r="C224" s="23"/>
      <c r="D224" s="23"/>
    </row>
    <row r="225" spans="3:4" x14ac:dyDescent="0.2">
      <c r="C225" s="23"/>
      <c r="D225" s="23"/>
    </row>
    <row r="226" spans="3:4" x14ac:dyDescent="0.2">
      <c r="C226" s="23"/>
      <c r="D226" s="23"/>
    </row>
    <row r="227" spans="3:4" x14ac:dyDescent="0.2">
      <c r="C227" s="23"/>
      <c r="D227" s="23"/>
    </row>
    <row r="228" spans="3:4" x14ac:dyDescent="0.2">
      <c r="C228" s="23"/>
      <c r="D228" s="23"/>
    </row>
    <row r="229" spans="3:4" x14ac:dyDescent="0.2">
      <c r="C229" s="23"/>
      <c r="D229" s="23"/>
    </row>
    <row r="230" spans="3:4" x14ac:dyDescent="0.2">
      <c r="C230" s="23"/>
      <c r="D230" s="23"/>
    </row>
    <row r="231" spans="3:4" x14ac:dyDescent="0.2">
      <c r="C231" s="23"/>
      <c r="D231" s="23"/>
    </row>
    <row r="232" spans="3:4" x14ac:dyDescent="0.2">
      <c r="C232" s="23"/>
      <c r="D232" s="23"/>
    </row>
    <row r="233" spans="3:4" x14ac:dyDescent="0.2">
      <c r="C233" s="23"/>
      <c r="D233" s="23"/>
    </row>
    <row r="234" spans="3:4" x14ac:dyDescent="0.2">
      <c r="C234" s="23"/>
      <c r="D234" s="23"/>
    </row>
    <row r="235" spans="3:4" x14ac:dyDescent="0.2">
      <c r="C235" s="23"/>
      <c r="D235" s="23"/>
    </row>
    <row r="236" spans="3:4" x14ac:dyDescent="0.2">
      <c r="C236" s="23"/>
      <c r="D236" s="23"/>
    </row>
    <row r="237" spans="3:4" x14ac:dyDescent="0.2">
      <c r="C237" s="23"/>
      <c r="D237" s="23"/>
    </row>
    <row r="238" spans="3:4" x14ac:dyDescent="0.2">
      <c r="C238" s="23"/>
      <c r="D238" s="23"/>
    </row>
    <row r="239" spans="3:4" x14ac:dyDescent="0.2">
      <c r="C239" s="23"/>
      <c r="D239" s="23"/>
    </row>
    <row r="240" spans="3:4" x14ac:dyDescent="0.2">
      <c r="C240" s="23"/>
      <c r="D240" s="23"/>
    </row>
    <row r="241" spans="3:4" x14ac:dyDescent="0.2">
      <c r="C241" s="23"/>
      <c r="D241" s="23"/>
    </row>
    <row r="242" spans="3:4" x14ac:dyDescent="0.2">
      <c r="C242" s="23"/>
      <c r="D242" s="23"/>
    </row>
    <row r="243" spans="3:4" x14ac:dyDescent="0.2">
      <c r="C243" s="23"/>
      <c r="D243" s="23"/>
    </row>
    <row r="244" spans="3:4" x14ac:dyDescent="0.2">
      <c r="C244" s="23"/>
      <c r="D244" s="23"/>
    </row>
    <row r="245" spans="3:4" x14ac:dyDescent="0.2">
      <c r="C245" s="23"/>
      <c r="D245" s="23"/>
    </row>
    <row r="246" spans="3:4" x14ac:dyDescent="0.2">
      <c r="C246" s="23"/>
      <c r="D246" s="23"/>
    </row>
    <row r="247" spans="3:4" x14ac:dyDescent="0.2">
      <c r="C247" s="23"/>
      <c r="D247" s="23"/>
    </row>
    <row r="248" spans="3:4" x14ac:dyDescent="0.2">
      <c r="C248" s="23"/>
      <c r="D248" s="23"/>
    </row>
    <row r="249" spans="3:4" x14ac:dyDescent="0.2">
      <c r="C249" s="23"/>
      <c r="D249" s="23"/>
    </row>
    <row r="250" spans="3:4" x14ac:dyDescent="0.2">
      <c r="C250" s="23"/>
      <c r="D250" s="23"/>
    </row>
    <row r="251" spans="3:4" x14ac:dyDescent="0.2">
      <c r="C251" s="23"/>
      <c r="D251" s="23"/>
    </row>
    <row r="252" spans="3:4" x14ac:dyDescent="0.2">
      <c r="C252" s="23"/>
      <c r="D252" s="23"/>
    </row>
    <row r="253" spans="3:4" x14ac:dyDescent="0.2">
      <c r="C253" s="23"/>
      <c r="D253" s="23"/>
    </row>
    <row r="254" spans="3:4" x14ac:dyDescent="0.2">
      <c r="C254" s="23"/>
      <c r="D254" s="23"/>
    </row>
    <row r="255" spans="3:4" x14ac:dyDescent="0.2">
      <c r="C255" s="23"/>
      <c r="D255" s="23"/>
    </row>
    <row r="256" spans="3:4" x14ac:dyDescent="0.2">
      <c r="C256" s="23"/>
      <c r="D256" s="23"/>
    </row>
    <row r="257" spans="3:4" x14ac:dyDescent="0.2">
      <c r="C257" s="23"/>
      <c r="D257" s="23"/>
    </row>
    <row r="258" spans="3:4" x14ac:dyDescent="0.2">
      <c r="C258" s="23"/>
      <c r="D258" s="23"/>
    </row>
    <row r="259" spans="3:4" x14ac:dyDescent="0.2">
      <c r="C259" s="23"/>
      <c r="D259" s="23"/>
    </row>
    <row r="260" spans="3:4" x14ac:dyDescent="0.2">
      <c r="C260" s="23"/>
      <c r="D260" s="23"/>
    </row>
    <row r="261" spans="3:4" x14ac:dyDescent="0.2">
      <c r="C261" s="23"/>
      <c r="D261" s="23"/>
    </row>
    <row r="262" spans="3:4" x14ac:dyDescent="0.2">
      <c r="C262" s="23"/>
      <c r="D262" s="23"/>
    </row>
    <row r="263" spans="3:4" x14ac:dyDescent="0.2">
      <c r="C263" s="23"/>
      <c r="D263" s="23"/>
    </row>
    <row r="264" spans="3:4" x14ac:dyDescent="0.2">
      <c r="C264" s="23"/>
      <c r="D264" s="23"/>
    </row>
    <row r="265" spans="3:4" x14ac:dyDescent="0.2">
      <c r="C265" s="23"/>
      <c r="D265" s="23"/>
    </row>
    <row r="266" spans="3:4" x14ac:dyDescent="0.2">
      <c r="C266" s="23"/>
      <c r="D266" s="23"/>
    </row>
    <row r="267" spans="3:4" x14ac:dyDescent="0.2">
      <c r="C267" s="23"/>
      <c r="D267" s="23"/>
    </row>
    <row r="268" spans="3:4" x14ac:dyDescent="0.2">
      <c r="C268" s="23"/>
      <c r="D268" s="23"/>
    </row>
    <row r="269" spans="3:4" x14ac:dyDescent="0.2">
      <c r="C269" s="23"/>
      <c r="D269" s="23"/>
    </row>
    <row r="270" spans="3:4" x14ac:dyDescent="0.2">
      <c r="C270" s="23"/>
      <c r="D270" s="23"/>
    </row>
    <row r="271" spans="3:4" x14ac:dyDescent="0.2">
      <c r="C271" s="23"/>
      <c r="D271" s="23"/>
    </row>
    <row r="272" spans="3:4" x14ac:dyDescent="0.2">
      <c r="C272" s="23"/>
      <c r="D272" s="23"/>
    </row>
    <row r="273" spans="3:4" x14ac:dyDescent="0.2">
      <c r="C273" s="23"/>
      <c r="D273" s="23"/>
    </row>
    <row r="274" spans="3:4" x14ac:dyDescent="0.2">
      <c r="C274" s="23"/>
      <c r="D274" s="23"/>
    </row>
    <row r="275" spans="3:4" x14ac:dyDescent="0.2">
      <c r="C275" s="23"/>
      <c r="D275" s="23"/>
    </row>
    <row r="276" spans="3:4" x14ac:dyDescent="0.2">
      <c r="C276" s="23"/>
      <c r="D276" s="23"/>
    </row>
    <row r="277" spans="3:4" x14ac:dyDescent="0.2">
      <c r="C277" s="23"/>
      <c r="D277" s="23"/>
    </row>
    <row r="278" spans="3:4" x14ac:dyDescent="0.2">
      <c r="C278" s="23"/>
      <c r="D278" s="23"/>
    </row>
    <row r="279" spans="3:4" x14ac:dyDescent="0.2">
      <c r="C279" s="23"/>
      <c r="D279" s="23"/>
    </row>
    <row r="280" spans="3:4" x14ac:dyDescent="0.2">
      <c r="C280" s="23"/>
      <c r="D280" s="23"/>
    </row>
    <row r="281" spans="3:4" x14ac:dyDescent="0.2">
      <c r="C281" s="23"/>
      <c r="D281" s="23"/>
    </row>
    <row r="282" spans="3:4" x14ac:dyDescent="0.2">
      <c r="C282" s="23"/>
      <c r="D282" s="23"/>
    </row>
    <row r="283" spans="3:4" x14ac:dyDescent="0.2">
      <c r="C283" s="23"/>
      <c r="D283" s="23"/>
    </row>
    <row r="284" spans="3:4" x14ac:dyDescent="0.2">
      <c r="C284" s="23"/>
      <c r="D284" s="23"/>
    </row>
    <row r="285" spans="3:4" x14ac:dyDescent="0.2">
      <c r="C285" s="23"/>
      <c r="D285" s="23"/>
    </row>
    <row r="286" spans="3:4" x14ac:dyDescent="0.2">
      <c r="C286" s="23"/>
      <c r="D286" s="23"/>
    </row>
    <row r="287" spans="3:4" x14ac:dyDescent="0.2">
      <c r="C287" s="23"/>
      <c r="D287" s="23"/>
    </row>
    <row r="288" spans="3:4" x14ac:dyDescent="0.2">
      <c r="C288" s="23"/>
      <c r="D288" s="23"/>
    </row>
    <row r="289" spans="3:4" x14ac:dyDescent="0.2">
      <c r="C289" s="23"/>
      <c r="D289" s="23"/>
    </row>
    <row r="290" spans="3:4" x14ac:dyDescent="0.2">
      <c r="C290" s="23"/>
      <c r="D290" s="23"/>
    </row>
    <row r="291" spans="3:4" x14ac:dyDescent="0.2">
      <c r="C291" s="23"/>
      <c r="D291" s="23"/>
    </row>
    <row r="292" spans="3:4" x14ac:dyDescent="0.2">
      <c r="C292" s="23"/>
      <c r="D292" s="23"/>
    </row>
    <row r="293" spans="3:4" x14ac:dyDescent="0.2">
      <c r="C293" s="23"/>
      <c r="D293" s="23"/>
    </row>
    <row r="294" spans="3:4" x14ac:dyDescent="0.2">
      <c r="C294" s="23"/>
      <c r="D294" s="23"/>
    </row>
    <row r="295" spans="3:4" x14ac:dyDescent="0.2">
      <c r="C295" s="23"/>
      <c r="D295" s="23"/>
    </row>
    <row r="296" spans="3:4" x14ac:dyDescent="0.2">
      <c r="C296" s="23"/>
      <c r="D296" s="23"/>
    </row>
    <row r="297" spans="3:4" x14ac:dyDescent="0.2">
      <c r="C297" s="23"/>
      <c r="D297" s="23"/>
    </row>
    <row r="298" spans="3:4" x14ac:dyDescent="0.2">
      <c r="C298" s="23"/>
      <c r="D298" s="23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  <row r="841" spans="3:4" x14ac:dyDescent="0.2">
      <c r="C841" s="12"/>
      <c r="D841" s="12"/>
    </row>
    <row r="842" spans="3:4" x14ac:dyDescent="0.2">
      <c r="C842" s="12"/>
      <c r="D842" s="12"/>
    </row>
    <row r="843" spans="3:4" x14ac:dyDescent="0.2">
      <c r="C843" s="12"/>
      <c r="D843" s="12"/>
    </row>
    <row r="844" spans="3:4" x14ac:dyDescent="0.2">
      <c r="C844" s="12"/>
      <c r="D844" s="12"/>
    </row>
    <row r="845" spans="3:4" x14ac:dyDescent="0.2">
      <c r="C845" s="12"/>
      <c r="D845" s="12"/>
    </row>
    <row r="846" spans="3:4" x14ac:dyDescent="0.2">
      <c r="C846" s="12"/>
      <c r="D846" s="12"/>
    </row>
    <row r="847" spans="3:4" x14ac:dyDescent="0.2">
      <c r="C847" s="12"/>
      <c r="D847" s="12"/>
    </row>
    <row r="848" spans="3:4" x14ac:dyDescent="0.2">
      <c r="C848" s="12"/>
      <c r="D848" s="12"/>
    </row>
    <row r="849" spans="3:4" x14ac:dyDescent="0.2">
      <c r="C849" s="12"/>
      <c r="D849" s="12"/>
    </row>
    <row r="850" spans="3:4" x14ac:dyDescent="0.2">
      <c r="C850" s="12"/>
      <c r="D850" s="12"/>
    </row>
    <row r="851" spans="3:4" x14ac:dyDescent="0.2">
      <c r="C851" s="12"/>
      <c r="D851" s="12"/>
    </row>
    <row r="852" spans="3:4" x14ac:dyDescent="0.2">
      <c r="C852" s="12"/>
      <c r="D852" s="12"/>
    </row>
    <row r="853" spans="3:4" x14ac:dyDescent="0.2">
      <c r="C853" s="12"/>
      <c r="D853" s="12"/>
    </row>
    <row r="854" spans="3:4" x14ac:dyDescent="0.2">
      <c r="C854" s="12"/>
      <c r="D854" s="12"/>
    </row>
    <row r="855" spans="3:4" x14ac:dyDescent="0.2">
      <c r="C855" s="12"/>
      <c r="D855" s="12"/>
    </row>
    <row r="856" spans="3:4" x14ac:dyDescent="0.2">
      <c r="C856" s="12"/>
      <c r="D856" s="12"/>
    </row>
    <row r="857" spans="3:4" x14ac:dyDescent="0.2">
      <c r="C857" s="12"/>
      <c r="D857" s="12"/>
    </row>
    <row r="858" spans="3:4" x14ac:dyDescent="0.2">
      <c r="C858" s="12"/>
      <c r="D858" s="12"/>
    </row>
    <row r="859" spans="3:4" x14ac:dyDescent="0.2">
      <c r="C859" s="12"/>
      <c r="D859" s="12"/>
    </row>
    <row r="860" spans="3:4" x14ac:dyDescent="0.2">
      <c r="C860" s="12"/>
      <c r="D860" s="12"/>
    </row>
    <row r="861" spans="3:4" x14ac:dyDescent="0.2">
      <c r="C861" s="12"/>
      <c r="D861" s="12"/>
    </row>
    <row r="862" spans="3:4" x14ac:dyDescent="0.2">
      <c r="C862" s="12"/>
      <c r="D862" s="12"/>
    </row>
    <row r="863" spans="3:4" x14ac:dyDescent="0.2">
      <c r="C863" s="12"/>
      <c r="D863" s="12"/>
    </row>
    <row r="864" spans="3:4" x14ac:dyDescent="0.2">
      <c r="C864" s="12"/>
      <c r="D864" s="12"/>
    </row>
    <row r="865" spans="3:4" x14ac:dyDescent="0.2">
      <c r="C865" s="12"/>
      <c r="D865" s="12"/>
    </row>
    <row r="866" spans="3:4" x14ac:dyDescent="0.2">
      <c r="C866" s="12"/>
      <c r="D866" s="12"/>
    </row>
    <row r="867" spans="3:4" x14ac:dyDescent="0.2">
      <c r="C867" s="12"/>
      <c r="D867" s="12"/>
    </row>
    <row r="868" spans="3:4" x14ac:dyDescent="0.2">
      <c r="C868" s="12"/>
      <c r="D868" s="12"/>
    </row>
    <row r="869" spans="3:4" x14ac:dyDescent="0.2">
      <c r="C869" s="12"/>
      <c r="D869" s="12"/>
    </row>
    <row r="870" spans="3:4" x14ac:dyDescent="0.2">
      <c r="C870" s="12"/>
      <c r="D870" s="12"/>
    </row>
    <row r="871" spans="3:4" x14ac:dyDescent="0.2">
      <c r="C871" s="12"/>
      <c r="D871" s="12"/>
    </row>
    <row r="872" spans="3:4" x14ac:dyDescent="0.2">
      <c r="C872" s="12"/>
      <c r="D872" s="12"/>
    </row>
    <row r="873" spans="3:4" x14ac:dyDescent="0.2">
      <c r="C873" s="12"/>
      <c r="D873" s="12"/>
    </row>
    <row r="874" spans="3:4" x14ac:dyDescent="0.2">
      <c r="C874" s="12"/>
      <c r="D874" s="12"/>
    </row>
    <row r="875" spans="3:4" x14ac:dyDescent="0.2">
      <c r="C875" s="12"/>
      <c r="D875" s="12"/>
    </row>
    <row r="876" spans="3:4" x14ac:dyDescent="0.2">
      <c r="C876" s="12"/>
      <c r="D876" s="12"/>
    </row>
    <row r="877" spans="3:4" x14ac:dyDescent="0.2">
      <c r="C877" s="12"/>
      <c r="D877" s="12"/>
    </row>
    <row r="878" spans="3:4" x14ac:dyDescent="0.2">
      <c r="C878" s="12"/>
      <c r="D878" s="12"/>
    </row>
    <row r="879" spans="3:4" x14ac:dyDescent="0.2">
      <c r="C879" s="12"/>
      <c r="D879" s="12"/>
    </row>
    <row r="880" spans="3:4" x14ac:dyDescent="0.2">
      <c r="C880" s="12"/>
      <c r="D880" s="12"/>
    </row>
    <row r="881" spans="3:4" x14ac:dyDescent="0.2">
      <c r="C881" s="12"/>
      <c r="D881" s="12"/>
    </row>
    <row r="882" spans="3:4" x14ac:dyDescent="0.2">
      <c r="C882" s="12"/>
      <c r="D882" s="12"/>
    </row>
    <row r="883" spans="3:4" x14ac:dyDescent="0.2">
      <c r="C883" s="12"/>
      <c r="D883" s="12"/>
    </row>
    <row r="884" spans="3:4" x14ac:dyDescent="0.2">
      <c r="C884" s="12"/>
      <c r="D884" s="12"/>
    </row>
    <row r="885" spans="3:4" x14ac:dyDescent="0.2">
      <c r="C885" s="12"/>
      <c r="D885" s="12"/>
    </row>
    <row r="886" spans="3:4" x14ac:dyDescent="0.2">
      <c r="C886" s="12"/>
      <c r="D886" s="12"/>
    </row>
    <row r="887" spans="3:4" x14ac:dyDescent="0.2">
      <c r="C887" s="12"/>
      <c r="D887" s="12"/>
    </row>
    <row r="888" spans="3:4" x14ac:dyDescent="0.2">
      <c r="C888" s="12"/>
      <c r="D888" s="12"/>
    </row>
    <row r="889" spans="3:4" x14ac:dyDescent="0.2">
      <c r="C889" s="12"/>
      <c r="D889" s="12"/>
    </row>
    <row r="890" spans="3:4" x14ac:dyDescent="0.2">
      <c r="C890" s="12"/>
      <c r="D890" s="12"/>
    </row>
    <row r="891" spans="3:4" x14ac:dyDescent="0.2">
      <c r="C891" s="12"/>
      <c r="D891" s="12"/>
    </row>
    <row r="892" spans="3:4" x14ac:dyDescent="0.2">
      <c r="C892" s="12"/>
      <c r="D892" s="12"/>
    </row>
    <row r="893" spans="3:4" x14ac:dyDescent="0.2">
      <c r="C893" s="12"/>
      <c r="D893" s="12"/>
    </row>
    <row r="894" spans="3:4" x14ac:dyDescent="0.2">
      <c r="C894" s="12"/>
      <c r="D894" s="12"/>
    </row>
    <row r="895" spans="3:4" x14ac:dyDescent="0.2">
      <c r="C895" s="12"/>
      <c r="D895" s="12"/>
    </row>
    <row r="896" spans="3:4" x14ac:dyDescent="0.2">
      <c r="C896" s="12"/>
      <c r="D896" s="12"/>
    </row>
    <row r="897" spans="3:4" x14ac:dyDescent="0.2">
      <c r="C897" s="12"/>
      <c r="D897" s="12"/>
    </row>
    <row r="898" spans="3:4" x14ac:dyDescent="0.2">
      <c r="C898" s="12"/>
      <c r="D898" s="12"/>
    </row>
    <row r="899" spans="3:4" x14ac:dyDescent="0.2">
      <c r="C899" s="12"/>
      <c r="D899" s="12"/>
    </row>
    <row r="900" spans="3:4" x14ac:dyDescent="0.2">
      <c r="C900" s="12"/>
      <c r="D900" s="12"/>
    </row>
    <row r="901" spans="3:4" x14ac:dyDescent="0.2">
      <c r="C901" s="12"/>
      <c r="D901" s="12"/>
    </row>
    <row r="902" spans="3:4" x14ac:dyDescent="0.2">
      <c r="C902" s="12"/>
      <c r="D902" s="12"/>
    </row>
    <row r="903" spans="3:4" x14ac:dyDescent="0.2">
      <c r="C903" s="12"/>
      <c r="D903" s="12"/>
    </row>
    <row r="904" spans="3:4" x14ac:dyDescent="0.2">
      <c r="C904" s="12"/>
      <c r="D904" s="12"/>
    </row>
    <row r="905" spans="3:4" x14ac:dyDescent="0.2">
      <c r="C905" s="12"/>
      <c r="D905" s="12"/>
    </row>
    <row r="906" spans="3:4" x14ac:dyDescent="0.2">
      <c r="C906" s="12"/>
      <c r="D906" s="12"/>
    </row>
    <row r="907" spans="3:4" x14ac:dyDescent="0.2">
      <c r="C907" s="12"/>
      <c r="D907" s="12"/>
    </row>
    <row r="908" spans="3:4" x14ac:dyDescent="0.2">
      <c r="C908" s="12"/>
      <c r="D908" s="12"/>
    </row>
    <row r="909" spans="3:4" x14ac:dyDescent="0.2">
      <c r="C909" s="12"/>
      <c r="D909" s="12"/>
    </row>
    <row r="910" spans="3:4" x14ac:dyDescent="0.2">
      <c r="C910" s="12"/>
      <c r="D910" s="12"/>
    </row>
    <row r="911" spans="3:4" x14ac:dyDescent="0.2">
      <c r="C911" s="12"/>
      <c r="D911" s="12"/>
    </row>
    <row r="912" spans="3:4" x14ac:dyDescent="0.2">
      <c r="C912" s="12"/>
      <c r="D912" s="12"/>
    </row>
    <row r="913" spans="3:4" x14ac:dyDescent="0.2">
      <c r="C913" s="12"/>
      <c r="D913" s="12"/>
    </row>
    <row r="914" spans="3:4" x14ac:dyDescent="0.2">
      <c r="C914" s="12"/>
      <c r="D914" s="12"/>
    </row>
    <row r="915" spans="3:4" x14ac:dyDescent="0.2">
      <c r="C915" s="12"/>
      <c r="D915" s="12"/>
    </row>
    <row r="916" spans="3:4" x14ac:dyDescent="0.2">
      <c r="C916" s="12"/>
      <c r="D916" s="12"/>
    </row>
    <row r="917" spans="3:4" x14ac:dyDescent="0.2">
      <c r="C917" s="12"/>
      <c r="D917" s="12"/>
    </row>
    <row r="918" spans="3:4" x14ac:dyDescent="0.2">
      <c r="C918" s="12"/>
      <c r="D918" s="12"/>
    </row>
    <row r="919" spans="3:4" x14ac:dyDescent="0.2">
      <c r="C919" s="12"/>
      <c r="D919" s="12"/>
    </row>
    <row r="920" spans="3:4" x14ac:dyDescent="0.2">
      <c r="C920" s="12"/>
      <c r="D920" s="12"/>
    </row>
    <row r="921" spans="3:4" x14ac:dyDescent="0.2">
      <c r="C921" s="12"/>
      <c r="D921" s="12"/>
    </row>
    <row r="922" spans="3:4" x14ac:dyDescent="0.2">
      <c r="C922" s="12"/>
      <c r="D922" s="12"/>
    </row>
    <row r="923" spans="3:4" x14ac:dyDescent="0.2">
      <c r="C923" s="12"/>
      <c r="D923" s="12"/>
    </row>
    <row r="924" spans="3:4" x14ac:dyDescent="0.2">
      <c r="C924" s="12"/>
      <c r="D924" s="12"/>
    </row>
    <row r="925" spans="3:4" x14ac:dyDescent="0.2">
      <c r="C925" s="12"/>
      <c r="D925" s="12"/>
    </row>
    <row r="926" spans="3:4" x14ac:dyDescent="0.2">
      <c r="C926" s="12"/>
      <c r="D926" s="12"/>
    </row>
    <row r="927" spans="3:4" x14ac:dyDescent="0.2">
      <c r="C927" s="12"/>
      <c r="D927" s="12"/>
    </row>
    <row r="928" spans="3:4" x14ac:dyDescent="0.2">
      <c r="C928" s="12"/>
      <c r="D928" s="12"/>
    </row>
    <row r="929" spans="3:4" x14ac:dyDescent="0.2">
      <c r="C929" s="12"/>
      <c r="D929" s="12"/>
    </row>
    <row r="930" spans="3:4" x14ac:dyDescent="0.2">
      <c r="C930" s="12"/>
      <c r="D930" s="12"/>
    </row>
    <row r="931" spans="3:4" x14ac:dyDescent="0.2">
      <c r="C931" s="12"/>
      <c r="D931" s="12"/>
    </row>
    <row r="932" spans="3:4" x14ac:dyDescent="0.2">
      <c r="C932" s="12"/>
      <c r="D932" s="12"/>
    </row>
    <row r="933" spans="3:4" x14ac:dyDescent="0.2">
      <c r="C933" s="12"/>
      <c r="D933" s="12"/>
    </row>
    <row r="934" spans="3:4" x14ac:dyDescent="0.2">
      <c r="C934" s="12"/>
      <c r="D934" s="12"/>
    </row>
    <row r="935" spans="3:4" x14ac:dyDescent="0.2">
      <c r="C935" s="12"/>
      <c r="D935" s="12"/>
    </row>
    <row r="936" spans="3:4" x14ac:dyDescent="0.2">
      <c r="C936" s="12"/>
      <c r="D936" s="12"/>
    </row>
    <row r="937" spans="3:4" x14ac:dyDescent="0.2">
      <c r="C937" s="12"/>
      <c r="D937" s="12"/>
    </row>
    <row r="938" spans="3:4" x14ac:dyDescent="0.2">
      <c r="C938" s="12"/>
      <c r="D938" s="12"/>
    </row>
    <row r="939" spans="3:4" x14ac:dyDescent="0.2">
      <c r="C939" s="12"/>
      <c r="D939" s="12"/>
    </row>
    <row r="940" spans="3:4" x14ac:dyDescent="0.2">
      <c r="C940" s="12"/>
      <c r="D940" s="12"/>
    </row>
    <row r="941" spans="3:4" x14ac:dyDescent="0.2">
      <c r="C941" s="12"/>
      <c r="D941" s="12"/>
    </row>
    <row r="942" spans="3:4" x14ac:dyDescent="0.2">
      <c r="C942" s="12"/>
      <c r="D942" s="12"/>
    </row>
    <row r="943" spans="3:4" x14ac:dyDescent="0.2">
      <c r="C943" s="12"/>
      <c r="D943" s="12"/>
    </row>
    <row r="944" spans="3:4" x14ac:dyDescent="0.2">
      <c r="C944" s="12"/>
      <c r="D944" s="12"/>
    </row>
    <row r="945" spans="3:4" x14ac:dyDescent="0.2">
      <c r="C945" s="12"/>
      <c r="D945" s="12"/>
    </row>
    <row r="946" spans="3:4" x14ac:dyDescent="0.2">
      <c r="C946" s="12"/>
      <c r="D946" s="12"/>
    </row>
    <row r="947" spans="3:4" x14ac:dyDescent="0.2">
      <c r="C947" s="12"/>
      <c r="D947" s="12"/>
    </row>
    <row r="948" spans="3:4" x14ac:dyDescent="0.2">
      <c r="C948" s="12"/>
      <c r="D948" s="12"/>
    </row>
    <row r="949" spans="3:4" x14ac:dyDescent="0.2">
      <c r="C949" s="12"/>
      <c r="D949" s="12"/>
    </row>
    <row r="950" spans="3:4" x14ac:dyDescent="0.2">
      <c r="C950" s="12"/>
      <c r="D950" s="12"/>
    </row>
    <row r="951" spans="3:4" x14ac:dyDescent="0.2">
      <c r="C951" s="12"/>
      <c r="D951" s="12"/>
    </row>
    <row r="952" spans="3:4" x14ac:dyDescent="0.2">
      <c r="C952" s="12"/>
      <c r="D952" s="12"/>
    </row>
    <row r="953" spans="3:4" x14ac:dyDescent="0.2">
      <c r="C953" s="12"/>
      <c r="D953" s="12"/>
    </row>
    <row r="954" spans="3:4" x14ac:dyDescent="0.2">
      <c r="C954" s="12"/>
      <c r="D954" s="12"/>
    </row>
    <row r="955" spans="3:4" x14ac:dyDescent="0.2">
      <c r="C955" s="12"/>
      <c r="D955" s="12"/>
    </row>
    <row r="956" spans="3:4" x14ac:dyDescent="0.2">
      <c r="C956" s="12"/>
      <c r="D956" s="12"/>
    </row>
    <row r="957" spans="3:4" x14ac:dyDescent="0.2">
      <c r="C957" s="12"/>
      <c r="D957" s="12"/>
    </row>
    <row r="958" spans="3:4" x14ac:dyDescent="0.2">
      <c r="C958" s="12"/>
      <c r="D958" s="12"/>
    </row>
    <row r="959" spans="3:4" x14ac:dyDescent="0.2">
      <c r="C959" s="12"/>
      <c r="D959" s="12"/>
    </row>
    <row r="960" spans="3:4" x14ac:dyDescent="0.2">
      <c r="C960" s="12"/>
      <c r="D960" s="12"/>
    </row>
    <row r="961" spans="3:4" x14ac:dyDescent="0.2">
      <c r="C961" s="12"/>
      <c r="D961" s="12"/>
    </row>
    <row r="962" spans="3:4" x14ac:dyDescent="0.2">
      <c r="C962" s="12"/>
      <c r="D962" s="12"/>
    </row>
    <row r="963" spans="3:4" x14ac:dyDescent="0.2">
      <c r="C963" s="12"/>
      <c r="D963" s="12"/>
    </row>
    <row r="964" spans="3:4" x14ac:dyDescent="0.2">
      <c r="C964" s="12"/>
      <c r="D964" s="12"/>
    </row>
    <row r="965" spans="3:4" x14ac:dyDescent="0.2">
      <c r="C965" s="12"/>
      <c r="D965" s="12"/>
    </row>
    <row r="966" spans="3:4" x14ac:dyDescent="0.2">
      <c r="C966" s="12"/>
      <c r="D966" s="12"/>
    </row>
    <row r="967" spans="3:4" x14ac:dyDescent="0.2">
      <c r="C967" s="12"/>
      <c r="D967" s="12"/>
    </row>
    <row r="968" spans="3:4" x14ac:dyDescent="0.2">
      <c r="C968" s="12"/>
      <c r="D968" s="12"/>
    </row>
    <row r="969" spans="3:4" x14ac:dyDescent="0.2">
      <c r="C969" s="12"/>
      <c r="D969" s="12"/>
    </row>
    <row r="970" spans="3:4" x14ac:dyDescent="0.2">
      <c r="C970" s="12"/>
      <c r="D970" s="12"/>
    </row>
    <row r="971" spans="3:4" x14ac:dyDescent="0.2">
      <c r="C971" s="12"/>
      <c r="D971" s="12"/>
    </row>
    <row r="972" spans="3:4" x14ac:dyDescent="0.2">
      <c r="C972" s="12"/>
      <c r="D972" s="12"/>
    </row>
    <row r="973" spans="3:4" x14ac:dyDescent="0.2">
      <c r="C973" s="12"/>
      <c r="D973" s="12"/>
    </row>
    <row r="974" spans="3:4" x14ac:dyDescent="0.2">
      <c r="C974" s="12"/>
      <c r="D974" s="12"/>
    </row>
    <row r="975" spans="3:4" x14ac:dyDescent="0.2">
      <c r="C975" s="12"/>
      <c r="D975" s="12"/>
    </row>
    <row r="976" spans="3:4" x14ac:dyDescent="0.2">
      <c r="C976" s="12"/>
      <c r="D976" s="12"/>
    </row>
    <row r="977" spans="3:4" x14ac:dyDescent="0.2">
      <c r="C977" s="12"/>
      <c r="D977" s="12"/>
    </row>
    <row r="978" spans="3:4" x14ac:dyDescent="0.2">
      <c r="C978" s="12"/>
      <c r="D978" s="12"/>
    </row>
    <row r="979" spans="3:4" x14ac:dyDescent="0.2">
      <c r="C979" s="12"/>
      <c r="D979" s="12"/>
    </row>
    <row r="980" spans="3:4" x14ac:dyDescent="0.2">
      <c r="C980" s="12"/>
      <c r="D980" s="12"/>
    </row>
    <row r="981" spans="3:4" x14ac:dyDescent="0.2">
      <c r="C981" s="12"/>
      <c r="D981" s="12"/>
    </row>
    <row r="982" spans="3:4" x14ac:dyDescent="0.2">
      <c r="C982" s="12"/>
      <c r="D982" s="12"/>
    </row>
    <row r="983" spans="3:4" x14ac:dyDescent="0.2">
      <c r="C983" s="12"/>
      <c r="D983" s="12"/>
    </row>
    <row r="984" spans="3:4" x14ac:dyDescent="0.2">
      <c r="C984" s="12"/>
      <c r="D984" s="12"/>
    </row>
    <row r="985" spans="3:4" x14ac:dyDescent="0.2">
      <c r="C985" s="12"/>
      <c r="D985" s="12"/>
    </row>
    <row r="986" spans="3:4" x14ac:dyDescent="0.2">
      <c r="C986" s="12"/>
      <c r="D986" s="12"/>
    </row>
    <row r="987" spans="3:4" x14ac:dyDescent="0.2">
      <c r="C987" s="12"/>
      <c r="D987" s="12"/>
    </row>
    <row r="988" spans="3:4" x14ac:dyDescent="0.2">
      <c r="C988" s="12"/>
      <c r="D988" s="12"/>
    </row>
    <row r="989" spans="3:4" x14ac:dyDescent="0.2">
      <c r="C989" s="12"/>
      <c r="D989" s="12"/>
    </row>
    <row r="990" spans="3:4" x14ac:dyDescent="0.2">
      <c r="C990" s="12"/>
      <c r="D990" s="12"/>
    </row>
    <row r="991" spans="3:4" x14ac:dyDescent="0.2">
      <c r="C991" s="12"/>
      <c r="D991" s="12"/>
    </row>
    <row r="992" spans="3:4" x14ac:dyDescent="0.2">
      <c r="C992" s="12"/>
      <c r="D992" s="12"/>
    </row>
    <row r="993" spans="3:4" x14ac:dyDescent="0.2">
      <c r="C993" s="12"/>
      <c r="D993" s="12"/>
    </row>
    <row r="994" spans="3:4" x14ac:dyDescent="0.2">
      <c r="C994" s="12"/>
      <c r="D994" s="12"/>
    </row>
    <row r="995" spans="3:4" x14ac:dyDescent="0.2">
      <c r="C995" s="12"/>
      <c r="D995" s="12"/>
    </row>
    <row r="996" spans="3:4" x14ac:dyDescent="0.2">
      <c r="C996" s="12"/>
      <c r="D996" s="12"/>
    </row>
    <row r="997" spans="3:4" x14ac:dyDescent="0.2">
      <c r="C997" s="12"/>
      <c r="D997" s="12"/>
    </row>
    <row r="998" spans="3:4" x14ac:dyDescent="0.2">
      <c r="C998" s="12"/>
      <c r="D998" s="12"/>
    </row>
    <row r="999" spans="3:4" x14ac:dyDescent="0.2">
      <c r="C999" s="12"/>
      <c r="D999" s="12"/>
    </row>
    <row r="1000" spans="3:4" x14ac:dyDescent="0.2">
      <c r="C1000" s="12"/>
      <c r="D1000" s="12"/>
    </row>
    <row r="1001" spans="3:4" x14ac:dyDescent="0.2">
      <c r="C1001" s="12"/>
      <c r="D1001" s="12"/>
    </row>
    <row r="1002" spans="3:4" x14ac:dyDescent="0.2">
      <c r="C1002" s="12"/>
      <c r="D1002" s="12"/>
    </row>
    <row r="1003" spans="3:4" x14ac:dyDescent="0.2">
      <c r="C1003" s="12"/>
      <c r="D1003" s="12"/>
    </row>
    <row r="1004" spans="3:4" x14ac:dyDescent="0.2">
      <c r="C1004" s="12"/>
      <c r="D1004" s="12"/>
    </row>
    <row r="1005" spans="3:4" x14ac:dyDescent="0.2">
      <c r="C1005" s="12"/>
      <c r="D1005" s="12"/>
    </row>
    <row r="1006" spans="3:4" x14ac:dyDescent="0.2">
      <c r="C1006" s="12"/>
      <c r="D1006" s="12"/>
    </row>
    <row r="1007" spans="3:4" x14ac:dyDescent="0.2">
      <c r="C1007" s="12"/>
      <c r="D1007" s="12"/>
    </row>
    <row r="1008" spans="3:4" x14ac:dyDescent="0.2">
      <c r="C1008" s="12"/>
      <c r="D1008" s="12"/>
    </row>
    <row r="1009" spans="3:4" x14ac:dyDescent="0.2">
      <c r="C1009" s="12"/>
      <c r="D1009" s="12"/>
    </row>
    <row r="1010" spans="3:4" x14ac:dyDescent="0.2">
      <c r="C1010" s="12"/>
      <c r="D1010" s="12"/>
    </row>
    <row r="1011" spans="3:4" x14ac:dyDescent="0.2">
      <c r="C1011" s="12"/>
      <c r="D1011" s="12"/>
    </row>
    <row r="1012" spans="3:4" x14ac:dyDescent="0.2">
      <c r="C1012" s="12"/>
      <c r="D1012" s="12"/>
    </row>
    <row r="1013" spans="3:4" x14ac:dyDescent="0.2">
      <c r="C1013" s="12"/>
      <c r="D1013" s="12"/>
    </row>
    <row r="1014" spans="3:4" x14ac:dyDescent="0.2">
      <c r="C1014" s="12"/>
      <c r="D1014" s="12"/>
    </row>
    <row r="1015" spans="3:4" x14ac:dyDescent="0.2">
      <c r="C1015" s="12"/>
      <c r="D1015" s="12"/>
    </row>
    <row r="1016" spans="3:4" x14ac:dyDescent="0.2">
      <c r="C1016" s="12"/>
      <c r="D1016" s="12"/>
    </row>
    <row r="1017" spans="3:4" x14ac:dyDescent="0.2">
      <c r="C1017" s="12"/>
      <c r="D1017" s="12"/>
    </row>
    <row r="1018" spans="3:4" x14ac:dyDescent="0.2">
      <c r="C1018" s="12"/>
      <c r="D1018" s="12"/>
    </row>
    <row r="1019" spans="3:4" x14ac:dyDescent="0.2">
      <c r="C1019" s="12"/>
      <c r="D1019" s="12"/>
    </row>
    <row r="1020" spans="3:4" x14ac:dyDescent="0.2">
      <c r="C1020" s="12"/>
      <c r="D1020" s="12"/>
    </row>
    <row r="1021" spans="3:4" x14ac:dyDescent="0.2">
      <c r="C1021" s="12"/>
      <c r="D1021" s="12"/>
    </row>
    <row r="1022" spans="3:4" x14ac:dyDescent="0.2">
      <c r="C1022" s="12"/>
      <c r="D1022" s="12"/>
    </row>
    <row r="1023" spans="3:4" x14ac:dyDescent="0.2">
      <c r="C1023" s="12"/>
      <c r="D1023" s="12"/>
    </row>
    <row r="1024" spans="3:4" x14ac:dyDescent="0.2">
      <c r="C1024" s="12"/>
      <c r="D1024" s="12"/>
    </row>
    <row r="1025" spans="3:4" x14ac:dyDescent="0.2">
      <c r="C1025" s="12"/>
      <c r="D1025" s="12"/>
    </row>
    <row r="1026" spans="3:4" x14ac:dyDescent="0.2">
      <c r="C1026" s="12"/>
      <c r="D1026" s="12"/>
    </row>
    <row r="1027" spans="3:4" x14ac:dyDescent="0.2">
      <c r="C1027" s="12"/>
      <c r="D1027" s="12"/>
    </row>
    <row r="1028" spans="3:4" x14ac:dyDescent="0.2">
      <c r="C1028" s="12"/>
      <c r="D1028" s="12"/>
    </row>
    <row r="1029" spans="3:4" x14ac:dyDescent="0.2">
      <c r="C1029" s="12"/>
      <c r="D1029" s="12"/>
    </row>
    <row r="1030" spans="3:4" x14ac:dyDescent="0.2">
      <c r="C1030" s="12"/>
      <c r="D1030" s="12"/>
    </row>
    <row r="1031" spans="3:4" x14ac:dyDescent="0.2">
      <c r="C1031" s="12"/>
      <c r="D1031" s="12"/>
    </row>
    <row r="1032" spans="3:4" x14ac:dyDescent="0.2">
      <c r="C1032" s="12"/>
      <c r="D1032" s="12"/>
    </row>
    <row r="1033" spans="3:4" x14ac:dyDescent="0.2">
      <c r="C1033" s="12"/>
      <c r="D1033" s="12"/>
    </row>
    <row r="1034" spans="3:4" x14ac:dyDescent="0.2">
      <c r="C1034" s="12"/>
      <c r="D1034" s="12"/>
    </row>
    <row r="1035" spans="3:4" x14ac:dyDescent="0.2">
      <c r="C1035" s="12"/>
      <c r="D1035" s="12"/>
    </row>
    <row r="1036" spans="3:4" x14ac:dyDescent="0.2">
      <c r="C1036" s="12"/>
      <c r="D1036" s="12"/>
    </row>
    <row r="1037" spans="3:4" x14ac:dyDescent="0.2">
      <c r="C1037" s="12"/>
      <c r="D1037" s="12"/>
    </row>
    <row r="1038" spans="3:4" x14ac:dyDescent="0.2">
      <c r="C1038" s="12"/>
      <c r="D1038" s="12"/>
    </row>
    <row r="1039" spans="3:4" x14ac:dyDescent="0.2">
      <c r="C1039" s="12"/>
      <c r="D1039" s="12"/>
    </row>
    <row r="1040" spans="3:4" x14ac:dyDescent="0.2">
      <c r="C1040" s="12"/>
      <c r="D1040" s="12"/>
    </row>
    <row r="1041" spans="3:4" x14ac:dyDescent="0.2">
      <c r="C1041" s="12"/>
      <c r="D1041" s="12"/>
    </row>
    <row r="1042" spans="3:4" x14ac:dyDescent="0.2">
      <c r="C1042" s="12"/>
      <c r="D1042" s="12"/>
    </row>
    <row r="1043" spans="3:4" x14ac:dyDescent="0.2">
      <c r="C1043" s="12"/>
      <c r="D1043" s="12"/>
    </row>
    <row r="1044" spans="3:4" x14ac:dyDescent="0.2">
      <c r="C1044" s="12"/>
      <c r="D1044" s="12"/>
    </row>
    <row r="1045" spans="3:4" x14ac:dyDescent="0.2">
      <c r="C1045" s="12"/>
      <c r="D1045" s="12"/>
    </row>
    <row r="1046" spans="3:4" x14ac:dyDescent="0.2">
      <c r="C1046" s="12"/>
      <c r="D1046" s="12"/>
    </row>
    <row r="1047" spans="3:4" x14ac:dyDescent="0.2">
      <c r="C1047" s="12"/>
      <c r="D1047" s="12"/>
    </row>
    <row r="1048" spans="3:4" x14ac:dyDescent="0.2">
      <c r="C1048" s="12"/>
      <c r="D1048" s="12"/>
    </row>
    <row r="1049" spans="3:4" x14ac:dyDescent="0.2">
      <c r="C1049" s="12"/>
      <c r="D1049" s="12"/>
    </row>
    <row r="1050" spans="3:4" x14ac:dyDescent="0.2">
      <c r="C1050" s="12"/>
      <c r="D1050" s="12"/>
    </row>
    <row r="1051" spans="3:4" x14ac:dyDescent="0.2">
      <c r="C1051" s="12"/>
      <c r="D1051" s="12"/>
    </row>
    <row r="1052" spans="3:4" x14ac:dyDescent="0.2">
      <c r="C1052" s="12"/>
      <c r="D1052" s="12"/>
    </row>
    <row r="1053" spans="3:4" x14ac:dyDescent="0.2">
      <c r="C1053" s="12"/>
      <c r="D1053" s="12"/>
    </row>
    <row r="1054" spans="3:4" x14ac:dyDescent="0.2">
      <c r="C1054" s="12"/>
      <c r="D1054" s="12"/>
    </row>
    <row r="1055" spans="3:4" x14ac:dyDescent="0.2">
      <c r="C1055" s="12"/>
      <c r="D1055" s="12"/>
    </row>
    <row r="1056" spans="3:4" x14ac:dyDescent="0.2">
      <c r="C1056" s="12"/>
      <c r="D1056" s="12"/>
    </row>
    <row r="1057" spans="3:4" x14ac:dyDescent="0.2">
      <c r="C1057" s="12"/>
      <c r="D1057" s="12"/>
    </row>
    <row r="1058" spans="3:4" x14ac:dyDescent="0.2">
      <c r="C1058" s="12"/>
      <c r="D1058" s="12"/>
    </row>
    <row r="1059" spans="3:4" x14ac:dyDescent="0.2">
      <c r="C1059" s="12"/>
      <c r="D1059" s="12"/>
    </row>
    <row r="1060" spans="3:4" x14ac:dyDescent="0.2">
      <c r="C1060" s="12"/>
      <c r="D1060" s="12"/>
    </row>
    <row r="1061" spans="3:4" x14ac:dyDescent="0.2">
      <c r="C1061" s="12"/>
      <c r="D1061" s="12"/>
    </row>
    <row r="1062" spans="3:4" x14ac:dyDescent="0.2">
      <c r="C1062" s="12"/>
      <c r="D1062" s="12"/>
    </row>
    <row r="1063" spans="3:4" x14ac:dyDescent="0.2">
      <c r="C1063" s="12"/>
      <c r="D1063" s="12"/>
    </row>
    <row r="1064" spans="3:4" x14ac:dyDescent="0.2">
      <c r="C1064" s="12"/>
      <c r="D1064" s="12"/>
    </row>
    <row r="1065" spans="3:4" x14ac:dyDescent="0.2">
      <c r="C1065" s="12"/>
      <c r="D1065" s="12"/>
    </row>
    <row r="1066" spans="3:4" x14ac:dyDescent="0.2">
      <c r="C1066" s="12"/>
      <c r="D1066" s="12"/>
    </row>
    <row r="1067" spans="3:4" x14ac:dyDescent="0.2">
      <c r="C1067" s="12"/>
      <c r="D1067" s="12"/>
    </row>
    <row r="1068" spans="3:4" x14ac:dyDescent="0.2">
      <c r="C1068" s="12"/>
      <c r="D1068" s="12"/>
    </row>
    <row r="1069" spans="3:4" x14ac:dyDescent="0.2">
      <c r="C1069" s="12"/>
      <c r="D1069" s="12"/>
    </row>
    <row r="1070" spans="3:4" x14ac:dyDescent="0.2">
      <c r="C1070" s="12"/>
      <c r="D1070" s="12"/>
    </row>
    <row r="1071" spans="3:4" x14ac:dyDescent="0.2">
      <c r="C1071" s="12"/>
      <c r="D1071" s="12"/>
    </row>
    <row r="1072" spans="3:4" x14ac:dyDescent="0.2">
      <c r="C1072" s="12"/>
      <c r="D1072" s="12"/>
    </row>
    <row r="1073" spans="3:4" x14ac:dyDescent="0.2">
      <c r="C1073" s="12"/>
      <c r="D1073" s="12"/>
    </row>
    <row r="1074" spans="3:4" x14ac:dyDescent="0.2">
      <c r="C1074" s="12"/>
      <c r="D1074" s="12"/>
    </row>
    <row r="1075" spans="3:4" x14ac:dyDescent="0.2">
      <c r="C1075" s="12"/>
      <c r="D1075" s="12"/>
    </row>
    <row r="1076" spans="3:4" x14ac:dyDescent="0.2">
      <c r="C1076" s="12"/>
      <c r="D1076" s="12"/>
    </row>
    <row r="1077" spans="3:4" x14ac:dyDescent="0.2">
      <c r="C1077" s="12"/>
      <c r="D1077" s="12"/>
    </row>
    <row r="1078" spans="3:4" x14ac:dyDescent="0.2">
      <c r="C1078" s="12"/>
      <c r="D1078" s="12"/>
    </row>
    <row r="1079" spans="3:4" x14ac:dyDescent="0.2">
      <c r="C1079" s="12"/>
      <c r="D1079" s="12"/>
    </row>
    <row r="1080" spans="3:4" x14ac:dyDescent="0.2">
      <c r="C1080" s="12"/>
      <c r="D1080" s="12"/>
    </row>
    <row r="1081" spans="3:4" x14ac:dyDescent="0.2">
      <c r="C1081" s="12"/>
      <c r="D1081" s="12"/>
    </row>
    <row r="1082" spans="3:4" x14ac:dyDescent="0.2">
      <c r="C1082" s="12"/>
      <c r="D1082" s="12"/>
    </row>
    <row r="1083" spans="3:4" x14ac:dyDescent="0.2">
      <c r="C1083" s="12"/>
      <c r="D1083" s="12"/>
    </row>
    <row r="1084" spans="3:4" x14ac:dyDescent="0.2">
      <c r="C1084" s="12"/>
      <c r="D1084" s="12"/>
    </row>
    <row r="1085" spans="3:4" x14ac:dyDescent="0.2">
      <c r="C1085" s="12"/>
      <c r="D1085" s="12"/>
    </row>
    <row r="1086" spans="3:4" x14ac:dyDescent="0.2">
      <c r="C1086" s="12"/>
      <c r="D1086" s="12"/>
    </row>
    <row r="1087" spans="3:4" x14ac:dyDescent="0.2">
      <c r="C1087" s="12"/>
      <c r="D1087" s="12"/>
    </row>
    <row r="1088" spans="3:4" x14ac:dyDescent="0.2">
      <c r="C1088" s="12"/>
      <c r="D1088" s="12"/>
    </row>
    <row r="1089" spans="3:4" x14ac:dyDescent="0.2">
      <c r="C1089" s="12"/>
      <c r="D1089" s="12"/>
    </row>
    <row r="1090" spans="3:4" x14ac:dyDescent="0.2">
      <c r="C1090" s="12"/>
      <c r="D1090" s="12"/>
    </row>
    <row r="1091" spans="3:4" x14ac:dyDescent="0.2">
      <c r="C1091" s="12"/>
      <c r="D1091" s="12"/>
    </row>
    <row r="1092" spans="3:4" x14ac:dyDescent="0.2">
      <c r="C1092" s="12"/>
      <c r="D1092" s="12"/>
    </row>
    <row r="1093" spans="3:4" x14ac:dyDescent="0.2">
      <c r="C1093" s="12"/>
      <c r="D1093" s="12"/>
    </row>
    <row r="1094" spans="3:4" x14ac:dyDescent="0.2">
      <c r="C1094" s="12"/>
      <c r="D1094" s="12"/>
    </row>
    <row r="1095" spans="3:4" x14ac:dyDescent="0.2">
      <c r="C1095" s="12"/>
      <c r="D1095" s="12"/>
    </row>
    <row r="1096" spans="3:4" x14ac:dyDescent="0.2">
      <c r="C1096" s="12"/>
      <c r="D1096" s="12"/>
    </row>
    <row r="1097" spans="3:4" x14ac:dyDescent="0.2">
      <c r="C1097" s="12"/>
      <c r="D1097" s="12"/>
    </row>
    <row r="1098" spans="3:4" x14ac:dyDescent="0.2">
      <c r="C1098" s="12"/>
      <c r="D1098" s="12"/>
    </row>
    <row r="1099" spans="3:4" x14ac:dyDescent="0.2">
      <c r="C1099" s="12"/>
      <c r="D1099" s="12"/>
    </row>
    <row r="1100" spans="3:4" x14ac:dyDescent="0.2">
      <c r="C1100" s="12"/>
      <c r="D1100" s="12"/>
    </row>
    <row r="1101" spans="3:4" x14ac:dyDescent="0.2">
      <c r="C1101" s="12"/>
      <c r="D1101" s="12"/>
    </row>
    <row r="1102" spans="3:4" x14ac:dyDescent="0.2">
      <c r="C1102" s="12"/>
      <c r="D1102" s="12"/>
    </row>
    <row r="1103" spans="3:4" x14ac:dyDescent="0.2">
      <c r="C1103" s="12"/>
      <c r="D1103" s="12"/>
    </row>
    <row r="1104" spans="3:4" x14ac:dyDescent="0.2">
      <c r="C1104" s="12"/>
      <c r="D1104" s="12"/>
    </row>
    <row r="1105" spans="3:4" x14ac:dyDescent="0.2">
      <c r="C1105" s="12"/>
      <c r="D1105" s="12"/>
    </row>
    <row r="1106" spans="3:4" x14ac:dyDescent="0.2">
      <c r="C1106" s="12"/>
      <c r="D1106" s="12"/>
    </row>
    <row r="1107" spans="3:4" x14ac:dyDescent="0.2">
      <c r="C1107" s="12"/>
      <c r="D1107" s="12"/>
    </row>
    <row r="1108" spans="3:4" x14ac:dyDescent="0.2">
      <c r="C1108" s="12"/>
      <c r="D1108" s="12"/>
    </row>
    <row r="1109" spans="3:4" x14ac:dyDescent="0.2">
      <c r="C1109" s="12"/>
      <c r="D1109" s="12"/>
    </row>
    <row r="1110" spans="3:4" x14ac:dyDescent="0.2">
      <c r="C1110" s="12"/>
      <c r="D1110" s="12"/>
    </row>
    <row r="1111" spans="3:4" x14ac:dyDescent="0.2">
      <c r="C1111" s="12"/>
      <c r="D1111" s="12"/>
    </row>
    <row r="1112" spans="3:4" x14ac:dyDescent="0.2">
      <c r="C1112" s="12"/>
      <c r="D1112" s="12"/>
    </row>
    <row r="1113" spans="3:4" x14ac:dyDescent="0.2">
      <c r="C1113" s="12"/>
      <c r="D1113" s="12"/>
    </row>
    <row r="1114" spans="3:4" x14ac:dyDescent="0.2">
      <c r="C1114" s="12"/>
      <c r="D1114" s="12"/>
    </row>
    <row r="1115" spans="3:4" x14ac:dyDescent="0.2">
      <c r="C1115" s="12"/>
      <c r="D1115" s="12"/>
    </row>
    <row r="1116" spans="3:4" x14ac:dyDescent="0.2">
      <c r="C1116" s="12"/>
      <c r="D1116" s="12"/>
    </row>
    <row r="1117" spans="3:4" x14ac:dyDescent="0.2">
      <c r="C1117" s="12"/>
      <c r="D1117" s="12"/>
    </row>
    <row r="1118" spans="3:4" x14ac:dyDescent="0.2">
      <c r="C1118" s="12"/>
      <c r="D1118" s="12"/>
    </row>
    <row r="1119" spans="3:4" x14ac:dyDescent="0.2">
      <c r="C1119" s="12"/>
      <c r="D1119" s="12"/>
    </row>
    <row r="1120" spans="3:4" x14ac:dyDescent="0.2">
      <c r="C1120" s="12"/>
      <c r="D1120" s="12"/>
    </row>
    <row r="1121" spans="3:4" x14ac:dyDescent="0.2">
      <c r="C1121" s="12"/>
      <c r="D1121" s="12"/>
    </row>
    <row r="1122" spans="3:4" x14ac:dyDescent="0.2">
      <c r="C1122" s="12"/>
      <c r="D1122" s="12"/>
    </row>
    <row r="1123" spans="3:4" x14ac:dyDescent="0.2">
      <c r="C1123" s="12"/>
      <c r="D1123" s="12"/>
    </row>
    <row r="1124" spans="3:4" x14ac:dyDescent="0.2">
      <c r="C1124" s="12"/>
      <c r="D1124" s="12"/>
    </row>
    <row r="1125" spans="3:4" x14ac:dyDescent="0.2">
      <c r="C1125" s="12"/>
      <c r="D1125" s="12"/>
    </row>
    <row r="1126" spans="3:4" x14ac:dyDescent="0.2">
      <c r="C1126" s="12"/>
      <c r="D1126" s="12"/>
    </row>
    <row r="1127" spans="3:4" x14ac:dyDescent="0.2">
      <c r="C1127" s="12"/>
      <c r="D1127" s="12"/>
    </row>
    <row r="1128" spans="3:4" x14ac:dyDescent="0.2">
      <c r="C1128" s="12"/>
      <c r="D1128" s="12"/>
    </row>
    <row r="1129" spans="3:4" x14ac:dyDescent="0.2">
      <c r="C1129" s="12"/>
      <c r="D1129" s="12"/>
    </row>
    <row r="1130" spans="3:4" x14ac:dyDescent="0.2">
      <c r="C1130" s="12"/>
      <c r="D1130" s="12"/>
    </row>
    <row r="1131" spans="3:4" x14ac:dyDescent="0.2">
      <c r="C1131" s="12"/>
      <c r="D1131" s="12"/>
    </row>
    <row r="1132" spans="3:4" x14ac:dyDescent="0.2">
      <c r="C1132" s="12"/>
      <c r="D1132" s="12"/>
    </row>
    <row r="1133" spans="3:4" x14ac:dyDescent="0.2">
      <c r="C1133" s="12"/>
      <c r="D1133" s="12"/>
    </row>
    <row r="1134" spans="3:4" x14ac:dyDescent="0.2">
      <c r="C1134" s="12"/>
      <c r="D1134" s="12"/>
    </row>
    <row r="1135" spans="3:4" x14ac:dyDescent="0.2">
      <c r="C1135" s="12"/>
      <c r="D1135" s="12"/>
    </row>
    <row r="1136" spans="3:4" x14ac:dyDescent="0.2">
      <c r="C1136" s="12"/>
      <c r="D1136" s="12"/>
    </row>
    <row r="1137" spans="3:4" x14ac:dyDescent="0.2">
      <c r="C1137" s="12"/>
      <c r="D1137" s="12"/>
    </row>
    <row r="1138" spans="3:4" x14ac:dyDescent="0.2">
      <c r="C1138" s="12"/>
      <c r="D1138" s="12"/>
    </row>
    <row r="1139" spans="3:4" x14ac:dyDescent="0.2">
      <c r="C1139" s="12"/>
      <c r="D1139" s="12"/>
    </row>
    <row r="1140" spans="3:4" x14ac:dyDescent="0.2">
      <c r="C1140" s="12"/>
      <c r="D1140" s="12"/>
    </row>
    <row r="1141" spans="3:4" x14ac:dyDescent="0.2">
      <c r="C1141" s="12"/>
      <c r="D1141" s="12"/>
    </row>
    <row r="1142" spans="3:4" x14ac:dyDescent="0.2">
      <c r="C1142" s="12"/>
      <c r="D1142" s="12"/>
    </row>
    <row r="1143" spans="3:4" x14ac:dyDescent="0.2">
      <c r="C1143" s="12"/>
      <c r="D1143" s="12"/>
    </row>
    <row r="1144" spans="3:4" x14ac:dyDescent="0.2">
      <c r="C1144" s="12"/>
      <c r="D1144" s="12"/>
    </row>
    <row r="1145" spans="3:4" x14ac:dyDescent="0.2">
      <c r="C1145" s="12"/>
      <c r="D1145" s="12"/>
    </row>
    <row r="1146" spans="3:4" x14ac:dyDescent="0.2">
      <c r="C1146" s="12"/>
      <c r="D1146" s="12"/>
    </row>
    <row r="1147" spans="3:4" x14ac:dyDescent="0.2">
      <c r="C1147" s="12"/>
      <c r="D1147" s="12"/>
    </row>
    <row r="1148" spans="3:4" x14ac:dyDescent="0.2">
      <c r="C1148" s="12"/>
      <c r="D1148" s="12"/>
    </row>
    <row r="1149" spans="3:4" x14ac:dyDescent="0.2">
      <c r="C1149" s="12"/>
      <c r="D1149" s="12"/>
    </row>
    <row r="1150" spans="3:4" x14ac:dyDescent="0.2">
      <c r="C1150" s="12"/>
      <c r="D1150" s="12"/>
    </row>
    <row r="1151" spans="3:4" x14ac:dyDescent="0.2">
      <c r="C1151" s="12"/>
      <c r="D1151" s="12"/>
    </row>
    <row r="1152" spans="3:4" x14ac:dyDescent="0.2">
      <c r="C1152" s="12"/>
      <c r="D1152" s="12"/>
    </row>
    <row r="1153" spans="3:4" x14ac:dyDescent="0.2">
      <c r="C1153" s="12"/>
      <c r="D1153" s="12"/>
    </row>
    <row r="1154" spans="3:4" x14ac:dyDescent="0.2">
      <c r="C1154" s="12"/>
      <c r="D1154" s="12"/>
    </row>
    <row r="1155" spans="3:4" x14ac:dyDescent="0.2">
      <c r="C1155" s="12"/>
      <c r="D1155" s="12"/>
    </row>
    <row r="1156" spans="3:4" x14ac:dyDescent="0.2">
      <c r="C1156" s="12"/>
      <c r="D1156" s="12"/>
    </row>
    <row r="1157" spans="3:4" x14ac:dyDescent="0.2">
      <c r="C1157" s="12"/>
      <c r="D1157" s="12"/>
    </row>
    <row r="1158" spans="3:4" x14ac:dyDescent="0.2">
      <c r="C1158" s="12"/>
      <c r="D1158" s="12"/>
    </row>
    <row r="1159" spans="3:4" x14ac:dyDescent="0.2">
      <c r="C1159" s="12"/>
      <c r="D1159" s="12"/>
    </row>
    <row r="1160" spans="3:4" x14ac:dyDescent="0.2">
      <c r="C1160" s="12"/>
      <c r="D1160" s="12"/>
    </row>
    <row r="1161" spans="3:4" x14ac:dyDescent="0.2">
      <c r="C1161" s="12"/>
      <c r="D1161" s="12"/>
    </row>
    <row r="1162" spans="3:4" x14ac:dyDescent="0.2">
      <c r="C1162" s="12"/>
      <c r="D1162" s="12"/>
    </row>
    <row r="1163" spans="3:4" x14ac:dyDescent="0.2">
      <c r="C1163" s="12"/>
      <c r="D1163" s="12"/>
    </row>
    <row r="1164" spans="3:4" x14ac:dyDescent="0.2">
      <c r="C1164" s="12"/>
      <c r="D1164" s="12"/>
    </row>
    <row r="1165" spans="3:4" x14ac:dyDescent="0.2">
      <c r="C1165" s="12"/>
      <c r="D1165" s="12"/>
    </row>
    <row r="1166" spans="3:4" x14ac:dyDescent="0.2">
      <c r="C1166" s="12"/>
      <c r="D1166" s="12"/>
    </row>
    <row r="1167" spans="3:4" x14ac:dyDescent="0.2">
      <c r="C1167" s="12"/>
      <c r="D1167" s="12"/>
    </row>
    <row r="1168" spans="3:4" x14ac:dyDescent="0.2">
      <c r="C1168" s="12"/>
      <c r="D1168" s="12"/>
    </row>
    <row r="1169" spans="3:4" x14ac:dyDescent="0.2">
      <c r="C1169" s="12"/>
      <c r="D1169" s="12"/>
    </row>
    <row r="1170" spans="3:4" x14ac:dyDescent="0.2">
      <c r="C1170" s="12"/>
      <c r="D1170" s="12"/>
    </row>
    <row r="1171" spans="3:4" x14ac:dyDescent="0.2">
      <c r="C1171" s="12"/>
      <c r="D1171" s="12"/>
    </row>
    <row r="1172" spans="3:4" x14ac:dyDescent="0.2">
      <c r="C1172" s="12"/>
      <c r="D1172" s="12"/>
    </row>
    <row r="1173" spans="3:4" x14ac:dyDescent="0.2">
      <c r="C1173" s="12"/>
      <c r="D1173" s="12"/>
    </row>
    <row r="1174" spans="3:4" x14ac:dyDescent="0.2">
      <c r="C1174" s="12"/>
      <c r="D1174" s="12"/>
    </row>
    <row r="1175" spans="3:4" x14ac:dyDescent="0.2">
      <c r="C1175" s="12"/>
      <c r="D1175" s="12"/>
    </row>
    <row r="1176" spans="3:4" x14ac:dyDescent="0.2">
      <c r="C1176" s="12"/>
      <c r="D1176" s="12"/>
    </row>
    <row r="1177" spans="3:4" x14ac:dyDescent="0.2">
      <c r="C1177" s="12"/>
      <c r="D1177" s="12"/>
    </row>
    <row r="1178" spans="3:4" x14ac:dyDescent="0.2">
      <c r="C1178" s="12"/>
      <c r="D1178" s="12"/>
    </row>
    <row r="1179" spans="3:4" x14ac:dyDescent="0.2">
      <c r="C1179" s="12"/>
      <c r="D1179" s="12"/>
    </row>
    <row r="1180" spans="3:4" x14ac:dyDescent="0.2">
      <c r="C1180" s="12"/>
      <c r="D1180" s="12"/>
    </row>
    <row r="1181" spans="3:4" x14ac:dyDescent="0.2">
      <c r="C1181" s="12"/>
      <c r="D1181" s="12"/>
    </row>
    <row r="1182" spans="3:4" x14ac:dyDescent="0.2">
      <c r="C1182" s="12"/>
      <c r="D1182" s="12"/>
    </row>
    <row r="1183" spans="3:4" x14ac:dyDescent="0.2">
      <c r="C1183" s="12"/>
      <c r="D1183" s="12"/>
    </row>
    <row r="1184" spans="3:4" x14ac:dyDescent="0.2">
      <c r="C1184" s="12"/>
      <c r="D1184" s="12"/>
    </row>
    <row r="1185" spans="3:4" x14ac:dyDescent="0.2">
      <c r="C1185" s="12"/>
      <c r="D1185" s="12"/>
    </row>
    <row r="1186" spans="3:4" x14ac:dyDescent="0.2">
      <c r="C1186" s="12"/>
      <c r="D1186" s="12"/>
    </row>
    <row r="1187" spans="3:4" x14ac:dyDescent="0.2">
      <c r="C1187" s="12"/>
      <c r="D1187" s="12"/>
    </row>
    <row r="1188" spans="3:4" x14ac:dyDescent="0.2">
      <c r="C1188" s="12"/>
      <c r="D1188" s="12"/>
    </row>
    <row r="1189" spans="3:4" x14ac:dyDescent="0.2">
      <c r="C1189" s="12"/>
      <c r="D1189" s="12"/>
    </row>
    <row r="1190" spans="3:4" x14ac:dyDescent="0.2">
      <c r="C1190" s="12"/>
      <c r="D1190" s="12"/>
    </row>
    <row r="1191" spans="3:4" x14ac:dyDescent="0.2">
      <c r="C1191" s="12"/>
      <c r="D1191" s="12"/>
    </row>
    <row r="1192" spans="3:4" x14ac:dyDescent="0.2">
      <c r="C1192" s="12"/>
      <c r="D1192" s="12"/>
    </row>
    <row r="1193" spans="3:4" x14ac:dyDescent="0.2">
      <c r="C1193" s="12"/>
      <c r="D1193" s="12"/>
    </row>
    <row r="1194" spans="3:4" x14ac:dyDescent="0.2">
      <c r="C1194" s="12"/>
      <c r="D1194" s="12"/>
    </row>
    <row r="1195" spans="3:4" x14ac:dyDescent="0.2">
      <c r="C1195" s="12"/>
      <c r="D1195" s="12"/>
    </row>
    <row r="1196" spans="3:4" x14ac:dyDescent="0.2">
      <c r="C1196" s="12"/>
      <c r="D1196" s="12"/>
    </row>
    <row r="1197" spans="3:4" x14ac:dyDescent="0.2">
      <c r="C1197" s="12"/>
      <c r="D1197" s="12"/>
    </row>
    <row r="1198" spans="3:4" x14ac:dyDescent="0.2">
      <c r="C1198" s="12"/>
      <c r="D1198" s="12"/>
    </row>
    <row r="1199" spans="3:4" x14ac:dyDescent="0.2">
      <c r="C1199" s="12"/>
      <c r="D1199" s="12"/>
    </row>
    <row r="1200" spans="3:4" x14ac:dyDescent="0.2">
      <c r="C1200" s="12"/>
      <c r="D1200" s="12"/>
    </row>
    <row r="1201" spans="3:4" x14ac:dyDescent="0.2">
      <c r="C1201" s="12"/>
      <c r="D1201" s="12"/>
    </row>
    <row r="1202" spans="3:4" x14ac:dyDescent="0.2">
      <c r="C1202" s="12"/>
      <c r="D1202" s="12"/>
    </row>
    <row r="1203" spans="3:4" x14ac:dyDescent="0.2">
      <c r="C1203" s="12"/>
      <c r="D1203" s="12"/>
    </row>
    <row r="1204" spans="3:4" x14ac:dyDescent="0.2">
      <c r="C1204" s="12"/>
      <c r="D1204" s="12"/>
    </row>
    <row r="1205" spans="3:4" x14ac:dyDescent="0.2">
      <c r="C1205" s="12"/>
      <c r="D1205" s="12"/>
    </row>
    <row r="1206" spans="3:4" x14ac:dyDescent="0.2">
      <c r="C1206" s="12"/>
      <c r="D1206" s="12"/>
    </row>
    <row r="1207" spans="3:4" x14ac:dyDescent="0.2">
      <c r="C1207" s="12"/>
      <c r="D1207" s="12"/>
    </row>
    <row r="1208" spans="3:4" x14ac:dyDescent="0.2">
      <c r="C1208" s="12"/>
      <c r="D1208" s="12"/>
    </row>
    <row r="1209" spans="3:4" x14ac:dyDescent="0.2">
      <c r="C1209" s="12"/>
      <c r="D1209" s="12"/>
    </row>
    <row r="1210" spans="3:4" x14ac:dyDescent="0.2">
      <c r="C1210" s="12"/>
      <c r="D1210" s="12"/>
    </row>
    <row r="1211" spans="3:4" x14ac:dyDescent="0.2">
      <c r="C1211" s="12"/>
      <c r="D1211" s="12"/>
    </row>
    <row r="1212" spans="3:4" x14ac:dyDescent="0.2">
      <c r="C1212" s="12"/>
      <c r="D1212" s="12"/>
    </row>
    <row r="1213" spans="3:4" x14ac:dyDescent="0.2">
      <c r="C1213" s="12"/>
      <c r="D1213" s="12"/>
    </row>
    <row r="1214" spans="3:4" x14ac:dyDescent="0.2">
      <c r="C1214" s="12"/>
      <c r="D1214" s="12"/>
    </row>
    <row r="1215" spans="3:4" x14ac:dyDescent="0.2">
      <c r="C1215" s="12"/>
      <c r="D1215" s="12"/>
    </row>
    <row r="1216" spans="3:4" x14ac:dyDescent="0.2">
      <c r="C1216" s="12"/>
      <c r="D1216" s="12"/>
    </row>
    <row r="1217" spans="3:4" x14ac:dyDescent="0.2">
      <c r="C1217" s="12"/>
      <c r="D1217" s="12"/>
    </row>
    <row r="1218" spans="3:4" x14ac:dyDescent="0.2">
      <c r="C1218" s="12"/>
      <c r="D1218" s="12"/>
    </row>
    <row r="1219" spans="3:4" x14ac:dyDescent="0.2">
      <c r="C1219" s="12"/>
      <c r="D1219" s="12"/>
    </row>
    <row r="1220" spans="3:4" x14ac:dyDescent="0.2">
      <c r="C1220" s="12"/>
      <c r="D1220" s="12"/>
    </row>
    <row r="1221" spans="3:4" x14ac:dyDescent="0.2">
      <c r="C1221" s="12"/>
      <c r="D1221" s="12"/>
    </row>
    <row r="1222" spans="3:4" x14ac:dyDescent="0.2">
      <c r="C1222" s="12"/>
      <c r="D1222" s="12"/>
    </row>
    <row r="1223" spans="3:4" x14ac:dyDescent="0.2">
      <c r="C1223" s="12"/>
      <c r="D1223" s="12"/>
    </row>
    <row r="1224" spans="3:4" x14ac:dyDescent="0.2">
      <c r="C1224" s="12"/>
      <c r="D1224" s="12"/>
    </row>
    <row r="1225" spans="3:4" x14ac:dyDescent="0.2">
      <c r="C1225" s="12"/>
      <c r="D1225" s="12"/>
    </row>
    <row r="1226" spans="3:4" x14ac:dyDescent="0.2">
      <c r="C1226" s="12"/>
      <c r="D1226" s="12"/>
    </row>
    <row r="1227" spans="3:4" x14ac:dyDescent="0.2">
      <c r="C1227" s="12"/>
      <c r="D1227" s="12"/>
    </row>
    <row r="1228" spans="3:4" x14ac:dyDescent="0.2">
      <c r="C1228" s="12"/>
      <c r="D1228" s="12"/>
    </row>
    <row r="1229" spans="3:4" x14ac:dyDescent="0.2">
      <c r="C1229" s="12"/>
      <c r="D1229" s="12"/>
    </row>
    <row r="1230" spans="3:4" x14ac:dyDescent="0.2">
      <c r="C1230" s="12"/>
      <c r="D1230" s="12"/>
    </row>
    <row r="1231" spans="3:4" x14ac:dyDescent="0.2">
      <c r="C1231" s="12"/>
      <c r="D1231" s="12"/>
    </row>
    <row r="1232" spans="3:4" x14ac:dyDescent="0.2">
      <c r="C1232" s="12"/>
      <c r="D1232" s="12"/>
    </row>
    <row r="1233" spans="3:4" x14ac:dyDescent="0.2">
      <c r="C1233" s="12"/>
      <c r="D1233" s="12"/>
    </row>
    <row r="1234" spans="3:4" x14ac:dyDescent="0.2">
      <c r="C1234" s="12"/>
      <c r="D1234" s="12"/>
    </row>
    <row r="1235" spans="3:4" x14ac:dyDescent="0.2">
      <c r="C1235" s="12"/>
      <c r="D1235" s="12"/>
    </row>
    <row r="1236" spans="3:4" x14ac:dyDescent="0.2">
      <c r="C1236" s="12"/>
      <c r="D1236" s="12"/>
    </row>
    <row r="1237" spans="3:4" x14ac:dyDescent="0.2">
      <c r="C1237" s="12"/>
      <c r="D1237" s="12"/>
    </row>
    <row r="1238" spans="3:4" x14ac:dyDescent="0.2">
      <c r="C1238" s="12"/>
      <c r="D1238" s="12"/>
    </row>
    <row r="1239" spans="3:4" x14ac:dyDescent="0.2">
      <c r="C1239" s="12"/>
      <c r="D1239" s="12"/>
    </row>
    <row r="1240" spans="3:4" x14ac:dyDescent="0.2">
      <c r="C1240" s="12"/>
      <c r="D1240" s="12"/>
    </row>
    <row r="1241" spans="3:4" x14ac:dyDescent="0.2">
      <c r="C1241" s="12"/>
      <c r="D1241" s="12"/>
    </row>
    <row r="1242" spans="3:4" x14ac:dyDescent="0.2">
      <c r="C1242" s="12"/>
      <c r="D1242" s="12"/>
    </row>
    <row r="1243" spans="3:4" x14ac:dyDescent="0.2">
      <c r="C1243" s="12"/>
      <c r="D1243" s="12"/>
    </row>
    <row r="1244" spans="3:4" x14ac:dyDescent="0.2">
      <c r="C1244" s="12"/>
      <c r="D1244" s="12"/>
    </row>
    <row r="1245" spans="3:4" x14ac:dyDescent="0.2">
      <c r="C1245" s="12"/>
      <c r="D1245" s="12"/>
    </row>
    <row r="1246" spans="3:4" x14ac:dyDescent="0.2">
      <c r="C1246" s="12"/>
      <c r="D1246" s="12"/>
    </row>
    <row r="1247" spans="3:4" x14ac:dyDescent="0.2">
      <c r="C1247" s="12"/>
      <c r="D1247" s="12"/>
    </row>
    <row r="1248" spans="3:4" x14ac:dyDescent="0.2">
      <c r="C1248" s="12"/>
      <c r="D1248" s="12"/>
    </row>
    <row r="1249" spans="3:4" x14ac:dyDescent="0.2">
      <c r="C1249" s="12"/>
      <c r="D1249" s="12"/>
    </row>
    <row r="1250" spans="3:4" x14ac:dyDescent="0.2">
      <c r="C1250" s="12"/>
      <c r="D1250" s="12"/>
    </row>
    <row r="1251" spans="3:4" x14ac:dyDescent="0.2">
      <c r="C1251" s="12"/>
      <c r="D1251" s="12"/>
    </row>
    <row r="1252" spans="3:4" x14ac:dyDescent="0.2">
      <c r="C1252" s="12"/>
      <c r="D1252" s="12"/>
    </row>
    <row r="1253" spans="3:4" x14ac:dyDescent="0.2">
      <c r="C1253" s="12"/>
      <c r="D1253" s="12"/>
    </row>
    <row r="1254" spans="3:4" x14ac:dyDescent="0.2">
      <c r="C1254" s="12"/>
      <c r="D1254" s="12"/>
    </row>
    <row r="1255" spans="3:4" x14ac:dyDescent="0.2">
      <c r="C1255" s="12"/>
      <c r="D1255" s="12"/>
    </row>
    <row r="1256" spans="3:4" x14ac:dyDescent="0.2">
      <c r="C1256" s="12"/>
      <c r="D1256" s="12"/>
    </row>
    <row r="1257" spans="3:4" x14ac:dyDescent="0.2">
      <c r="C1257" s="12"/>
      <c r="D1257" s="12"/>
    </row>
    <row r="1258" spans="3:4" x14ac:dyDescent="0.2">
      <c r="C1258" s="12"/>
      <c r="D1258" s="12"/>
    </row>
    <row r="1259" spans="3:4" x14ac:dyDescent="0.2">
      <c r="C1259" s="12"/>
      <c r="D1259" s="12"/>
    </row>
    <row r="1260" spans="3:4" x14ac:dyDescent="0.2">
      <c r="C1260" s="12"/>
      <c r="D1260" s="12"/>
    </row>
    <row r="1261" spans="3:4" x14ac:dyDescent="0.2">
      <c r="C1261" s="12"/>
      <c r="D1261" s="12"/>
    </row>
    <row r="1262" spans="3:4" x14ac:dyDescent="0.2">
      <c r="C1262" s="12"/>
      <c r="D1262" s="12"/>
    </row>
    <row r="1263" spans="3:4" x14ac:dyDescent="0.2">
      <c r="C1263" s="12"/>
      <c r="D1263" s="12"/>
    </row>
    <row r="1264" spans="3:4" x14ac:dyDescent="0.2">
      <c r="C1264" s="12"/>
      <c r="D1264" s="12"/>
    </row>
    <row r="1265" spans="3:4" x14ac:dyDescent="0.2">
      <c r="C1265" s="12"/>
      <c r="D1265" s="12"/>
    </row>
    <row r="1266" spans="3:4" x14ac:dyDescent="0.2">
      <c r="C1266" s="12"/>
      <c r="D1266" s="12"/>
    </row>
    <row r="1267" spans="3:4" x14ac:dyDescent="0.2">
      <c r="C1267" s="12"/>
      <c r="D1267" s="12"/>
    </row>
    <row r="1268" spans="3:4" x14ac:dyDescent="0.2">
      <c r="C1268" s="12"/>
      <c r="D1268" s="12"/>
    </row>
    <row r="1269" spans="3:4" x14ac:dyDescent="0.2">
      <c r="C1269" s="12"/>
      <c r="D1269" s="12"/>
    </row>
    <row r="1270" spans="3:4" x14ac:dyDescent="0.2">
      <c r="C1270" s="12"/>
      <c r="D1270" s="12"/>
    </row>
    <row r="1271" spans="3:4" x14ac:dyDescent="0.2">
      <c r="C1271" s="12"/>
      <c r="D1271" s="12"/>
    </row>
    <row r="1272" spans="3:4" x14ac:dyDescent="0.2">
      <c r="C1272" s="12"/>
      <c r="D1272" s="12"/>
    </row>
    <row r="1273" spans="3:4" x14ac:dyDescent="0.2">
      <c r="C1273" s="12"/>
      <c r="D1273" s="12"/>
    </row>
    <row r="1274" spans="3:4" x14ac:dyDescent="0.2">
      <c r="C1274" s="12"/>
      <c r="D1274" s="12"/>
    </row>
    <row r="1275" spans="3:4" x14ac:dyDescent="0.2">
      <c r="C1275" s="12"/>
      <c r="D1275" s="12"/>
    </row>
    <row r="1276" spans="3:4" x14ac:dyDescent="0.2">
      <c r="C1276" s="12"/>
      <c r="D1276" s="12"/>
    </row>
    <row r="1277" spans="3:4" x14ac:dyDescent="0.2">
      <c r="C1277" s="12"/>
      <c r="D1277" s="12"/>
    </row>
    <row r="1278" spans="3:4" x14ac:dyDescent="0.2">
      <c r="C1278" s="12"/>
      <c r="D1278" s="12"/>
    </row>
    <row r="1279" spans="3:4" x14ac:dyDescent="0.2">
      <c r="C1279" s="12"/>
      <c r="D1279" s="12"/>
    </row>
    <row r="1280" spans="3:4" x14ac:dyDescent="0.2">
      <c r="C1280" s="12"/>
      <c r="D1280" s="12"/>
    </row>
    <row r="1281" spans="3:4" x14ac:dyDescent="0.2">
      <c r="C1281" s="12"/>
      <c r="D1281" s="12"/>
    </row>
    <row r="1282" spans="3:4" x14ac:dyDescent="0.2">
      <c r="C1282" s="12"/>
      <c r="D1282" s="12"/>
    </row>
    <row r="1283" spans="3:4" x14ac:dyDescent="0.2">
      <c r="C1283" s="12"/>
      <c r="D1283" s="12"/>
    </row>
    <row r="1284" spans="3:4" x14ac:dyDescent="0.2">
      <c r="C1284" s="12"/>
      <c r="D1284" s="12"/>
    </row>
    <row r="1285" spans="3:4" x14ac:dyDescent="0.2">
      <c r="C1285" s="12"/>
      <c r="D1285" s="12"/>
    </row>
    <row r="1286" spans="3:4" x14ac:dyDescent="0.2">
      <c r="C1286" s="12"/>
      <c r="D1286" s="12"/>
    </row>
    <row r="1287" spans="3:4" x14ac:dyDescent="0.2">
      <c r="C1287" s="12"/>
      <c r="D1287" s="12"/>
    </row>
    <row r="1288" spans="3:4" x14ac:dyDescent="0.2">
      <c r="C1288" s="12"/>
      <c r="D1288" s="12"/>
    </row>
    <row r="1289" spans="3:4" x14ac:dyDescent="0.2">
      <c r="C1289" s="12"/>
      <c r="D1289" s="12"/>
    </row>
    <row r="1290" spans="3:4" x14ac:dyDescent="0.2">
      <c r="C1290" s="12"/>
      <c r="D1290" s="12"/>
    </row>
    <row r="1291" spans="3:4" x14ac:dyDescent="0.2">
      <c r="C1291" s="12"/>
      <c r="D1291" s="12"/>
    </row>
    <row r="1292" spans="3:4" x14ac:dyDescent="0.2">
      <c r="C1292" s="12"/>
      <c r="D1292" s="12"/>
    </row>
    <row r="1293" spans="3:4" x14ac:dyDescent="0.2">
      <c r="C1293" s="12"/>
      <c r="D1293" s="12"/>
    </row>
    <row r="1294" spans="3:4" x14ac:dyDescent="0.2">
      <c r="C1294" s="12"/>
      <c r="D1294" s="12"/>
    </row>
    <row r="1295" spans="3:4" x14ac:dyDescent="0.2">
      <c r="C1295" s="12"/>
      <c r="D1295" s="12"/>
    </row>
    <row r="1296" spans="3:4" x14ac:dyDescent="0.2">
      <c r="C1296" s="12"/>
      <c r="D1296" s="12"/>
    </row>
    <row r="1297" spans="3:4" x14ac:dyDescent="0.2">
      <c r="C1297" s="12"/>
      <c r="D1297" s="12"/>
    </row>
    <row r="1298" spans="3:4" x14ac:dyDescent="0.2">
      <c r="C1298" s="12"/>
      <c r="D1298" s="12"/>
    </row>
    <row r="1299" spans="3:4" x14ac:dyDescent="0.2">
      <c r="C1299" s="12"/>
      <c r="D1299" s="12"/>
    </row>
    <row r="1300" spans="3:4" x14ac:dyDescent="0.2">
      <c r="C1300" s="12"/>
      <c r="D1300" s="12"/>
    </row>
    <row r="1301" spans="3:4" x14ac:dyDescent="0.2">
      <c r="C1301" s="12"/>
      <c r="D1301" s="12"/>
    </row>
    <row r="1302" spans="3:4" x14ac:dyDescent="0.2">
      <c r="C1302" s="12"/>
      <c r="D1302" s="12"/>
    </row>
    <row r="1303" spans="3:4" x14ac:dyDescent="0.2">
      <c r="C1303" s="12"/>
      <c r="D1303" s="12"/>
    </row>
    <row r="1304" spans="3:4" x14ac:dyDescent="0.2">
      <c r="C1304" s="12"/>
      <c r="D1304" s="12"/>
    </row>
    <row r="1305" spans="3:4" x14ac:dyDescent="0.2">
      <c r="C1305" s="12"/>
      <c r="D1305" s="12"/>
    </row>
    <row r="1306" spans="3:4" x14ac:dyDescent="0.2">
      <c r="C1306" s="12"/>
      <c r="D1306" s="12"/>
    </row>
    <row r="1307" spans="3:4" x14ac:dyDescent="0.2">
      <c r="C1307" s="12"/>
      <c r="D1307" s="12"/>
    </row>
    <row r="1308" spans="3:4" x14ac:dyDescent="0.2">
      <c r="C1308" s="12"/>
      <c r="D1308" s="12"/>
    </row>
    <row r="1309" spans="3:4" x14ac:dyDescent="0.2">
      <c r="C1309" s="12"/>
      <c r="D1309" s="12"/>
    </row>
    <row r="1310" spans="3:4" x14ac:dyDescent="0.2">
      <c r="C1310" s="12"/>
      <c r="D1310" s="12"/>
    </row>
    <row r="1311" spans="3:4" x14ac:dyDescent="0.2">
      <c r="C1311" s="12"/>
      <c r="D1311" s="12"/>
    </row>
    <row r="1312" spans="3:4" x14ac:dyDescent="0.2">
      <c r="C1312" s="12"/>
      <c r="D1312" s="12"/>
    </row>
    <row r="1313" spans="3:4" x14ac:dyDescent="0.2">
      <c r="C1313" s="12"/>
      <c r="D1313" s="12"/>
    </row>
    <row r="1314" spans="3:4" x14ac:dyDescent="0.2">
      <c r="C1314" s="12"/>
      <c r="D1314" s="12"/>
    </row>
    <row r="1315" spans="3:4" x14ac:dyDescent="0.2">
      <c r="C1315" s="12"/>
      <c r="D1315" s="12"/>
    </row>
    <row r="1316" spans="3:4" x14ac:dyDescent="0.2">
      <c r="C1316" s="12"/>
      <c r="D1316" s="12"/>
    </row>
    <row r="1317" spans="3:4" x14ac:dyDescent="0.2">
      <c r="C1317" s="12"/>
      <c r="D1317" s="12"/>
    </row>
    <row r="1318" spans="3:4" x14ac:dyDescent="0.2">
      <c r="C1318" s="12"/>
      <c r="D1318" s="12"/>
    </row>
    <row r="1319" spans="3:4" x14ac:dyDescent="0.2">
      <c r="C1319" s="12"/>
      <c r="D1319" s="12"/>
    </row>
    <row r="1320" spans="3:4" x14ac:dyDescent="0.2">
      <c r="C1320" s="12"/>
      <c r="D1320" s="12"/>
    </row>
    <row r="1321" spans="3:4" x14ac:dyDescent="0.2">
      <c r="C1321" s="12"/>
      <c r="D1321" s="12"/>
    </row>
    <row r="1322" spans="3:4" x14ac:dyDescent="0.2">
      <c r="C1322" s="12"/>
      <c r="D1322" s="12"/>
    </row>
    <row r="1323" spans="3:4" x14ac:dyDescent="0.2">
      <c r="C1323" s="12"/>
      <c r="D1323" s="12"/>
    </row>
    <row r="1324" spans="3:4" x14ac:dyDescent="0.2">
      <c r="C1324" s="12"/>
      <c r="D1324" s="12"/>
    </row>
    <row r="1325" spans="3:4" x14ac:dyDescent="0.2">
      <c r="C1325" s="12"/>
      <c r="D1325" s="12"/>
    </row>
    <row r="1326" spans="3:4" x14ac:dyDescent="0.2">
      <c r="C1326" s="12"/>
      <c r="D1326" s="12"/>
    </row>
    <row r="1327" spans="3:4" x14ac:dyDescent="0.2">
      <c r="C1327" s="12"/>
      <c r="D1327" s="12"/>
    </row>
    <row r="1328" spans="3:4" x14ac:dyDescent="0.2">
      <c r="C1328" s="12"/>
      <c r="D1328" s="12"/>
    </row>
    <row r="1329" spans="3:4" x14ac:dyDescent="0.2">
      <c r="C1329" s="12"/>
      <c r="D1329" s="12"/>
    </row>
    <row r="1330" spans="3:4" x14ac:dyDescent="0.2">
      <c r="C1330" s="12"/>
      <c r="D1330" s="12"/>
    </row>
    <row r="1331" spans="3:4" x14ac:dyDescent="0.2">
      <c r="C1331" s="12"/>
      <c r="D1331" s="12"/>
    </row>
    <row r="1332" spans="3:4" x14ac:dyDescent="0.2">
      <c r="C1332" s="12"/>
      <c r="D1332" s="12"/>
    </row>
    <row r="1333" spans="3:4" x14ac:dyDescent="0.2">
      <c r="C1333" s="12"/>
      <c r="D1333" s="12"/>
    </row>
    <row r="1334" spans="3:4" x14ac:dyDescent="0.2">
      <c r="C1334" s="12"/>
      <c r="D1334" s="12"/>
    </row>
    <row r="1335" spans="3:4" x14ac:dyDescent="0.2">
      <c r="C1335" s="12"/>
      <c r="D1335" s="12"/>
    </row>
    <row r="1336" spans="3:4" x14ac:dyDescent="0.2">
      <c r="C1336" s="12"/>
      <c r="D1336" s="12"/>
    </row>
    <row r="1337" spans="3:4" x14ac:dyDescent="0.2">
      <c r="C1337" s="12"/>
      <c r="D1337" s="12"/>
    </row>
    <row r="1338" spans="3:4" x14ac:dyDescent="0.2">
      <c r="C1338" s="12"/>
      <c r="D1338" s="12"/>
    </row>
    <row r="1339" spans="3:4" x14ac:dyDescent="0.2">
      <c r="C1339" s="12"/>
      <c r="D1339" s="12"/>
    </row>
    <row r="1340" spans="3:4" x14ac:dyDescent="0.2">
      <c r="C1340" s="12"/>
      <c r="D1340" s="12"/>
    </row>
    <row r="1341" spans="3:4" x14ac:dyDescent="0.2">
      <c r="C1341" s="12"/>
      <c r="D1341" s="12"/>
    </row>
    <row r="1342" spans="3:4" x14ac:dyDescent="0.2">
      <c r="C1342" s="12"/>
      <c r="D1342" s="12"/>
    </row>
    <row r="1343" spans="3:4" x14ac:dyDescent="0.2">
      <c r="C1343" s="12"/>
      <c r="D1343" s="12"/>
    </row>
    <row r="1344" spans="3:4" x14ac:dyDescent="0.2">
      <c r="C1344" s="12"/>
      <c r="D1344" s="12"/>
    </row>
    <row r="1345" spans="3:4" x14ac:dyDescent="0.2">
      <c r="C1345" s="12"/>
      <c r="D1345" s="12"/>
    </row>
    <row r="1346" spans="3:4" x14ac:dyDescent="0.2">
      <c r="C1346" s="12"/>
      <c r="D1346" s="12"/>
    </row>
    <row r="1347" spans="3:4" x14ac:dyDescent="0.2">
      <c r="C1347" s="12"/>
      <c r="D1347" s="12"/>
    </row>
    <row r="1348" spans="3:4" x14ac:dyDescent="0.2">
      <c r="C1348" s="12"/>
      <c r="D1348" s="12"/>
    </row>
    <row r="1349" spans="3:4" x14ac:dyDescent="0.2">
      <c r="C1349" s="12"/>
      <c r="D1349" s="12"/>
    </row>
    <row r="1350" spans="3:4" x14ac:dyDescent="0.2">
      <c r="C1350" s="12"/>
      <c r="D1350" s="12"/>
    </row>
    <row r="1351" spans="3:4" x14ac:dyDescent="0.2">
      <c r="C1351" s="12"/>
      <c r="D1351" s="12"/>
    </row>
    <row r="1352" spans="3:4" x14ac:dyDescent="0.2">
      <c r="C1352" s="12"/>
      <c r="D1352" s="12"/>
    </row>
    <row r="1353" spans="3:4" x14ac:dyDescent="0.2">
      <c r="C1353" s="12"/>
      <c r="D1353" s="12"/>
    </row>
    <row r="1354" spans="3:4" x14ac:dyDescent="0.2">
      <c r="C1354" s="12"/>
      <c r="D1354" s="12"/>
    </row>
    <row r="1355" spans="3:4" x14ac:dyDescent="0.2">
      <c r="C1355" s="12"/>
      <c r="D1355" s="12"/>
    </row>
    <row r="1356" spans="3:4" x14ac:dyDescent="0.2">
      <c r="C1356" s="12"/>
      <c r="D1356" s="12"/>
    </row>
    <row r="1357" spans="3:4" x14ac:dyDescent="0.2">
      <c r="C1357" s="12"/>
      <c r="D1357" s="12"/>
    </row>
    <row r="1358" spans="3:4" x14ac:dyDescent="0.2">
      <c r="C1358" s="12"/>
      <c r="D1358" s="12"/>
    </row>
    <row r="1359" spans="3:4" x14ac:dyDescent="0.2">
      <c r="C1359" s="12"/>
      <c r="D1359" s="12"/>
    </row>
    <row r="1360" spans="3:4" x14ac:dyDescent="0.2">
      <c r="C1360" s="12"/>
      <c r="D1360" s="12"/>
    </row>
    <row r="1361" spans="3:4" x14ac:dyDescent="0.2">
      <c r="C1361" s="12"/>
      <c r="D1361" s="12"/>
    </row>
    <row r="1362" spans="3:4" x14ac:dyDescent="0.2">
      <c r="C1362" s="12"/>
      <c r="D1362" s="12"/>
    </row>
    <row r="1363" spans="3:4" x14ac:dyDescent="0.2">
      <c r="C1363" s="12"/>
      <c r="D1363" s="12"/>
    </row>
    <row r="1364" spans="3:4" x14ac:dyDescent="0.2">
      <c r="C1364" s="12"/>
      <c r="D1364" s="12"/>
    </row>
    <row r="1365" spans="3:4" x14ac:dyDescent="0.2">
      <c r="C1365" s="12"/>
      <c r="D1365" s="12"/>
    </row>
    <row r="1366" spans="3:4" x14ac:dyDescent="0.2">
      <c r="C1366" s="12"/>
      <c r="D1366" s="12"/>
    </row>
    <row r="1367" spans="3:4" x14ac:dyDescent="0.2">
      <c r="C1367" s="12"/>
      <c r="D1367" s="12"/>
    </row>
    <row r="1368" spans="3:4" x14ac:dyDescent="0.2">
      <c r="C1368" s="12"/>
      <c r="D1368" s="12"/>
    </row>
    <row r="1369" spans="3:4" x14ac:dyDescent="0.2">
      <c r="C1369" s="12"/>
      <c r="D1369" s="12"/>
    </row>
    <row r="1370" spans="3:4" x14ac:dyDescent="0.2">
      <c r="C1370" s="12"/>
      <c r="D1370" s="12"/>
    </row>
    <row r="1371" spans="3:4" x14ac:dyDescent="0.2">
      <c r="C1371" s="12"/>
      <c r="D1371" s="12"/>
    </row>
    <row r="1372" spans="3:4" x14ac:dyDescent="0.2">
      <c r="C1372" s="12"/>
      <c r="D1372" s="12"/>
    </row>
    <row r="1373" spans="3:4" x14ac:dyDescent="0.2">
      <c r="C1373" s="12"/>
      <c r="D1373" s="12"/>
    </row>
    <row r="1374" spans="3:4" x14ac:dyDescent="0.2">
      <c r="C1374" s="12"/>
      <c r="D1374" s="12"/>
    </row>
    <row r="1375" spans="3:4" x14ac:dyDescent="0.2">
      <c r="C1375" s="12"/>
      <c r="D1375" s="12"/>
    </row>
    <row r="1376" spans="3:4" x14ac:dyDescent="0.2">
      <c r="C1376" s="12"/>
      <c r="D1376" s="12"/>
    </row>
    <row r="1377" spans="3:4" x14ac:dyDescent="0.2">
      <c r="C1377" s="12"/>
      <c r="D1377" s="12"/>
    </row>
    <row r="1378" spans="3:4" x14ac:dyDescent="0.2">
      <c r="C1378" s="12"/>
      <c r="D1378" s="12"/>
    </row>
    <row r="1379" spans="3:4" x14ac:dyDescent="0.2">
      <c r="C1379" s="12"/>
      <c r="D1379" s="12"/>
    </row>
    <row r="1380" spans="3:4" x14ac:dyDescent="0.2">
      <c r="C1380" s="12"/>
      <c r="D1380" s="12"/>
    </row>
    <row r="1381" spans="3:4" x14ac:dyDescent="0.2">
      <c r="C1381" s="12"/>
      <c r="D1381" s="12"/>
    </row>
    <row r="1382" spans="3:4" x14ac:dyDescent="0.2">
      <c r="C1382" s="12"/>
      <c r="D1382" s="12"/>
    </row>
    <row r="1383" spans="3:4" x14ac:dyDescent="0.2">
      <c r="C1383" s="12"/>
      <c r="D1383" s="12"/>
    </row>
    <row r="1384" spans="3:4" x14ac:dyDescent="0.2">
      <c r="C1384" s="12"/>
      <c r="D1384" s="12"/>
    </row>
    <row r="1385" spans="3:4" x14ac:dyDescent="0.2">
      <c r="C1385" s="12"/>
      <c r="D1385" s="12"/>
    </row>
    <row r="1386" spans="3:4" x14ac:dyDescent="0.2">
      <c r="C1386" s="12"/>
      <c r="D1386" s="12"/>
    </row>
    <row r="1387" spans="3:4" x14ac:dyDescent="0.2">
      <c r="C1387" s="12"/>
      <c r="D1387" s="12"/>
    </row>
    <row r="1388" spans="3:4" x14ac:dyDescent="0.2">
      <c r="C1388" s="12"/>
      <c r="D1388" s="12"/>
    </row>
    <row r="1389" spans="3:4" x14ac:dyDescent="0.2">
      <c r="C1389" s="12"/>
      <c r="D1389" s="12"/>
    </row>
    <row r="1390" spans="3:4" x14ac:dyDescent="0.2">
      <c r="C1390" s="12"/>
      <c r="D1390" s="12"/>
    </row>
    <row r="1391" spans="3:4" x14ac:dyDescent="0.2">
      <c r="C1391" s="12"/>
      <c r="D1391" s="12"/>
    </row>
    <row r="1392" spans="3:4" x14ac:dyDescent="0.2">
      <c r="C1392" s="12"/>
      <c r="D1392" s="12"/>
    </row>
    <row r="1393" spans="3:4" x14ac:dyDescent="0.2">
      <c r="C1393" s="12"/>
      <c r="D1393" s="12"/>
    </row>
    <row r="1394" spans="3:4" x14ac:dyDescent="0.2">
      <c r="C1394" s="12"/>
      <c r="D1394" s="12"/>
    </row>
    <row r="1395" spans="3:4" x14ac:dyDescent="0.2">
      <c r="C1395" s="12"/>
      <c r="D1395" s="12"/>
    </row>
    <row r="1396" spans="3:4" x14ac:dyDescent="0.2">
      <c r="C1396" s="12"/>
      <c r="D1396" s="12"/>
    </row>
    <row r="1397" spans="3:4" x14ac:dyDescent="0.2">
      <c r="C1397" s="12"/>
      <c r="D1397" s="12"/>
    </row>
    <row r="1398" spans="3:4" x14ac:dyDescent="0.2">
      <c r="C1398" s="12"/>
      <c r="D1398" s="12"/>
    </row>
    <row r="1399" spans="3:4" x14ac:dyDescent="0.2">
      <c r="C1399" s="12"/>
      <c r="D1399" s="12"/>
    </row>
    <row r="1400" spans="3:4" x14ac:dyDescent="0.2">
      <c r="C1400" s="12"/>
      <c r="D1400" s="12"/>
    </row>
    <row r="1401" spans="3:4" x14ac:dyDescent="0.2">
      <c r="C1401" s="12"/>
      <c r="D1401" s="12"/>
    </row>
    <row r="1402" spans="3:4" x14ac:dyDescent="0.2">
      <c r="C1402" s="12"/>
      <c r="D1402" s="12"/>
    </row>
    <row r="1403" spans="3:4" x14ac:dyDescent="0.2">
      <c r="C1403" s="12"/>
      <c r="D1403" s="12"/>
    </row>
    <row r="1404" spans="3:4" x14ac:dyDescent="0.2">
      <c r="C1404" s="12"/>
      <c r="D1404" s="12"/>
    </row>
    <row r="1405" spans="3:4" x14ac:dyDescent="0.2">
      <c r="C1405" s="12"/>
      <c r="D1405" s="12"/>
    </row>
    <row r="1406" spans="3:4" x14ac:dyDescent="0.2">
      <c r="C1406" s="12"/>
      <c r="D1406" s="12"/>
    </row>
    <row r="1407" spans="3:4" x14ac:dyDescent="0.2">
      <c r="C1407" s="12"/>
      <c r="D1407" s="12"/>
    </row>
    <row r="1408" spans="3:4" x14ac:dyDescent="0.2">
      <c r="C1408" s="12"/>
      <c r="D1408" s="12"/>
    </row>
    <row r="1409" spans="3:4" x14ac:dyDescent="0.2">
      <c r="C1409" s="12"/>
      <c r="D1409" s="12"/>
    </row>
    <row r="1410" spans="3:4" x14ac:dyDescent="0.2">
      <c r="C1410" s="12"/>
      <c r="D1410" s="12"/>
    </row>
    <row r="1411" spans="3:4" x14ac:dyDescent="0.2">
      <c r="C1411" s="12"/>
      <c r="D1411" s="12"/>
    </row>
    <row r="1412" spans="3:4" x14ac:dyDescent="0.2">
      <c r="C1412" s="12"/>
      <c r="D1412" s="12"/>
    </row>
    <row r="1413" spans="3:4" x14ac:dyDescent="0.2">
      <c r="C1413" s="12"/>
      <c r="D1413" s="12"/>
    </row>
    <row r="1414" spans="3:4" x14ac:dyDescent="0.2">
      <c r="C1414" s="12"/>
      <c r="D1414" s="12"/>
    </row>
    <row r="1415" spans="3:4" x14ac:dyDescent="0.2">
      <c r="C1415" s="12"/>
      <c r="D1415" s="12"/>
    </row>
    <row r="1416" spans="3:4" x14ac:dyDescent="0.2">
      <c r="C1416" s="12"/>
      <c r="D1416" s="12"/>
    </row>
    <row r="1417" spans="3:4" x14ac:dyDescent="0.2">
      <c r="C1417" s="12"/>
      <c r="D1417" s="12"/>
    </row>
    <row r="1418" spans="3:4" x14ac:dyDescent="0.2">
      <c r="C1418" s="12"/>
      <c r="D1418" s="12"/>
    </row>
    <row r="1419" spans="3:4" x14ac:dyDescent="0.2">
      <c r="C1419" s="12"/>
      <c r="D1419" s="12"/>
    </row>
    <row r="1420" spans="3:4" x14ac:dyDescent="0.2">
      <c r="C1420" s="12"/>
      <c r="D1420" s="12"/>
    </row>
    <row r="1421" spans="3:4" x14ac:dyDescent="0.2">
      <c r="C1421" s="12"/>
      <c r="D1421" s="12"/>
    </row>
    <row r="1422" spans="3:4" x14ac:dyDescent="0.2">
      <c r="C1422" s="12"/>
      <c r="D1422" s="12"/>
    </row>
    <row r="1423" spans="3:4" x14ac:dyDescent="0.2">
      <c r="C1423" s="12"/>
      <c r="D1423" s="12"/>
    </row>
    <row r="1424" spans="3:4" x14ac:dyDescent="0.2">
      <c r="C1424" s="12"/>
      <c r="D1424" s="12"/>
    </row>
    <row r="1425" spans="3:4" x14ac:dyDescent="0.2">
      <c r="C1425" s="12"/>
      <c r="D1425" s="12"/>
    </row>
    <row r="1426" spans="3:4" x14ac:dyDescent="0.2">
      <c r="C1426" s="12"/>
      <c r="D1426" s="12"/>
    </row>
    <row r="1427" spans="3:4" x14ac:dyDescent="0.2">
      <c r="C1427" s="12"/>
      <c r="D1427" s="12"/>
    </row>
    <row r="1428" spans="3:4" x14ac:dyDescent="0.2">
      <c r="C1428" s="12"/>
      <c r="D1428" s="12"/>
    </row>
    <row r="1429" spans="3:4" x14ac:dyDescent="0.2">
      <c r="C1429" s="12"/>
      <c r="D1429" s="12"/>
    </row>
    <row r="1430" spans="3:4" x14ac:dyDescent="0.2">
      <c r="C1430" s="12"/>
      <c r="D1430" s="12"/>
    </row>
    <row r="1431" spans="3:4" x14ac:dyDescent="0.2">
      <c r="C1431" s="12"/>
      <c r="D1431" s="12"/>
    </row>
    <row r="1432" spans="3:4" x14ac:dyDescent="0.2">
      <c r="C1432" s="12"/>
      <c r="D1432" s="12"/>
    </row>
    <row r="1433" spans="3:4" x14ac:dyDescent="0.2">
      <c r="C1433" s="12"/>
      <c r="D1433" s="12"/>
    </row>
    <row r="1434" spans="3:4" x14ac:dyDescent="0.2">
      <c r="C1434" s="12"/>
      <c r="D1434" s="12"/>
    </row>
    <row r="1435" spans="3:4" x14ac:dyDescent="0.2">
      <c r="C1435" s="12"/>
      <c r="D1435" s="12"/>
    </row>
    <row r="1436" spans="3:4" x14ac:dyDescent="0.2">
      <c r="C1436" s="12"/>
      <c r="D1436" s="12"/>
    </row>
    <row r="1437" spans="3:4" x14ac:dyDescent="0.2">
      <c r="C1437" s="12"/>
      <c r="D1437" s="12"/>
    </row>
    <row r="1438" spans="3:4" x14ac:dyDescent="0.2">
      <c r="C1438" s="12"/>
      <c r="D1438" s="12"/>
    </row>
    <row r="1439" spans="3:4" x14ac:dyDescent="0.2">
      <c r="C1439" s="12"/>
      <c r="D1439" s="12"/>
    </row>
    <row r="1440" spans="3:4" x14ac:dyDescent="0.2">
      <c r="C1440" s="12"/>
      <c r="D1440" s="12"/>
    </row>
    <row r="1441" spans="3:4" x14ac:dyDescent="0.2">
      <c r="C1441" s="12"/>
      <c r="D1441" s="12"/>
    </row>
    <row r="1442" spans="3:4" x14ac:dyDescent="0.2">
      <c r="C1442" s="12"/>
      <c r="D1442" s="12"/>
    </row>
    <row r="1443" spans="3:4" x14ac:dyDescent="0.2">
      <c r="C1443" s="12"/>
      <c r="D1443" s="12"/>
    </row>
    <row r="1444" spans="3:4" x14ac:dyDescent="0.2">
      <c r="C1444" s="12"/>
      <c r="D1444" s="12"/>
    </row>
    <row r="1445" spans="3:4" x14ac:dyDescent="0.2">
      <c r="C1445" s="12"/>
      <c r="D1445" s="12"/>
    </row>
    <row r="1446" spans="3:4" x14ac:dyDescent="0.2">
      <c r="C1446" s="12"/>
      <c r="D1446" s="12"/>
    </row>
    <row r="1447" spans="3:4" x14ac:dyDescent="0.2">
      <c r="C1447" s="12"/>
      <c r="D1447" s="12"/>
    </row>
    <row r="1448" spans="3:4" x14ac:dyDescent="0.2">
      <c r="C1448" s="12"/>
      <c r="D1448" s="12"/>
    </row>
    <row r="1449" spans="3:4" x14ac:dyDescent="0.2">
      <c r="C1449" s="12"/>
      <c r="D1449" s="12"/>
    </row>
    <row r="1450" spans="3:4" x14ac:dyDescent="0.2">
      <c r="C1450" s="12"/>
      <c r="D1450" s="12"/>
    </row>
    <row r="1451" spans="3:4" x14ac:dyDescent="0.2">
      <c r="C1451" s="12"/>
      <c r="D1451" s="12"/>
    </row>
    <row r="1452" spans="3:4" x14ac:dyDescent="0.2">
      <c r="C1452" s="12"/>
      <c r="D1452" s="12"/>
    </row>
    <row r="1453" spans="3:4" x14ac:dyDescent="0.2">
      <c r="C1453" s="12"/>
      <c r="D1453" s="12"/>
    </row>
    <row r="1454" spans="3:4" x14ac:dyDescent="0.2">
      <c r="C1454" s="12"/>
      <c r="D1454" s="12"/>
    </row>
    <row r="1455" spans="3:4" x14ac:dyDescent="0.2">
      <c r="C1455" s="12"/>
      <c r="D1455" s="12"/>
    </row>
    <row r="1456" spans="3:4" x14ac:dyDescent="0.2">
      <c r="C1456" s="12"/>
      <c r="D1456" s="12"/>
    </row>
    <row r="1457" spans="3:4" x14ac:dyDescent="0.2">
      <c r="C1457" s="12"/>
      <c r="D1457" s="12"/>
    </row>
    <row r="1458" spans="3:4" x14ac:dyDescent="0.2">
      <c r="C1458" s="12"/>
      <c r="D1458" s="12"/>
    </row>
    <row r="1459" spans="3:4" x14ac:dyDescent="0.2">
      <c r="C1459" s="12"/>
      <c r="D1459" s="12"/>
    </row>
    <row r="1460" spans="3:4" x14ac:dyDescent="0.2">
      <c r="C1460" s="12"/>
      <c r="D1460" s="12"/>
    </row>
    <row r="1461" spans="3:4" x14ac:dyDescent="0.2">
      <c r="C1461" s="12"/>
      <c r="D1461" s="12"/>
    </row>
    <row r="1462" spans="3:4" x14ac:dyDescent="0.2">
      <c r="C1462" s="12"/>
      <c r="D1462" s="12"/>
    </row>
    <row r="1463" spans="3:4" x14ac:dyDescent="0.2">
      <c r="C1463" s="12"/>
      <c r="D1463" s="12"/>
    </row>
    <row r="1464" spans="3:4" x14ac:dyDescent="0.2">
      <c r="C1464" s="12"/>
      <c r="D1464" s="12"/>
    </row>
    <row r="1465" spans="3:4" x14ac:dyDescent="0.2">
      <c r="C1465" s="12"/>
      <c r="D1465" s="12"/>
    </row>
    <row r="1466" spans="3:4" x14ac:dyDescent="0.2">
      <c r="C1466" s="12"/>
      <c r="D1466" s="12"/>
    </row>
    <row r="1467" spans="3:4" x14ac:dyDescent="0.2">
      <c r="C1467" s="12"/>
      <c r="D1467" s="12"/>
    </row>
    <row r="1468" spans="3:4" x14ac:dyDescent="0.2">
      <c r="C1468" s="12"/>
      <c r="D1468" s="12"/>
    </row>
    <row r="1469" spans="3:4" x14ac:dyDescent="0.2">
      <c r="C1469" s="12"/>
      <c r="D1469" s="12"/>
    </row>
    <row r="1470" spans="3:4" x14ac:dyDescent="0.2">
      <c r="C1470" s="12"/>
      <c r="D1470" s="12"/>
    </row>
    <row r="1471" spans="3:4" x14ac:dyDescent="0.2">
      <c r="C1471" s="12"/>
      <c r="D1471" s="12"/>
    </row>
    <row r="1472" spans="3:4" x14ac:dyDescent="0.2">
      <c r="C1472" s="12"/>
      <c r="D1472" s="12"/>
    </row>
    <row r="1473" spans="3:4" x14ac:dyDescent="0.2">
      <c r="C1473" s="12"/>
      <c r="D1473" s="12"/>
    </row>
    <row r="1474" spans="3:4" x14ac:dyDescent="0.2">
      <c r="C1474" s="12"/>
      <c r="D1474" s="12"/>
    </row>
    <row r="1475" spans="3:4" x14ac:dyDescent="0.2">
      <c r="C1475" s="12"/>
      <c r="D1475" s="12"/>
    </row>
    <row r="1476" spans="3:4" x14ac:dyDescent="0.2">
      <c r="C1476" s="12"/>
      <c r="D1476" s="12"/>
    </row>
    <row r="1477" spans="3:4" x14ac:dyDescent="0.2">
      <c r="C1477" s="12"/>
      <c r="D1477" s="12"/>
    </row>
    <row r="1478" spans="3:4" x14ac:dyDescent="0.2">
      <c r="C1478" s="12"/>
      <c r="D1478" s="12"/>
    </row>
    <row r="1479" spans="3:4" x14ac:dyDescent="0.2">
      <c r="C1479" s="12"/>
      <c r="D1479" s="12"/>
    </row>
    <row r="1480" spans="3:4" x14ac:dyDescent="0.2">
      <c r="C1480" s="12"/>
      <c r="D1480" s="12"/>
    </row>
    <row r="1481" spans="3:4" x14ac:dyDescent="0.2">
      <c r="C1481" s="12"/>
      <c r="D1481" s="12"/>
    </row>
    <row r="1482" spans="3:4" x14ac:dyDescent="0.2">
      <c r="C1482" s="12"/>
      <c r="D1482" s="12"/>
    </row>
    <row r="1483" spans="3:4" x14ac:dyDescent="0.2">
      <c r="C1483" s="12"/>
      <c r="D1483" s="12"/>
    </row>
    <row r="1484" spans="3:4" x14ac:dyDescent="0.2">
      <c r="C1484" s="12"/>
      <c r="D1484" s="12"/>
    </row>
    <row r="1485" spans="3:4" x14ac:dyDescent="0.2">
      <c r="C1485" s="12"/>
      <c r="D1485" s="12"/>
    </row>
    <row r="1486" spans="3:4" x14ac:dyDescent="0.2">
      <c r="C1486" s="12"/>
      <c r="D1486" s="12"/>
    </row>
    <row r="1487" spans="3:4" x14ac:dyDescent="0.2">
      <c r="C1487" s="12"/>
      <c r="D1487" s="12"/>
    </row>
    <row r="1488" spans="3:4" x14ac:dyDescent="0.2">
      <c r="C1488" s="12"/>
      <c r="D1488" s="12"/>
    </row>
    <row r="1489" spans="3:4" x14ac:dyDescent="0.2">
      <c r="C1489" s="12"/>
      <c r="D1489" s="12"/>
    </row>
    <row r="1490" spans="3:4" x14ac:dyDescent="0.2">
      <c r="C1490" s="12"/>
      <c r="D1490" s="12"/>
    </row>
    <row r="1491" spans="3:4" x14ac:dyDescent="0.2">
      <c r="C1491" s="12"/>
      <c r="D1491" s="12"/>
    </row>
    <row r="1492" spans="3:4" x14ac:dyDescent="0.2">
      <c r="C1492" s="12"/>
      <c r="D1492" s="12"/>
    </row>
    <row r="1493" spans="3:4" x14ac:dyDescent="0.2">
      <c r="C1493" s="12"/>
      <c r="D1493" s="12"/>
    </row>
    <row r="1494" spans="3:4" x14ac:dyDescent="0.2">
      <c r="C1494" s="12"/>
      <c r="D1494" s="12"/>
    </row>
    <row r="1495" spans="3:4" x14ac:dyDescent="0.2">
      <c r="C1495" s="12"/>
      <c r="D1495" s="12"/>
    </row>
    <row r="1496" spans="3:4" x14ac:dyDescent="0.2">
      <c r="C1496" s="12"/>
      <c r="D1496" s="12"/>
    </row>
    <row r="1497" spans="3:4" x14ac:dyDescent="0.2">
      <c r="C1497" s="12"/>
      <c r="D1497" s="12"/>
    </row>
    <row r="1498" spans="3:4" x14ac:dyDescent="0.2">
      <c r="C1498" s="12"/>
      <c r="D1498" s="12"/>
    </row>
    <row r="1499" spans="3:4" x14ac:dyDescent="0.2">
      <c r="C1499" s="12"/>
      <c r="D1499" s="12"/>
    </row>
    <row r="1500" spans="3:4" x14ac:dyDescent="0.2">
      <c r="C1500" s="12"/>
      <c r="D1500" s="12"/>
    </row>
    <row r="1501" spans="3:4" x14ac:dyDescent="0.2">
      <c r="C1501" s="12"/>
      <c r="D1501" s="12"/>
    </row>
    <row r="1502" spans="3:4" x14ac:dyDescent="0.2">
      <c r="C1502" s="12"/>
      <c r="D1502" s="12"/>
    </row>
    <row r="1503" spans="3:4" x14ac:dyDescent="0.2">
      <c r="C1503" s="12"/>
      <c r="D1503" s="12"/>
    </row>
    <row r="1504" spans="3:4" x14ac:dyDescent="0.2">
      <c r="C1504" s="12"/>
      <c r="D1504" s="12"/>
    </row>
    <row r="1505" spans="3:4" x14ac:dyDescent="0.2">
      <c r="C1505" s="12"/>
      <c r="D1505" s="12"/>
    </row>
    <row r="1506" spans="3:4" x14ac:dyDescent="0.2">
      <c r="C1506" s="12"/>
      <c r="D1506" s="12"/>
    </row>
    <row r="1507" spans="3:4" x14ac:dyDescent="0.2">
      <c r="C1507" s="12"/>
      <c r="D1507" s="12"/>
    </row>
    <row r="1508" spans="3:4" x14ac:dyDescent="0.2">
      <c r="C1508" s="12"/>
      <c r="D1508" s="12"/>
    </row>
    <row r="1509" spans="3:4" x14ac:dyDescent="0.2">
      <c r="C1509" s="12"/>
      <c r="D1509" s="12"/>
    </row>
    <row r="1510" spans="3:4" x14ac:dyDescent="0.2">
      <c r="C1510" s="12"/>
      <c r="D1510" s="12"/>
    </row>
    <row r="1511" spans="3:4" x14ac:dyDescent="0.2">
      <c r="C1511" s="12"/>
      <c r="D1511" s="12"/>
    </row>
    <row r="1512" spans="3:4" x14ac:dyDescent="0.2">
      <c r="C1512" s="12"/>
      <c r="D1512" s="12"/>
    </row>
    <row r="1513" spans="3:4" x14ac:dyDescent="0.2">
      <c r="C1513" s="12"/>
      <c r="D1513" s="12"/>
    </row>
    <row r="1514" spans="3:4" x14ac:dyDescent="0.2">
      <c r="C1514" s="12"/>
      <c r="D1514" s="12"/>
    </row>
    <row r="1515" spans="3:4" x14ac:dyDescent="0.2">
      <c r="C1515" s="12"/>
      <c r="D1515" s="12"/>
    </row>
    <row r="1516" spans="3:4" x14ac:dyDescent="0.2">
      <c r="C1516" s="12"/>
      <c r="D1516" s="12"/>
    </row>
    <row r="1517" spans="3:4" x14ac:dyDescent="0.2">
      <c r="C1517" s="12"/>
      <c r="D1517" s="12"/>
    </row>
    <row r="1518" spans="3:4" x14ac:dyDescent="0.2">
      <c r="C1518" s="12"/>
      <c r="D1518" s="12"/>
    </row>
    <row r="1519" spans="3:4" x14ac:dyDescent="0.2">
      <c r="C1519" s="12"/>
      <c r="D1519" s="12"/>
    </row>
    <row r="1520" spans="3:4" x14ac:dyDescent="0.2">
      <c r="C1520" s="12"/>
      <c r="D1520" s="12"/>
    </row>
    <row r="1521" spans="3:4" x14ac:dyDescent="0.2">
      <c r="C1521" s="12"/>
      <c r="D1521" s="12"/>
    </row>
    <row r="1522" spans="3:4" x14ac:dyDescent="0.2">
      <c r="C1522" s="12"/>
      <c r="D1522" s="12"/>
    </row>
    <row r="1523" spans="3:4" x14ac:dyDescent="0.2">
      <c r="C1523" s="12"/>
      <c r="D1523" s="12"/>
    </row>
    <row r="1524" spans="3:4" x14ac:dyDescent="0.2">
      <c r="C1524" s="12"/>
      <c r="D1524" s="12"/>
    </row>
    <row r="1525" spans="3:4" x14ac:dyDescent="0.2">
      <c r="C1525" s="12"/>
      <c r="D1525" s="12"/>
    </row>
    <row r="1526" spans="3:4" x14ac:dyDescent="0.2">
      <c r="C1526" s="12"/>
      <c r="D1526" s="12"/>
    </row>
    <row r="1527" spans="3:4" x14ac:dyDescent="0.2">
      <c r="C1527" s="12"/>
      <c r="D1527" s="12"/>
    </row>
    <row r="1528" spans="3:4" x14ac:dyDescent="0.2">
      <c r="C1528" s="12"/>
      <c r="D1528" s="12"/>
    </row>
    <row r="1529" spans="3:4" x14ac:dyDescent="0.2">
      <c r="C1529" s="12"/>
      <c r="D1529" s="12"/>
    </row>
    <row r="1530" spans="3:4" x14ac:dyDescent="0.2">
      <c r="C1530" s="12"/>
      <c r="D1530" s="12"/>
    </row>
    <row r="1531" spans="3:4" x14ac:dyDescent="0.2">
      <c r="C1531" s="12"/>
      <c r="D1531" s="12"/>
    </row>
    <row r="1532" spans="3:4" x14ac:dyDescent="0.2">
      <c r="C1532" s="12"/>
      <c r="D1532" s="12"/>
    </row>
    <row r="1533" spans="3:4" x14ac:dyDescent="0.2">
      <c r="C1533" s="12"/>
      <c r="D1533" s="12"/>
    </row>
    <row r="1534" spans="3:4" x14ac:dyDescent="0.2">
      <c r="C1534" s="12"/>
      <c r="D1534" s="12"/>
    </row>
    <row r="1535" spans="3:4" x14ac:dyDescent="0.2">
      <c r="C1535" s="12"/>
      <c r="D1535" s="12"/>
    </row>
    <row r="1536" spans="3:4" x14ac:dyDescent="0.2">
      <c r="C1536" s="12"/>
      <c r="D1536" s="12"/>
    </row>
    <row r="1537" spans="3:4" x14ac:dyDescent="0.2">
      <c r="C1537" s="12"/>
      <c r="D1537" s="12"/>
    </row>
    <row r="1538" spans="3:4" x14ac:dyDescent="0.2">
      <c r="C1538" s="12"/>
      <c r="D1538" s="12"/>
    </row>
    <row r="1539" spans="3:4" x14ac:dyDescent="0.2">
      <c r="C1539" s="12"/>
      <c r="D1539" s="12"/>
    </row>
    <row r="1540" spans="3:4" x14ac:dyDescent="0.2">
      <c r="C1540" s="12"/>
      <c r="D1540" s="12"/>
    </row>
    <row r="1541" spans="3:4" x14ac:dyDescent="0.2">
      <c r="C1541" s="12"/>
      <c r="D1541" s="12"/>
    </row>
    <row r="1542" spans="3:4" x14ac:dyDescent="0.2">
      <c r="C1542" s="12"/>
      <c r="D1542" s="12"/>
    </row>
    <row r="1543" spans="3:4" x14ac:dyDescent="0.2">
      <c r="C1543" s="12"/>
      <c r="D1543" s="12"/>
    </row>
    <row r="1544" spans="3:4" x14ac:dyDescent="0.2">
      <c r="C1544" s="12"/>
      <c r="D1544" s="12"/>
    </row>
    <row r="1545" spans="3:4" x14ac:dyDescent="0.2">
      <c r="C1545" s="12"/>
      <c r="D1545" s="12"/>
    </row>
    <row r="1546" spans="3:4" x14ac:dyDescent="0.2">
      <c r="C1546" s="12"/>
      <c r="D1546" s="12"/>
    </row>
    <row r="1547" spans="3:4" x14ac:dyDescent="0.2">
      <c r="C1547" s="12"/>
      <c r="D1547" s="12"/>
    </row>
    <row r="1548" spans="3:4" x14ac:dyDescent="0.2">
      <c r="C1548" s="12"/>
      <c r="D1548" s="12"/>
    </row>
    <row r="1549" spans="3:4" x14ac:dyDescent="0.2">
      <c r="C1549" s="12"/>
      <c r="D1549" s="12"/>
    </row>
    <row r="1550" spans="3:4" x14ac:dyDescent="0.2">
      <c r="C1550" s="12"/>
      <c r="D1550" s="12"/>
    </row>
    <row r="1551" spans="3:4" x14ac:dyDescent="0.2">
      <c r="C1551" s="12"/>
      <c r="D1551" s="12"/>
    </row>
    <row r="1552" spans="3:4" x14ac:dyDescent="0.2">
      <c r="C1552" s="12"/>
      <c r="D1552" s="12"/>
    </row>
    <row r="1553" spans="3:4" x14ac:dyDescent="0.2">
      <c r="C1553" s="12"/>
      <c r="D1553" s="12"/>
    </row>
    <row r="1554" spans="3:4" x14ac:dyDescent="0.2">
      <c r="C1554" s="12"/>
      <c r="D1554" s="12"/>
    </row>
    <row r="1555" spans="3:4" x14ac:dyDescent="0.2">
      <c r="C1555" s="12"/>
      <c r="D1555" s="12"/>
    </row>
    <row r="1556" spans="3:4" x14ac:dyDescent="0.2">
      <c r="C1556" s="12"/>
      <c r="D1556" s="12"/>
    </row>
    <row r="1557" spans="3:4" x14ac:dyDescent="0.2">
      <c r="C1557" s="12"/>
      <c r="D1557" s="12"/>
    </row>
    <row r="1558" spans="3:4" x14ac:dyDescent="0.2">
      <c r="C1558" s="12"/>
      <c r="D1558" s="12"/>
    </row>
    <row r="1559" spans="3:4" x14ac:dyDescent="0.2">
      <c r="C1559" s="12"/>
      <c r="D1559" s="12"/>
    </row>
    <row r="1560" spans="3:4" x14ac:dyDescent="0.2">
      <c r="C1560" s="12"/>
      <c r="D1560" s="12"/>
    </row>
    <row r="1561" spans="3:4" x14ac:dyDescent="0.2">
      <c r="C1561" s="12"/>
      <c r="D1561" s="12"/>
    </row>
    <row r="1562" spans="3:4" x14ac:dyDescent="0.2">
      <c r="C1562" s="12"/>
      <c r="D1562" s="12"/>
    </row>
    <row r="1563" spans="3:4" x14ac:dyDescent="0.2">
      <c r="C1563" s="12"/>
      <c r="D1563" s="12"/>
    </row>
    <row r="1564" spans="3:4" x14ac:dyDescent="0.2">
      <c r="C1564" s="12"/>
      <c r="D1564" s="12"/>
    </row>
    <row r="1565" spans="3:4" x14ac:dyDescent="0.2">
      <c r="C1565" s="12"/>
      <c r="D1565" s="12"/>
    </row>
    <row r="1566" spans="3:4" x14ac:dyDescent="0.2">
      <c r="C1566" s="12"/>
      <c r="D1566" s="12"/>
    </row>
    <row r="1567" spans="3:4" x14ac:dyDescent="0.2">
      <c r="C1567" s="12"/>
      <c r="D1567" s="12"/>
    </row>
    <row r="1568" spans="3:4" x14ac:dyDescent="0.2">
      <c r="C1568" s="12"/>
      <c r="D1568" s="12"/>
    </row>
    <row r="1569" spans="3:4" x14ac:dyDescent="0.2">
      <c r="C1569" s="12"/>
      <c r="D1569" s="12"/>
    </row>
    <row r="1570" spans="3:4" x14ac:dyDescent="0.2">
      <c r="C1570" s="12"/>
      <c r="D1570" s="12"/>
    </row>
    <row r="1571" spans="3:4" x14ac:dyDescent="0.2">
      <c r="C1571" s="12"/>
      <c r="D1571" s="12"/>
    </row>
    <row r="1572" spans="3:4" x14ac:dyDescent="0.2">
      <c r="C1572" s="12"/>
      <c r="D1572" s="12"/>
    </row>
    <row r="1573" spans="3:4" x14ac:dyDescent="0.2">
      <c r="C1573" s="12"/>
      <c r="D1573" s="12"/>
    </row>
    <row r="1574" spans="3:4" x14ac:dyDescent="0.2">
      <c r="C1574" s="12"/>
      <c r="D1574" s="12"/>
    </row>
    <row r="1575" spans="3:4" x14ac:dyDescent="0.2">
      <c r="C1575" s="12"/>
      <c r="D1575" s="12"/>
    </row>
    <row r="1576" spans="3:4" x14ac:dyDescent="0.2">
      <c r="C1576" s="12"/>
      <c r="D1576" s="12"/>
    </row>
    <row r="1577" spans="3:4" x14ac:dyDescent="0.2">
      <c r="C1577" s="12"/>
      <c r="D1577" s="12"/>
    </row>
    <row r="1578" spans="3:4" x14ac:dyDescent="0.2">
      <c r="C1578" s="12"/>
      <c r="D1578" s="12"/>
    </row>
    <row r="1579" spans="3:4" x14ac:dyDescent="0.2">
      <c r="C1579" s="12"/>
      <c r="D1579" s="12"/>
    </row>
    <row r="1580" spans="3:4" x14ac:dyDescent="0.2">
      <c r="C1580" s="12"/>
      <c r="D1580" s="12"/>
    </row>
    <row r="1581" spans="3:4" x14ac:dyDescent="0.2">
      <c r="C1581" s="12"/>
      <c r="D1581" s="12"/>
    </row>
    <row r="1582" spans="3:4" x14ac:dyDescent="0.2">
      <c r="C1582" s="12"/>
      <c r="D1582" s="12"/>
    </row>
    <row r="1583" spans="3:4" x14ac:dyDescent="0.2">
      <c r="C1583" s="12"/>
      <c r="D1583" s="12"/>
    </row>
    <row r="1584" spans="3:4" x14ac:dyDescent="0.2">
      <c r="C1584" s="12"/>
      <c r="D1584" s="12"/>
    </row>
    <row r="1585" spans="3:4" x14ac:dyDescent="0.2">
      <c r="C1585" s="12"/>
      <c r="D1585" s="12"/>
    </row>
    <row r="1586" spans="3:4" x14ac:dyDescent="0.2">
      <c r="C1586" s="12"/>
      <c r="D1586" s="12"/>
    </row>
    <row r="1587" spans="3:4" x14ac:dyDescent="0.2">
      <c r="C1587" s="12"/>
      <c r="D1587" s="12"/>
    </row>
    <row r="1588" spans="3:4" x14ac:dyDescent="0.2">
      <c r="C1588" s="12"/>
      <c r="D1588" s="12"/>
    </row>
    <row r="1589" spans="3:4" x14ac:dyDescent="0.2">
      <c r="C1589" s="12"/>
      <c r="D1589" s="12"/>
    </row>
    <row r="1590" spans="3:4" x14ac:dyDescent="0.2">
      <c r="C1590" s="12"/>
      <c r="D1590" s="12"/>
    </row>
    <row r="1591" spans="3:4" x14ac:dyDescent="0.2">
      <c r="C1591" s="12"/>
      <c r="D1591" s="12"/>
    </row>
    <row r="1592" spans="3:4" x14ac:dyDescent="0.2">
      <c r="C1592" s="12"/>
      <c r="D1592" s="12"/>
    </row>
    <row r="1593" spans="3:4" x14ac:dyDescent="0.2">
      <c r="C1593" s="12"/>
      <c r="D1593" s="12"/>
    </row>
    <row r="1594" spans="3:4" x14ac:dyDescent="0.2">
      <c r="C1594" s="12"/>
      <c r="D1594" s="12"/>
    </row>
    <row r="1595" spans="3:4" x14ac:dyDescent="0.2">
      <c r="C1595" s="12"/>
      <c r="D1595" s="12"/>
    </row>
    <row r="1596" spans="3:4" x14ac:dyDescent="0.2">
      <c r="C1596" s="12"/>
      <c r="D1596" s="12"/>
    </row>
    <row r="1597" spans="3:4" x14ac:dyDescent="0.2">
      <c r="C1597" s="12"/>
      <c r="D1597" s="12"/>
    </row>
    <row r="1598" spans="3:4" x14ac:dyDescent="0.2">
      <c r="C1598" s="12"/>
      <c r="D1598" s="12"/>
    </row>
    <row r="1599" spans="3:4" x14ac:dyDescent="0.2">
      <c r="C1599" s="12"/>
      <c r="D1599" s="12"/>
    </row>
    <row r="1600" spans="3:4" x14ac:dyDescent="0.2">
      <c r="C1600" s="12"/>
      <c r="D1600" s="12"/>
    </row>
    <row r="1601" spans="3:4" x14ac:dyDescent="0.2">
      <c r="C1601" s="12"/>
      <c r="D1601" s="12"/>
    </row>
    <row r="1602" spans="3:4" x14ac:dyDescent="0.2">
      <c r="C1602" s="12"/>
      <c r="D1602" s="12"/>
    </row>
    <row r="1603" spans="3:4" x14ac:dyDescent="0.2">
      <c r="C1603" s="12"/>
      <c r="D1603" s="12"/>
    </row>
    <row r="1604" spans="3:4" x14ac:dyDescent="0.2">
      <c r="C1604" s="12"/>
      <c r="D1604" s="12"/>
    </row>
    <row r="1605" spans="3:4" x14ac:dyDescent="0.2">
      <c r="C1605" s="12"/>
      <c r="D1605" s="12"/>
    </row>
  </sheetData>
  <sortState xmlns:xlrd2="http://schemas.microsoft.com/office/spreadsheetml/2017/richdata2" ref="A21:R101">
    <sortCondition ref="C21:C101"/>
  </sortState>
  <phoneticPr fontId="8" type="noConversion"/>
  <hyperlinks>
    <hyperlink ref="H446" r:id="rId1" display="http://vsolj.cetus-net.org/bulletin.html" xr:uid="{00000000-0004-0000-0000-000000000000}"/>
    <hyperlink ref="H439" r:id="rId2" display="http://vsolj.cetus-net.org/bulletin.html" xr:uid="{00000000-0004-0000-0000-000001000000}"/>
  </hyperlinks>
  <pageMargins left="0.75" right="0.75" top="1" bottom="1" header="0.5" footer="0.5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12"/>
  <sheetViews>
    <sheetView topLeftCell="A46" workbookViewId="0">
      <selection activeCell="A67" sqref="A67:D79"/>
    </sheetView>
  </sheetViews>
  <sheetFormatPr defaultRowHeight="12.75" x14ac:dyDescent="0.2"/>
  <cols>
    <col min="1" max="1" width="19.7109375" style="12" customWidth="1"/>
    <col min="2" max="2" width="4.42578125" style="14" customWidth="1"/>
    <col min="3" max="3" width="12.7109375" style="12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12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 x14ac:dyDescent="0.25">
      <c r="A1" s="43" t="s">
        <v>94</v>
      </c>
      <c r="I1" s="44" t="s">
        <v>95</v>
      </c>
      <c r="J1" s="45" t="s">
        <v>96</v>
      </c>
    </row>
    <row r="2" spans="1:16" x14ac:dyDescent="0.2">
      <c r="I2" s="46" t="s">
        <v>97</v>
      </c>
      <c r="J2" s="47" t="s">
        <v>98</v>
      </c>
    </row>
    <row r="3" spans="1:16" x14ac:dyDescent="0.2">
      <c r="A3" s="48" t="s">
        <v>99</v>
      </c>
      <c r="I3" s="46" t="s">
        <v>100</v>
      </c>
      <c r="J3" s="47" t="s">
        <v>55</v>
      </c>
    </row>
    <row r="4" spans="1:16" x14ac:dyDescent="0.2">
      <c r="I4" s="46" t="s">
        <v>101</v>
      </c>
      <c r="J4" s="47" t="s">
        <v>55</v>
      </c>
    </row>
    <row r="5" spans="1:16" ht="13.5" thickBot="1" x14ac:dyDescent="0.25">
      <c r="I5" s="49" t="s">
        <v>102</v>
      </c>
      <c r="J5" s="50" t="s">
        <v>89</v>
      </c>
    </row>
    <row r="10" spans="1:16" ht="13.5" thickBot="1" x14ac:dyDescent="0.25"/>
    <row r="11" spans="1:16" ht="12.75" customHeight="1" thickBot="1" x14ac:dyDescent="0.25">
      <c r="A11" s="12" t="str">
        <f t="shared" ref="A11:A42" si="0">P11</f>
        <v> BBS 21 </v>
      </c>
      <c r="B11" s="15" t="str">
        <f t="shared" ref="B11:B42" si="1">IF(H11=INT(H11),"I","II")</f>
        <v>I</v>
      </c>
      <c r="C11" s="12">
        <f t="shared" ref="C11:C42" si="2">1*G11</f>
        <v>42453.332000000002</v>
      </c>
      <c r="D11" s="14" t="str">
        <f t="shared" ref="D11:D42" si="3">VLOOKUP(F11,I$1:J$5,2,FALSE)</f>
        <v>vis</v>
      </c>
      <c r="E11" s="51">
        <f>VLOOKUP(C11,Active!C$21:E$969,3,FALSE)</f>
        <v>9302.0033685340841</v>
      </c>
      <c r="F11" s="15" t="s">
        <v>102</v>
      </c>
      <c r="G11" s="14" t="str">
        <f t="shared" ref="G11:G42" si="4">MID(I11,3,LEN(I11)-3)</f>
        <v>42453.332</v>
      </c>
      <c r="H11" s="12">
        <f t="shared" ref="H11:H42" si="5">1*K11</f>
        <v>9302</v>
      </c>
      <c r="I11" s="52" t="s">
        <v>117</v>
      </c>
      <c r="J11" s="53" t="s">
        <v>118</v>
      </c>
      <c r="K11" s="52">
        <v>9302</v>
      </c>
      <c r="L11" s="52" t="s">
        <v>119</v>
      </c>
      <c r="M11" s="53" t="s">
        <v>120</v>
      </c>
      <c r="N11" s="53"/>
      <c r="O11" s="54" t="s">
        <v>121</v>
      </c>
      <c r="P11" s="54" t="s">
        <v>122</v>
      </c>
    </row>
    <row r="12" spans="1:16" ht="12.75" customHeight="1" thickBot="1" x14ac:dyDescent="0.25">
      <c r="A12" s="12" t="str">
        <f t="shared" si="0"/>
        <v> BBS 21 </v>
      </c>
      <c r="B12" s="15" t="str">
        <f t="shared" si="1"/>
        <v>I</v>
      </c>
      <c r="C12" s="12">
        <f t="shared" si="2"/>
        <v>42474.347999999998</v>
      </c>
      <c r="D12" s="14" t="str">
        <f t="shared" si="3"/>
        <v>vis</v>
      </c>
      <c r="E12" s="51">
        <f>VLOOKUP(C12,Active!C$21:E$969,3,FALSE)</f>
        <v>9315.002471041802</v>
      </c>
      <c r="F12" s="15" t="s">
        <v>102</v>
      </c>
      <c r="G12" s="14" t="str">
        <f t="shared" si="4"/>
        <v>42474.348</v>
      </c>
      <c r="H12" s="12">
        <f t="shared" si="5"/>
        <v>9315</v>
      </c>
      <c r="I12" s="52" t="s">
        <v>123</v>
      </c>
      <c r="J12" s="53" t="s">
        <v>124</v>
      </c>
      <c r="K12" s="52">
        <v>9315</v>
      </c>
      <c r="L12" s="52" t="s">
        <v>125</v>
      </c>
      <c r="M12" s="53" t="s">
        <v>120</v>
      </c>
      <c r="N12" s="53"/>
      <c r="O12" s="54" t="s">
        <v>126</v>
      </c>
      <c r="P12" s="54" t="s">
        <v>122</v>
      </c>
    </row>
    <row r="13" spans="1:16" ht="12.75" customHeight="1" thickBot="1" x14ac:dyDescent="0.25">
      <c r="A13" s="12" t="str">
        <f t="shared" si="0"/>
        <v> BBS 26 </v>
      </c>
      <c r="B13" s="15" t="str">
        <f t="shared" si="1"/>
        <v>I</v>
      </c>
      <c r="C13" s="12">
        <f t="shared" si="2"/>
        <v>42786.362000000001</v>
      </c>
      <c r="D13" s="14" t="str">
        <f t="shared" si="3"/>
        <v>vis</v>
      </c>
      <c r="E13" s="51">
        <f>VLOOKUP(C13,Active!C$21:E$969,3,FALSE)</f>
        <v>9507.9936192072018</v>
      </c>
      <c r="F13" s="15" t="s">
        <v>102</v>
      </c>
      <c r="G13" s="14" t="str">
        <f t="shared" si="4"/>
        <v>42786.362</v>
      </c>
      <c r="H13" s="12">
        <f t="shared" si="5"/>
        <v>9508</v>
      </c>
      <c r="I13" s="52" t="s">
        <v>127</v>
      </c>
      <c r="J13" s="53" t="s">
        <v>128</v>
      </c>
      <c r="K13" s="52">
        <v>9508</v>
      </c>
      <c r="L13" s="52" t="s">
        <v>129</v>
      </c>
      <c r="M13" s="53" t="s">
        <v>120</v>
      </c>
      <c r="N13" s="53"/>
      <c r="O13" s="54" t="s">
        <v>130</v>
      </c>
      <c r="P13" s="54" t="s">
        <v>131</v>
      </c>
    </row>
    <row r="14" spans="1:16" ht="12.75" customHeight="1" thickBot="1" x14ac:dyDescent="0.25">
      <c r="A14" s="12" t="str">
        <f t="shared" si="0"/>
        <v> BBS 26 </v>
      </c>
      <c r="B14" s="15" t="str">
        <f t="shared" si="1"/>
        <v>I</v>
      </c>
      <c r="C14" s="12">
        <f t="shared" si="2"/>
        <v>42828.413</v>
      </c>
      <c r="D14" s="14" t="str">
        <f t="shared" si="3"/>
        <v>vis</v>
      </c>
      <c r="E14" s="51">
        <f>VLOOKUP(C14,Active!C$21:E$969,3,FALSE)</f>
        <v>9534.0035763613778</v>
      </c>
      <c r="F14" s="15" t="s">
        <v>102</v>
      </c>
      <c r="G14" s="14" t="str">
        <f t="shared" si="4"/>
        <v>42828.413</v>
      </c>
      <c r="H14" s="12">
        <f t="shared" si="5"/>
        <v>9534</v>
      </c>
      <c r="I14" s="52" t="s">
        <v>132</v>
      </c>
      <c r="J14" s="53" t="s">
        <v>133</v>
      </c>
      <c r="K14" s="52">
        <v>9534</v>
      </c>
      <c r="L14" s="52" t="s">
        <v>114</v>
      </c>
      <c r="M14" s="53" t="s">
        <v>120</v>
      </c>
      <c r="N14" s="53"/>
      <c r="O14" s="54" t="s">
        <v>126</v>
      </c>
      <c r="P14" s="54" t="s">
        <v>131</v>
      </c>
    </row>
    <row r="15" spans="1:16" ht="12.75" customHeight="1" thickBot="1" x14ac:dyDescent="0.25">
      <c r="A15" s="12" t="str">
        <f t="shared" si="0"/>
        <v> BBS 27 </v>
      </c>
      <c r="B15" s="15" t="str">
        <f t="shared" si="1"/>
        <v>I</v>
      </c>
      <c r="C15" s="12">
        <f t="shared" si="2"/>
        <v>42841.341</v>
      </c>
      <c r="D15" s="14" t="str">
        <f t="shared" si="3"/>
        <v>vis</v>
      </c>
      <c r="E15" s="51">
        <f>VLOOKUP(C15,Active!C$21:E$969,3,FALSE)</f>
        <v>9541.9999789698577</v>
      </c>
      <c r="F15" s="15" t="s">
        <v>102</v>
      </c>
      <c r="G15" s="14" t="str">
        <f t="shared" si="4"/>
        <v>42841.341</v>
      </c>
      <c r="H15" s="12">
        <f t="shared" si="5"/>
        <v>9542</v>
      </c>
      <c r="I15" s="52" t="s">
        <v>134</v>
      </c>
      <c r="J15" s="53" t="s">
        <v>135</v>
      </c>
      <c r="K15" s="52">
        <v>9542</v>
      </c>
      <c r="L15" s="52" t="s">
        <v>136</v>
      </c>
      <c r="M15" s="53" t="s">
        <v>120</v>
      </c>
      <c r="N15" s="53"/>
      <c r="O15" s="54" t="s">
        <v>130</v>
      </c>
      <c r="P15" s="54" t="s">
        <v>137</v>
      </c>
    </row>
    <row r="16" spans="1:16" ht="12.75" customHeight="1" thickBot="1" x14ac:dyDescent="0.25">
      <c r="A16" s="12" t="str">
        <f t="shared" si="0"/>
        <v> BBS 31 </v>
      </c>
      <c r="B16" s="15" t="str">
        <f t="shared" si="1"/>
        <v>I</v>
      </c>
      <c r="C16" s="12">
        <f t="shared" si="2"/>
        <v>43101.633000000002</v>
      </c>
      <c r="D16" s="14" t="str">
        <f t="shared" si="3"/>
        <v>vis</v>
      </c>
      <c r="E16" s="51">
        <f>VLOOKUP(C16,Active!C$21:E$969,3,FALSE)</f>
        <v>9702.9993313651612</v>
      </c>
      <c r="F16" s="15" t="s">
        <v>102</v>
      </c>
      <c r="G16" s="14" t="str">
        <f t="shared" si="4"/>
        <v>43101.633</v>
      </c>
      <c r="H16" s="12">
        <f t="shared" si="5"/>
        <v>9703</v>
      </c>
      <c r="I16" s="52" t="s">
        <v>138</v>
      </c>
      <c r="J16" s="53" t="s">
        <v>139</v>
      </c>
      <c r="K16" s="52">
        <v>9703</v>
      </c>
      <c r="L16" s="52" t="s">
        <v>140</v>
      </c>
      <c r="M16" s="53" t="s">
        <v>120</v>
      </c>
      <c r="N16" s="53"/>
      <c r="O16" s="54" t="s">
        <v>126</v>
      </c>
      <c r="P16" s="54" t="s">
        <v>141</v>
      </c>
    </row>
    <row r="17" spans="1:16" ht="12.75" customHeight="1" thickBot="1" x14ac:dyDescent="0.25">
      <c r="A17" s="12" t="str">
        <f t="shared" si="0"/>
        <v> BBS 31 </v>
      </c>
      <c r="B17" s="15" t="str">
        <f t="shared" si="1"/>
        <v>I</v>
      </c>
      <c r="C17" s="12">
        <f t="shared" si="2"/>
        <v>43109.718999999997</v>
      </c>
      <c r="D17" s="14" t="str">
        <f t="shared" si="3"/>
        <v>vis</v>
      </c>
      <c r="E17" s="51">
        <f>VLOOKUP(C17,Active!C$21:E$969,3,FALSE)</f>
        <v>9708.0007941971635</v>
      </c>
      <c r="F17" s="15" t="s">
        <v>102</v>
      </c>
      <c r="G17" s="14" t="str">
        <f t="shared" si="4"/>
        <v>43109.719</v>
      </c>
      <c r="H17" s="12">
        <f t="shared" si="5"/>
        <v>9708</v>
      </c>
      <c r="I17" s="52" t="s">
        <v>142</v>
      </c>
      <c r="J17" s="53" t="s">
        <v>143</v>
      </c>
      <c r="K17" s="52">
        <v>9708</v>
      </c>
      <c r="L17" s="52" t="s">
        <v>144</v>
      </c>
      <c r="M17" s="53" t="s">
        <v>120</v>
      </c>
      <c r="N17" s="53"/>
      <c r="O17" s="54" t="s">
        <v>126</v>
      </c>
      <c r="P17" s="54" t="s">
        <v>141</v>
      </c>
    </row>
    <row r="18" spans="1:16" ht="12.75" customHeight="1" thickBot="1" x14ac:dyDescent="0.25">
      <c r="A18" s="12" t="str">
        <f t="shared" si="0"/>
        <v> BBS 33 </v>
      </c>
      <c r="B18" s="15" t="str">
        <f t="shared" si="1"/>
        <v>I</v>
      </c>
      <c r="C18" s="12">
        <f t="shared" si="2"/>
        <v>43250.368000000002</v>
      </c>
      <c r="D18" s="14" t="str">
        <f t="shared" si="3"/>
        <v>vis</v>
      </c>
      <c r="E18" s="51">
        <f>VLOOKUP(C18,Active!C$21:E$969,3,FALSE)</f>
        <v>9794.9969289805904</v>
      </c>
      <c r="F18" s="15" t="s">
        <v>102</v>
      </c>
      <c r="G18" s="14" t="str">
        <f t="shared" si="4"/>
        <v>43250.368</v>
      </c>
      <c r="H18" s="12">
        <f t="shared" si="5"/>
        <v>9795</v>
      </c>
      <c r="I18" s="52" t="s">
        <v>145</v>
      </c>
      <c r="J18" s="53" t="s">
        <v>146</v>
      </c>
      <c r="K18" s="52">
        <v>9795</v>
      </c>
      <c r="L18" s="52" t="s">
        <v>147</v>
      </c>
      <c r="M18" s="53" t="s">
        <v>120</v>
      </c>
      <c r="N18" s="53"/>
      <c r="O18" s="54" t="s">
        <v>121</v>
      </c>
      <c r="P18" s="54" t="s">
        <v>148</v>
      </c>
    </row>
    <row r="19" spans="1:16" ht="12.75" customHeight="1" thickBot="1" x14ac:dyDescent="0.25">
      <c r="A19" s="12" t="str">
        <f t="shared" si="0"/>
        <v> BBS 37 </v>
      </c>
      <c r="B19" s="15" t="str">
        <f t="shared" si="1"/>
        <v>I</v>
      </c>
      <c r="C19" s="12">
        <f t="shared" si="2"/>
        <v>43575.337</v>
      </c>
      <c r="D19" s="14" t="str">
        <f t="shared" si="3"/>
        <v>vis</v>
      </c>
      <c r="E19" s="51">
        <f>VLOOKUP(C19,Active!C$21:E$969,3,FALSE)</f>
        <v>9996.0011801621422</v>
      </c>
      <c r="F19" s="15" t="s">
        <v>102</v>
      </c>
      <c r="G19" s="14" t="str">
        <f t="shared" si="4"/>
        <v>43575.337</v>
      </c>
      <c r="H19" s="12">
        <f t="shared" si="5"/>
        <v>9996</v>
      </c>
      <c r="I19" s="52" t="s">
        <v>149</v>
      </c>
      <c r="J19" s="53" t="s">
        <v>150</v>
      </c>
      <c r="K19" s="52">
        <v>9996</v>
      </c>
      <c r="L19" s="52" t="s">
        <v>151</v>
      </c>
      <c r="M19" s="53" t="s">
        <v>120</v>
      </c>
      <c r="N19" s="53"/>
      <c r="O19" s="54" t="s">
        <v>130</v>
      </c>
      <c r="P19" s="54" t="s">
        <v>152</v>
      </c>
    </row>
    <row r="20" spans="1:16" ht="12.75" customHeight="1" thickBot="1" x14ac:dyDescent="0.25">
      <c r="A20" s="12" t="str">
        <f t="shared" si="0"/>
        <v> BBS 37 </v>
      </c>
      <c r="B20" s="15" t="str">
        <f t="shared" si="1"/>
        <v>I</v>
      </c>
      <c r="C20" s="12">
        <f t="shared" si="2"/>
        <v>43596.347000000002</v>
      </c>
      <c r="D20" s="14" t="str">
        <f t="shared" si="3"/>
        <v>vis</v>
      </c>
      <c r="E20" s="51">
        <f>VLOOKUP(C20,Active!C$21:E$969,3,FALSE)</f>
        <v>10008.996571468158</v>
      </c>
      <c r="F20" s="15" t="s">
        <v>102</v>
      </c>
      <c r="G20" s="14" t="str">
        <f t="shared" si="4"/>
        <v>43596.347</v>
      </c>
      <c r="H20" s="12">
        <f t="shared" si="5"/>
        <v>10009</v>
      </c>
      <c r="I20" s="52" t="s">
        <v>153</v>
      </c>
      <c r="J20" s="53" t="s">
        <v>154</v>
      </c>
      <c r="K20" s="52">
        <v>10009</v>
      </c>
      <c r="L20" s="52" t="s">
        <v>155</v>
      </c>
      <c r="M20" s="53" t="s">
        <v>120</v>
      </c>
      <c r="N20" s="53"/>
      <c r="O20" s="54" t="s">
        <v>121</v>
      </c>
      <c r="P20" s="54" t="s">
        <v>152</v>
      </c>
    </row>
    <row r="21" spans="1:16" ht="12.75" customHeight="1" thickBot="1" x14ac:dyDescent="0.25">
      <c r="A21" s="12" t="str">
        <f t="shared" si="0"/>
        <v> BBS 42 </v>
      </c>
      <c r="B21" s="15" t="str">
        <f t="shared" si="1"/>
        <v>I</v>
      </c>
      <c r="C21" s="12">
        <f t="shared" si="2"/>
        <v>43929.402000000002</v>
      </c>
      <c r="D21" s="14" t="str">
        <f t="shared" si="3"/>
        <v>vis</v>
      </c>
      <c r="E21" s="51">
        <f>VLOOKUP(C21,Active!C$21:E$969,3,FALSE)</f>
        <v>10215.002285481718</v>
      </c>
      <c r="F21" s="15" t="s">
        <v>102</v>
      </c>
      <c r="G21" s="14" t="str">
        <f t="shared" si="4"/>
        <v>43929.402</v>
      </c>
      <c r="H21" s="12">
        <f t="shared" si="5"/>
        <v>10215</v>
      </c>
      <c r="I21" s="52" t="s">
        <v>156</v>
      </c>
      <c r="J21" s="53" t="s">
        <v>157</v>
      </c>
      <c r="K21" s="52">
        <v>10215</v>
      </c>
      <c r="L21" s="52" t="s">
        <v>125</v>
      </c>
      <c r="M21" s="53" t="s">
        <v>120</v>
      </c>
      <c r="N21" s="53"/>
      <c r="O21" s="54" t="s">
        <v>130</v>
      </c>
      <c r="P21" s="54" t="s">
        <v>158</v>
      </c>
    </row>
    <row r="22" spans="1:16" ht="12.75" customHeight="1" thickBot="1" x14ac:dyDescent="0.25">
      <c r="A22" s="12" t="str">
        <f t="shared" si="0"/>
        <v> BBS 53 </v>
      </c>
      <c r="B22" s="15" t="str">
        <f t="shared" si="1"/>
        <v>I</v>
      </c>
      <c r="C22" s="12">
        <f t="shared" si="2"/>
        <v>44642.379000000001</v>
      </c>
      <c r="D22" s="14" t="str">
        <f t="shared" si="3"/>
        <v>vis</v>
      </c>
      <c r="E22" s="51">
        <f>VLOOKUP(C22,Active!C$21:E$969,3,FALSE)</f>
        <v>10656.00252856543</v>
      </c>
      <c r="F22" s="15" t="s">
        <v>102</v>
      </c>
      <c r="G22" s="14" t="str">
        <f t="shared" si="4"/>
        <v>44642.379</v>
      </c>
      <c r="H22" s="12">
        <f t="shared" si="5"/>
        <v>10656</v>
      </c>
      <c r="I22" s="52" t="s">
        <v>159</v>
      </c>
      <c r="J22" s="53" t="s">
        <v>160</v>
      </c>
      <c r="K22" s="52">
        <v>10656</v>
      </c>
      <c r="L22" s="52" t="s">
        <v>125</v>
      </c>
      <c r="M22" s="53" t="s">
        <v>120</v>
      </c>
      <c r="N22" s="53"/>
      <c r="O22" s="54" t="s">
        <v>130</v>
      </c>
      <c r="P22" s="54" t="s">
        <v>161</v>
      </c>
    </row>
    <row r="23" spans="1:16" ht="12.75" customHeight="1" thickBot="1" x14ac:dyDescent="0.25">
      <c r="A23" s="12" t="str">
        <f t="shared" si="0"/>
        <v> BBS 53 </v>
      </c>
      <c r="B23" s="15" t="str">
        <f t="shared" si="1"/>
        <v>I</v>
      </c>
      <c r="C23" s="12">
        <f t="shared" si="2"/>
        <v>44663.394999999997</v>
      </c>
      <c r="D23" s="14" t="str">
        <f t="shared" si="3"/>
        <v>vis</v>
      </c>
      <c r="E23" s="51">
        <f>VLOOKUP(C23,Active!C$21:E$969,3,FALSE)</f>
        <v>10669.001631073148</v>
      </c>
      <c r="F23" s="15" t="s">
        <v>102</v>
      </c>
      <c r="G23" s="14" t="str">
        <f t="shared" si="4"/>
        <v>44663.395</v>
      </c>
      <c r="H23" s="12">
        <f t="shared" si="5"/>
        <v>10669</v>
      </c>
      <c r="I23" s="52" t="s">
        <v>162</v>
      </c>
      <c r="J23" s="53" t="s">
        <v>163</v>
      </c>
      <c r="K23" s="52">
        <v>10669</v>
      </c>
      <c r="L23" s="52" t="s">
        <v>164</v>
      </c>
      <c r="M23" s="53" t="s">
        <v>120</v>
      </c>
      <c r="N23" s="53"/>
      <c r="O23" s="54" t="s">
        <v>130</v>
      </c>
      <c r="P23" s="54" t="s">
        <v>161</v>
      </c>
    </row>
    <row r="24" spans="1:16" ht="12.75" customHeight="1" thickBot="1" x14ac:dyDescent="0.25">
      <c r="A24" s="12" t="str">
        <f t="shared" si="0"/>
        <v> BBS 56 </v>
      </c>
      <c r="B24" s="15" t="str">
        <f t="shared" si="1"/>
        <v>I</v>
      </c>
      <c r="C24" s="12">
        <f t="shared" si="2"/>
        <v>44873.569000000003</v>
      </c>
      <c r="D24" s="14" t="str">
        <f t="shared" si="3"/>
        <v>vis</v>
      </c>
      <c r="E24" s="51">
        <f>VLOOKUP(C24,Active!C$21:E$969,3,FALSE)</f>
        <v>10799.001315621006</v>
      </c>
      <c r="F24" s="15" t="s">
        <v>102</v>
      </c>
      <c r="G24" s="14" t="str">
        <f t="shared" si="4"/>
        <v>44873.569</v>
      </c>
      <c r="H24" s="12">
        <f t="shared" si="5"/>
        <v>10799</v>
      </c>
      <c r="I24" s="52" t="s">
        <v>165</v>
      </c>
      <c r="J24" s="53" t="s">
        <v>166</v>
      </c>
      <c r="K24" s="52">
        <v>10799</v>
      </c>
      <c r="L24" s="52" t="s">
        <v>151</v>
      </c>
      <c r="M24" s="53" t="s">
        <v>120</v>
      </c>
      <c r="N24" s="53"/>
      <c r="O24" s="54" t="s">
        <v>126</v>
      </c>
      <c r="P24" s="54" t="s">
        <v>167</v>
      </c>
    </row>
    <row r="25" spans="1:16" ht="12.75" customHeight="1" thickBot="1" x14ac:dyDescent="0.25">
      <c r="A25" s="12" t="str">
        <f t="shared" si="0"/>
        <v> BBS 63 </v>
      </c>
      <c r="B25" s="15" t="str">
        <f t="shared" si="1"/>
        <v>I</v>
      </c>
      <c r="C25" s="12">
        <f t="shared" si="2"/>
        <v>45269.667000000001</v>
      </c>
      <c r="D25" s="14" t="str">
        <f t="shared" si="3"/>
        <v>vis</v>
      </c>
      <c r="E25" s="51">
        <f>VLOOKUP(C25,Active!C$21:E$969,3,FALSE)</f>
        <v>11044.00124448964</v>
      </c>
      <c r="F25" s="15" t="s">
        <v>102</v>
      </c>
      <c r="G25" s="14" t="str">
        <f t="shared" si="4"/>
        <v>45269.667</v>
      </c>
      <c r="H25" s="12">
        <f t="shared" si="5"/>
        <v>11044</v>
      </c>
      <c r="I25" s="52" t="s">
        <v>168</v>
      </c>
      <c r="J25" s="53" t="s">
        <v>169</v>
      </c>
      <c r="K25" s="52">
        <v>11044</v>
      </c>
      <c r="L25" s="52" t="s">
        <v>151</v>
      </c>
      <c r="M25" s="53" t="s">
        <v>120</v>
      </c>
      <c r="N25" s="53"/>
      <c r="O25" s="54" t="s">
        <v>126</v>
      </c>
      <c r="P25" s="54" t="s">
        <v>170</v>
      </c>
    </row>
    <row r="26" spans="1:16" ht="12.75" customHeight="1" thickBot="1" x14ac:dyDescent="0.25">
      <c r="A26" s="12" t="str">
        <f t="shared" si="0"/>
        <v> BBS 64 </v>
      </c>
      <c r="B26" s="15" t="str">
        <f t="shared" si="1"/>
        <v>I</v>
      </c>
      <c r="C26" s="12">
        <f t="shared" si="2"/>
        <v>45342.41</v>
      </c>
      <c r="D26" s="14" t="str">
        <f t="shared" si="3"/>
        <v>vis</v>
      </c>
      <c r="E26" s="51">
        <f>VLOOKUP(C26,Active!C$21:E$969,3,FALSE)</f>
        <v>11088.995235435546</v>
      </c>
      <c r="F26" s="15" t="s">
        <v>102</v>
      </c>
      <c r="G26" s="14" t="str">
        <f t="shared" si="4"/>
        <v>45342.410</v>
      </c>
      <c r="H26" s="12">
        <f t="shared" si="5"/>
        <v>11089</v>
      </c>
      <c r="I26" s="52" t="s">
        <v>171</v>
      </c>
      <c r="J26" s="53" t="s">
        <v>172</v>
      </c>
      <c r="K26" s="52">
        <v>11089</v>
      </c>
      <c r="L26" s="52" t="s">
        <v>173</v>
      </c>
      <c r="M26" s="53" t="s">
        <v>120</v>
      </c>
      <c r="N26" s="53"/>
      <c r="O26" s="54" t="s">
        <v>130</v>
      </c>
      <c r="P26" s="54" t="s">
        <v>174</v>
      </c>
    </row>
    <row r="27" spans="1:16" ht="12.75" customHeight="1" thickBot="1" x14ac:dyDescent="0.25">
      <c r="A27" s="12" t="str">
        <f t="shared" si="0"/>
        <v> BRNO 28 </v>
      </c>
      <c r="B27" s="15" t="str">
        <f t="shared" si="1"/>
        <v>I</v>
      </c>
      <c r="C27" s="12">
        <f t="shared" si="2"/>
        <v>46763.514999999999</v>
      </c>
      <c r="D27" s="14" t="str">
        <f t="shared" si="3"/>
        <v>vis</v>
      </c>
      <c r="E27" s="51">
        <f>VLOOKUP(C27,Active!C$21:E$969,3,FALSE)</f>
        <v>11967.996452091169</v>
      </c>
      <c r="F27" s="15" t="s">
        <v>102</v>
      </c>
      <c r="G27" s="14" t="str">
        <f t="shared" si="4"/>
        <v>46763.515</v>
      </c>
      <c r="H27" s="12">
        <f t="shared" si="5"/>
        <v>11968</v>
      </c>
      <c r="I27" s="52" t="s">
        <v>175</v>
      </c>
      <c r="J27" s="53" t="s">
        <v>176</v>
      </c>
      <c r="K27" s="52">
        <v>11968</v>
      </c>
      <c r="L27" s="52" t="s">
        <v>155</v>
      </c>
      <c r="M27" s="53" t="s">
        <v>120</v>
      </c>
      <c r="N27" s="53"/>
      <c r="O27" s="54" t="s">
        <v>177</v>
      </c>
      <c r="P27" s="54" t="s">
        <v>178</v>
      </c>
    </row>
    <row r="28" spans="1:16" ht="12.75" customHeight="1" thickBot="1" x14ac:dyDescent="0.25">
      <c r="A28" s="12" t="str">
        <f t="shared" si="0"/>
        <v> BBS 83 </v>
      </c>
      <c r="B28" s="15" t="str">
        <f t="shared" si="1"/>
        <v>I</v>
      </c>
      <c r="C28" s="12">
        <f t="shared" si="2"/>
        <v>46831.4</v>
      </c>
      <c r="D28" s="14" t="str">
        <f t="shared" si="3"/>
        <v>vis</v>
      </c>
      <c r="E28" s="51">
        <f>VLOOKUP(C28,Active!C$21:E$969,3,FALSE)</f>
        <v>12009.985606722719</v>
      </c>
      <c r="F28" s="15" t="s">
        <v>102</v>
      </c>
      <c r="G28" s="14" t="str">
        <f t="shared" si="4"/>
        <v>46831.400</v>
      </c>
      <c r="H28" s="12">
        <f t="shared" si="5"/>
        <v>12010</v>
      </c>
      <c r="I28" s="52" t="s">
        <v>179</v>
      </c>
      <c r="J28" s="53" t="s">
        <v>180</v>
      </c>
      <c r="K28" s="52">
        <v>12010</v>
      </c>
      <c r="L28" s="52" t="s">
        <v>181</v>
      </c>
      <c r="M28" s="53" t="s">
        <v>120</v>
      </c>
      <c r="N28" s="53"/>
      <c r="O28" s="54" t="s">
        <v>126</v>
      </c>
      <c r="P28" s="54" t="s">
        <v>182</v>
      </c>
    </row>
    <row r="29" spans="1:16" ht="12.75" customHeight="1" thickBot="1" x14ac:dyDescent="0.25">
      <c r="A29" s="12" t="str">
        <f t="shared" si="0"/>
        <v> BRNO 30 </v>
      </c>
      <c r="B29" s="15" t="str">
        <f t="shared" si="1"/>
        <v>I</v>
      </c>
      <c r="C29" s="12">
        <f t="shared" si="2"/>
        <v>47177.396000000001</v>
      </c>
      <c r="D29" s="14" t="str">
        <f t="shared" si="3"/>
        <v>vis</v>
      </c>
      <c r="E29" s="51">
        <f>VLOOKUP(C29,Active!C$21:E$969,3,FALSE)</f>
        <v>12223.995764281788</v>
      </c>
      <c r="F29" s="15" t="s">
        <v>102</v>
      </c>
      <c r="G29" s="14" t="str">
        <f t="shared" si="4"/>
        <v>47177.396</v>
      </c>
      <c r="H29" s="12">
        <f t="shared" si="5"/>
        <v>12224</v>
      </c>
      <c r="I29" s="52" t="s">
        <v>183</v>
      </c>
      <c r="J29" s="53" t="s">
        <v>184</v>
      </c>
      <c r="K29" s="52">
        <v>12224</v>
      </c>
      <c r="L29" s="52" t="s">
        <v>185</v>
      </c>
      <c r="M29" s="53" t="s">
        <v>120</v>
      </c>
      <c r="N29" s="53"/>
      <c r="O29" s="54" t="s">
        <v>186</v>
      </c>
      <c r="P29" s="54" t="s">
        <v>187</v>
      </c>
    </row>
    <row r="30" spans="1:16" ht="12.75" customHeight="1" thickBot="1" x14ac:dyDescent="0.25">
      <c r="A30" s="12" t="str">
        <f t="shared" si="0"/>
        <v> BBS 87 </v>
      </c>
      <c r="B30" s="15" t="str">
        <f t="shared" si="1"/>
        <v>I</v>
      </c>
      <c r="C30" s="12">
        <f t="shared" si="2"/>
        <v>47211.341999999997</v>
      </c>
      <c r="D30" s="14" t="str">
        <f t="shared" si="3"/>
        <v>vis</v>
      </c>
      <c r="E30" s="51">
        <f>VLOOKUP(C30,Active!C$21:E$969,3,FALSE)</f>
        <v>12244.992506465222</v>
      </c>
      <c r="F30" s="15" t="s">
        <v>102</v>
      </c>
      <c r="G30" s="14" t="str">
        <f t="shared" si="4"/>
        <v>47211.342</v>
      </c>
      <c r="H30" s="12">
        <f t="shared" si="5"/>
        <v>12245</v>
      </c>
      <c r="I30" s="52" t="s">
        <v>188</v>
      </c>
      <c r="J30" s="53" t="s">
        <v>189</v>
      </c>
      <c r="K30" s="52">
        <v>12245</v>
      </c>
      <c r="L30" s="52" t="s">
        <v>190</v>
      </c>
      <c r="M30" s="53" t="s">
        <v>120</v>
      </c>
      <c r="N30" s="53"/>
      <c r="O30" s="54" t="s">
        <v>130</v>
      </c>
      <c r="P30" s="54" t="s">
        <v>191</v>
      </c>
    </row>
    <row r="31" spans="1:16" ht="12.75" customHeight="1" thickBot="1" x14ac:dyDescent="0.25">
      <c r="A31" s="12" t="str">
        <f t="shared" si="0"/>
        <v> BBS 88 </v>
      </c>
      <c r="B31" s="15" t="str">
        <f t="shared" si="1"/>
        <v>I</v>
      </c>
      <c r="C31" s="12">
        <f t="shared" si="2"/>
        <v>47232.362000000001</v>
      </c>
      <c r="D31" s="14" t="str">
        <f t="shared" si="3"/>
        <v>vis</v>
      </c>
      <c r="E31" s="51">
        <f>VLOOKUP(C31,Active!C$21:E$969,3,FALSE)</f>
        <v>12257.994083107415</v>
      </c>
      <c r="F31" s="15" t="s">
        <v>102</v>
      </c>
      <c r="G31" s="14" t="str">
        <f t="shared" si="4"/>
        <v>47232.362</v>
      </c>
      <c r="H31" s="12">
        <f t="shared" si="5"/>
        <v>12258</v>
      </c>
      <c r="I31" s="52" t="s">
        <v>192</v>
      </c>
      <c r="J31" s="53" t="s">
        <v>193</v>
      </c>
      <c r="K31" s="52">
        <v>12258</v>
      </c>
      <c r="L31" s="52" t="s">
        <v>129</v>
      </c>
      <c r="M31" s="53" t="s">
        <v>120</v>
      </c>
      <c r="N31" s="53"/>
      <c r="O31" s="54" t="s">
        <v>130</v>
      </c>
      <c r="P31" s="54" t="s">
        <v>194</v>
      </c>
    </row>
    <row r="32" spans="1:16" ht="12.75" customHeight="1" thickBot="1" x14ac:dyDescent="0.25">
      <c r="A32" s="12" t="str">
        <f t="shared" si="0"/>
        <v> BRNO 30 </v>
      </c>
      <c r="B32" s="15" t="str">
        <f t="shared" si="1"/>
        <v>I</v>
      </c>
      <c r="C32" s="12">
        <f t="shared" si="2"/>
        <v>47531.459000000003</v>
      </c>
      <c r="D32" s="14" t="str">
        <f t="shared" si="3"/>
        <v>vis</v>
      </c>
      <c r="E32" s="51">
        <f>VLOOKUP(C32,Active!C$21:E$969,3,FALSE)</f>
        <v>12442.995632534128</v>
      </c>
      <c r="F32" s="15" t="s">
        <v>102</v>
      </c>
      <c r="G32" s="14" t="str">
        <f t="shared" si="4"/>
        <v>47531.459</v>
      </c>
      <c r="H32" s="12">
        <f t="shared" si="5"/>
        <v>12443</v>
      </c>
      <c r="I32" s="52" t="s">
        <v>195</v>
      </c>
      <c r="J32" s="53" t="s">
        <v>196</v>
      </c>
      <c r="K32" s="52">
        <v>12443</v>
      </c>
      <c r="L32" s="52" t="s">
        <v>185</v>
      </c>
      <c r="M32" s="53" t="s">
        <v>120</v>
      </c>
      <c r="N32" s="53"/>
      <c r="O32" s="54" t="s">
        <v>186</v>
      </c>
      <c r="P32" s="54" t="s">
        <v>187</v>
      </c>
    </row>
    <row r="33" spans="1:16" ht="12.75" customHeight="1" thickBot="1" x14ac:dyDescent="0.25">
      <c r="A33" s="12" t="str">
        <f t="shared" si="0"/>
        <v> BRNO 30 </v>
      </c>
      <c r="B33" s="15" t="str">
        <f t="shared" si="1"/>
        <v>I</v>
      </c>
      <c r="C33" s="12">
        <f t="shared" si="2"/>
        <v>47531.46</v>
      </c>
      <c r="D33" s="14" t="str">
        <f t="shared" si="3"/>
        <v>vis</v>
      </c>
      <c r="E33" s="51">
        <f>VLOOKUP(C33,Active!C$21:E$969,3,FALSE)</f>
        <v>12442.996251067743</v>
      </c>
      <c r="F33" s="15" t="s">
        <v>102</v>
      </c>
      <c r="G33" s="14" t="str">
        <f t="shared" si="4"/>
        <v>47531.460</v>
      </c>
      <c r="H33" s="12">
        <f t="shared" si="5"/>
        <v>12443</v>
      </c>
      <c r="I33" s="52" t="s">
        <v>197</v>
      </c>
      <c r="J33" s="53" t="s">
        <v>198</v>
      </c>
      <c r="K33" s="52">
        <v>12443</v>
      </c>
      <c r="L33" s="52" t="s">
        <v>155</v>
      </c>
      <c r="M33" s="53" t="s">
        <v>120</v>
      </c>
      <c r="N33" s="53"/>
      <c r="O33" s="54" t="s">
        <v>177</v>
      </c>
      <c r="P33" s="54" t="s">
        <v>187</v>
      </c>
    </row>
    <row r="34" spans="1:16" ht="12.75" customHeight="1" thickBot="1" x14ac:dyDescent="0.25">
      <c r="A34" s="12" t="str">
        <f t="shared" si="0"/>
        <v> BBS 90 </v>
      </c>
      <c r="B34" s="15" t="str">
        <f t="shared" si="1"/>
        <v>I</v>
      </c>
      <c r="C34" s="12">
        <f t="shared" si="2"/>
        <v>47531.470999999998</v>
      </c>
      <c r="D34" s="14" t="str">
        <f t="shared" si="3"/>
        <v>vis</v>
      </c>
      <c r="E34" s="51">
        <f>VLOOKUP(C34,Active!C$21:E$969,3,FALSE)</f>
        <v>12443.003054937537</v>
      </c>
      <c r="F34" s="15" t="s">
        <v>102</v>
      </c>
      <c r="G34" s="14" t="str">
        <f t="shared" si="4"/>
        <v>47531.471</v>
      </c>
      <c r="H34" s="12">
        <f t="shared" si="5"/>
        <v>12443</v>
      </c>
      <c r="I34" s="52" t="s">
        <v>199</v>
      </c>
      <c r="J34" s="53" t="s">
        <v>200</v>
      </c>
      <c r="K34" s="52">
        <v>12443</v>
      </c>
      <c r="L34" s="52" t="s">
        <v>119</v>
      </c>
      <c r="M34" s="53" t="s">
        <v>120</v>
      </c>
      <c r="N34" s="53"/>
      <c r="O34" s="54" t="s">
        <v>126</v>
      </c>
      <c r="P34" s="54" t="s">
        <v>201</v>
      </c>
    </row>
    <row r="35" spans="1:16" ht="12.75" customHeight="1" thickBot="1" x14ac:dyDescent="0.25">
      <c r="A35" s="12" t="str">
        <f t="shared" si="0"/>
        <v> BRNO 30 </v>
      </c>
      <c r="B35" s="15" t="str">
        <f t="shared" si="1"/>
        <v>I</v>
      </c>
      <c r="C35" s="12">
        <f t="shared" si="2"/>
        <v>47557.322999999997</v>
      </c>
      <c r="D35" s="14" t="str">
        <f t="shared" si="3"/>
        <v>vis</v>
      </c>
      <c r="E35" s="51">
        <f>VLOOKUP(C35,Active!C$21:E$969,3,FALSE)</f>
        <v>12458.993386020025</v>
      </c>
      <c r="F35" s="15" t="s">
        <v>102</v>
      </c>
      <c r="G35" s="14" t="str">
        <f t="shared" si="4"/>
        <v>47557.323</v>
      </c>
      <c r="H35" s="12">
        <f t="shared" si="5"/>
        <v>12459</v>
      </c>
      <c r="I35" s="52" t="s">
        <v>202</v>
      </c>
      <c r="J35" s="53" t="s">
        <v>203</v>
      </c>
      <c r="K35" s="52">
        <v>12459</v>
      </c>
      <c r="L35" s="52" t="s">
        <v>204</v>
      </c>
      <c r="M35" s="53" t="s">
        <v>120</v>
      </c>
      <c r="N35" s="53"/>
      <c r="O35" s="54" t="s">
        <v>205</v>
      </c>
      <c r="P35" s="54" t="s">
        <v>187</v>
      </c>
    </row>
    <row r="36" spans="1:16" ht="12.75" customHeight="1" thickBot="1" x14ac:dyDescent="0.25">
      <c r="A36" s="12" t="str">
        <f t="shared" si="0"/>
        <v> BBS 91 </v>
      </c>
      <c r="B36" s="15" t="str">
        <f t="shared" si="1"/>
        <v>I</v>
      </c>
      <c r="C36" s="12">
        <f t="shared" si="2"/>
        <v>47565.413</v>
      </c>
      <c r="D36" s="14" t="str">
        <f t="shared" si="3"/>
        <v>vis</v>
      </c>
      <c r="E36" s="51">
        <f>VLOOKUP(C36,Active!C$21:E$969,3,FALSE)</f>
        <v>12463.997322986503</v>
      </c>
      <c r="F36" s="15" t="s">
        <v>102</v>
      </c>
      <c r="G36" s="14" t="str">
        <f t="shared" si="4"/>
        <v>47565.413</v>
      </c>
      <c r="H36" s="12">
        <f t="shared" si="5"/>
        <v>12464</v>
      </c>
      <c r="I36" s="52" t="s">
        <v>206</v>
      </c>
      <c r="J36" s="53" t="s">
        <v>207</v>
      </c>
      <c r="K36" s="52">
        <v>12464</v>
      </c>
      <c r="L36" s="52" t="s">
        <v>208</v>
      </c>
      <c r="M36" s="53" t="s">
        <v>120</v>
      </c>
      <c r="N36" s="53"/>
      <c r="O36" s="54" t="s">
        <v>126</v>
      </c>
      <c r="P36" s="54" t="s">
        <v>209</v>
      </c>
    </row>
    <row r="37" spans="1:16" ht="12.75" customHeight="1" thickBot="1" x14ac:dyDescent="0.25">
      <c r="A37" s="12" t="str">
        <f t="shared" si="0"/>
        <v> BBS 93 </v>
      </c>
      <c r="B37" s="15" t="str">
        <f t="shared" si="1"/>
        <v>I</v>
      </c>
      <c r="C37" s="12">
        <f t="shared" si="2"/>
        <v>47838.635000000002</v>
      </c>
      <c r="D37" s="14" t="str">
        <f t="shared" si="3"/>
        <v>vis</v>
      </c>
      <c r="E37" s="51">
        <f>VLOOKUP(C37,Active!C$21:E$969,3,FALSE)</f>
        <v>12632.994315057522</v>
      </c>
      <c r="F37" s="15" t="s">
        <v>102</v>
      </c>
      <c r="G37" s="14" t="str">
        <f t="shared" si="4"/>
        <v>47838.635</v>
      </c>
      <c r="H37" s="12">
        <f t="shared" si="5"/>
        <v>12633</v>
      </c>
      <c r="I37" s="52" t="s">
        <v>210</v>
      </c>
      <c r="J37" s="53" t="s">
        <v>211</v>
      </c>
      <c r="K37" s="52">
        <v>12633</v>
      </c>
      <c r="L37" s="52" t="s">
        <v>212</v>
      </c>
      <c r="M37" s="53" t="s">
        <v>120</v>
      </c>
      <c r="N37" s="53"/>
      <c r="O37" s="54" t="s">
        <v>126</v>
      </c>
      <c r="P37" s="54" t="s">
        <v>213</v>
      </c>
    </row>
    <row r="38" spans="1:16" ht="12.75" customHeight="1" thickBot="1" x14ac:dyDescent="0.25">
      <c r="A38" s="12" t="str">
        <f t="shared" si="0"/>
        <v> BBS 94 </v>
      </c>
      <c r="B38" s="15" t="str">
        <f t="shared" si="1"/>
        <v>I</v>
      </c>
      <c r="C38" s="12">
        <f t="shared" si="2"/>
        <v>47911.387999999999</v>
      </c>
      <c r="D38" s="14" t="str">
        <f t="shared" si="3"/>
        <v>vis</v>
      </c>
      <c r="E38" s="51">
        <f>VLOOKUP(C38,Active!C$21:E$969,3,FALSE)</f>
        <v>12677.994491339601</v>
      </c>
      <c r="F38" s="15" t="s">
        <v>102</v>
      </c>
      <c r="G38" s="14" t="str">
        <f t="shared" si="4"/>
        <v>47911.388</v>
      </c>
      <c r="H38" s="12">
        <f t="shared" si="5"/>
        <v>12678</v>
      </c>
      <c r="I38" s="52" t="s">
        <v>214</v>
      </c>
      <c r="J38" s="53" t="s">
        <v>215</v>
      </c>
      <c r="K38" s="52">
        <v>12678</v>
      </c>
      <c r="L38" s="52" t="s">
        <v>212</v>
      </c>
      <c r="M38" s="53" t="s">
        <v>120</v>
      </c>
      <c r="N38" s="53"/>
      <c r="O38" s="54" t="s">
        <v>130</v>
      </c>
      <c r="P38" s="54" t="s">
        <v>216</v>
      </c>
    </row>
    <row r="39" spans="1:16" ht="12.75" customHeight="1" thickBot="1" x14ac:dyDescent="0.25">
      <c r="A39" s="12" t="str">
        <f t="shared" si="0"/>
        <v> BBS 94 </v>
      </c>
      <c r="B39" s="15" t="str">
        <f t="shared" si="1"/>
        <v>I</v>
      </c>
      <c r="C39" s="12">
        <f t="shared" si="2"/>
        <v>47940.482000000004</v>
      </c>
      <c r="D39" s="14" t="str">
        <f t="shared" si="3"/>
        <v>vis</v>
      </c>
      <c r="E39" s="51">
        <f>VLOOKUP(C39,Active!C$21:E$969,3,FALSE)</f>
        <v>12695.990108410389</v>
      </c>
      <c r="F39" s="15" t="s">
        <v>102</v>
      </c>
      <c r="G39" s="14" t="str">
        <f t="shared" si="4"/>
        <v>47940.482</v>
      </c>
      <c r="H39" s="12">
        <f t="shared" si="5"/>
        <v>12696</v>
      </c>
      <c r="I39" s="52" t="s">
        <v>217</v>
      </c>
      <c r="J39" s="53" t="s">
        <v>218</v>
      </c>
      <c r="K39" s="52">
        <v>12696</v>
      </c>
      <c r="L39" s="52" t="s">
        <v>219</v>
      </c>
      <c r="M39" s="53" t="s">
        <v>120</v>
      </c>
      <c r="N39" s="53"/>
      <c r="O39" s="54" t="s">
        <v>126</v>
      </c>
      <c r="P39" s="54" t="s">
        <v>216</v>
      </c>
    </row>
    <row r="40" spans="1:16" ht="12.75" customHeight="1" thickBot="1" x14ac:dyDescent="0.25">
      <c r="A40" s="12" t="str">
        <f t="shared" si="0"/>
        <v>BAVM 60 </v>
      </c>
      <c r="B40" s="15" t="str">
        <f t="shared" si="1"/>
        <v>I</v>
      </c>
      <c r="C40" s="12">
        <f t="shared" si="2"/>
        <v>48273.53</v>
      </c>
      <c r="D40" s="14" t="str">
        <f t="shared" si="3"/>
        <v>vis</v>
      </c>
      <c r="E40" s="51">
        <f>VLOOKUP(C40,Active!C$21:E$969,3,FALSE)</f>
        <v>12901.991492688623</v>
      </c>
      <c r="F40" s="15" t="s">
        <v>102</v>
      </c>
      <c r="G40" s="14" t="str">
        <f t="shared" si="4"/>
        <v>48273.530</v>
      </c>
      <c r="H40" s="12">
        <f t="shared" si="5"/>
        <v>12902</v>
      </c>
      <c r="I40" s="52" t="s">
        <v>220</v>
      </c>
      <c r="J40" s="53" t="s">
        <v>221</v>
      </c>
      <c r="K40" s="52">
        <v>12902</v>
      </c>
      <c r="L40" s="52" t="s">
        <v>222</v>
      </c>
      <c r="M40" s="53" t="s">
        <v>103</v>
      </c>
      <c r="N40" s="53"/>
      <c r="O40" s="54" t="s">
        <v>223</v>
      </c>
      <c r="P40" s="55" t="s">
        <v>224</v>
      </c>
    </row>
    <row r="41" spans="1:16" ht="12.75" customHeight="1" thickBot="1" x14ac:dyDescent="0.25">
      <c r="A41" s="12" t="str">
        <f t="shared" si="0"/>
        <v> BRNO 31 </v>
      </c>
      <c r="B41" s="15" t="str">
        <f t="shared" si="1"/>
        <v>I</v>
      </c>
      <c r="C41" s="12">
        <f t="shared" si="2"/>
        <v>48619.508999999998</v>
      </c>
      <c r="D41" s="14" t="str">
        <f t="shared" si="3"/>
        <v>vis</v>
      </c>
      <c r="E41" s="51">
        <f>VLOOKUP(C41,Active!C$21:E$969,3,FALSE)</f>
        <v>13115.991135176191</v>
      </c>
      <c r="F41" s="15" t="s">
        <v>102</v>
      </c>
      <c r="G41" s="14" t="str">
        <f t="shared" si="4"/>
        <v>48619.509</v>
      </c>
      <c r="H41" s="12">
        <f t="shared" si="5"/>
        <v>13116</v>
      </c>
      <c r="I41" s="52" t="s">
        <v>225</v>
      </c>
      <c r="J41" s="53" t="s">
        <v>226</v>
      </c>
      <c r="K41" s="52">
        <v>13116</v>
      </c>
      <c r="L41" s="52" t="s">
        <v>222</v>
      </c>
      <c r="M41" s="53" t="s">
        <v>120</v>
      </c>
      <c r="N41" s="53"/>
      <c r="O41" s="54" t="s">
        <v>177</v>
      </c>
      <c r="P41" s="54" t="s">
        <v>227</v>
      </c>
    </row>
    <row r="42" spans="1:16" ht="12.75" customHeight="1" thickBot="1" x14ac:dyDescent="0.25">
      <c r="A42" s="12" t="str">
        <f t="shared" si="0"/>
        <v> BBS 102 </v>
      </c>
      <c r="B42" s="15" t="str">
        <f t="shared" si="1"/>
        <v>I</v>
      </c>
      <c r="C42" s="12">
        <f t="shared" si="2"/>
        <v>48863.635000000002</v>
      </c>
      <c r="D42" s="14" t="str">
        <f t="shared" si="3"/>
        <v>vis</v>
      </c>
      <c r="E42" s="51">
        <f>VLOOKUP(C42,Active!C$21:E$969,3,FALSE)</f>
        <v>13266.99127310919</v>
      </c>
      <c r="F42" s="15" t="s">
        <v>102</v>
      </c>
      <c r="G42" s="14" t="str">
        <f t="shared" si="4"/>
        <v>48863.635</v>
      </c>
      <c r="H42" s="12">
        <f t="shared" si="5"/>
        <v>13267</v>
      </c>
      <c r="I42" s="52" t="s">
        <v>228</v>
      </c>
      <c r="J42" s="53" t="s">
        <v>229</v>
      </c>
      <c r="K42" s="52">
        <v>13267</v>
      </c>
      <c r="L42" s="52" t="s">
        <v>222</v>
      </c>
      <c r="M42" s="53" t="s">
        <v>120</v>
      </c>
      <c r="N42" s="53"/>
      <c r="O42" s="54" t="s">
        <v>126</v>
      </c>
      <c r="P42" s="54" t="s">
        <v>230</v>
      </c>
    </row>
    <row r="43" spans="1:16" ht="12.75" customHeight="1" thickBot="1" x14ac:dyDescent="0.25">
      <c r="A43" s="12" t="str">
        <f t="shared" ref="A43:A79" si="6">P43</f>
        <v> BBS 103 </v>
      </c>
      <c r="B43" s="15" t="str">
        <f t="shared" ref="B43:B79" si="7">IF(H43=INT(H43),"I","II")</f>
        <v>I</v>
      </c>
      <c r="C43" s="12">
        <f t="shared" ref="C43:C79" si="8">1*G43</f>
        <v>49004.286999999997</v>
      </c>
      <c r="D43" s="14" t="str">
        <f t="shared" ref="D43:D79" si="9">VLOOKUP(F43,I$1:J$5,2,FALSE)</f>
        <v>vis</v>
      </c>
      <c r="E43" s="51">
        <f>VLOOKUP(C43,Active!C$21:E$969,3,FALSE)</f>
        <v>13353.989263493464</v>
      </c>
      <c r="F43" s="15" t="s">
        <v>102</v>
      </c>
      <c r="G43" s="14" t="str">
        <f t="shared" ref="G43:G79" si="10">MID(I43,3,LEN(I43)-3)</f>
        <v>49004.287</v>
      </c>
      <c r="H43" s="12">
        <f t="shared" ref="H43:H79" si="11">1*K43</f>
        <v>13354</v>
      </c>
      <c r="I43" s="52" t="s">
        <v>231</v>
      </c>
      <c r="J43" s="53" t="s">
        <v>232</v>
      </c>
      <c r="K43" s="52">
        <v>13354</v>
      </c>
      <c r="L43" s="52" t="s">
        <v>233</v>
      </c>
      <c r="M43" s="53" t="s">
        <v>120</v>
      </c>
      <c r="N43" s="53"/>
      <c r="O43" s="54" t="s">
        <v>130</v>
      </c>
      <c r="P43" s="54" t="s">
        <v>234</v>
      </c>
    </row>
    <row r="44" spans="1:16" ht="12.75" customHeight="1" thickBot="1" x14ac:dyDescent="0.25">
      <c r="A44" s="12" t="str">
        <f t="shared" si="6"/>
        <v> BBS 106 </v>
      </c>
      <c r="B44" s="15" t="str">
        <f t="shared" si="7"/>
        <v>I</v>
      </c>
      <c r="C44" s="12">
        <f t="shared" si="8"/>
        <v>49421.396999999997</v>
      </c>
      <c r="D44" s="14" t="str">
        <f t="shared" si="9"/>
        <v>vis</v>
      </c>
      <c r="E44" s="51">
        <f>VLOOKUP(C44,Active!C$21:E$969,3,FALSE)</f>
        <v>13611.985820735348</v>
      </c>
      <c r="F44" s="15" t="s">
        <v>102</v>
      </c>
      <c r="G44" s="14" t="str">
        <f t="shared" si="10"/>
        <v>49421.397</v>
      </c>
      <c r="H44" s="12">
        <f t="shared" si="11"/>
        <v>13612</v>
      </c>
      <c r="I44" s="52" t="s">
        <v>235</v>
      </c>
      <c r="J44" s="53" t="s">
        <v>236</v>
      </c>
      <c r="K44" s="52">
        <v>13612</v>
      </c>
      <c r="L44" s="52" t="s">
        <v>181</v>
      </c>
      <c r="M44" s="53" t="s">
        <v>120</v>
      </c>
      <c r="N44" s="53"/>
      <c r="O44" s="54" t="s">
        <v>130</v>
      </c>
      <c r="P44" s="54" t="s">
        <v>237</v>
      </c>
    </row>
    <row r="45" spans="1:16" ht="12.75" customHeight="1" thickBot="1" x14ac:dyDescent="0.25">
      <c r="A45" s="12" t="str">
        <f t="shared" si="6"/>
        <v> BBS 112 </v>
      </c>
      <c r="B45" s="15" t="str">
        <f t="shared" si="7"/>
        <v>I</v>
      </c>
      <c r="C45" s="12">
        <f t="shared" si="8"/>
        <v>50189.345000000001</v>
      </c>
      <c r="D45" s="14" t="str">
        <f t="shared" si="9"/>
        <v>vis</v>
      </c>
      <c r="E45" s="51">
        <f>VLOOKUP(C45,Active!C$21:E$969,3,FALSE)</f>
        <v>14086.987475312779</v>
      </c>
      <c r="F45" s="15" t="s">
        <v>102</v>
      </c>
      <c r="G45" s="14" t="str">
        <f t="shared" si="10"/>
        <v>50189.345</v>
      </c>
      <c r="H45" s="12">
        <f t="shared" si="11"/>
        <v>14087</v>
      </c>
      <c r="I45" s="52" t="s">
        <v>238</v>
      </c>
      <c r="J45" s="53" t="s">
        <v>239</v>
      </c>
      <c r="K45" s="52">
        <v>14087</v>
      </c>
      <c r="L45" s="52" t="s">
        <v>240</v>
      </c>
      <c r="M45" s="53" t="s">
        <v>120</v>
      </c>
      <c r="N45" s="53"/>
      <c r="O45" s="54" t="s">
        <v>130</v>
      </c>
      <c r="P45" s="54" t="s">
        <v>241</v>
      </c>
    </row>
    <row r="46" spans="1:16" ht="12.75" customHeight="1" thickBot="1" x14ac:dyDescent="0.25">
      <c r="A46" s="12" t="str">
        <f t="shared" si="6"/>
        <v> BBS 114 </v>
      </c>
      <c r="B46" s="15" t="str">
        <f t="shared" si="7"/>
        <v>I</v>
      </c>
      <c r="C46" s="12">
        <f t="shared" si="8"/>
        <v>50425.389000000003</v>
      </c>
      <c r="D46" s="14" t="str">
        <f t="shared" si="9"/>
        <v>vis</v>
      </c>
      <c r="E46" s="51">
        <f>VLOOKUP(C46,Active!C$21:E$969,3,FALSE)</f>
        <v>14232.988624548241</v>
      </c>
      <c r="F46" s="15" t="s">
        <v>102</v>
      </c>
      <c r="G46" s="14" t="str">
        <f t="shared" si="10"/>
        <v>50425.389</v>
      </c>
      <c r="H46" s="12">
        <f t="shared" si="11"/>
        <v>14233</v>
      </c>
      <c r="I46" s="52" t="s">
        <v>242</v>
      </c>
      <c r="J46" s="53" t="s">
        <v>243</v>
      </c>
      <c r="K46" s="52">
        <v>14233</v>
      </c>
      <c r="L46" s="52" t="s">
        <v>244</v>
      </c>
      <c r="M46" s="53" t="s">
        <v>120</v>
      </c>
      <c r="N46" s="53"/>
      <c r="O46" s="54" t="s">
        <v>126</v>
      </c>
      <c r="P46" s="54" t="s">
        <v>245</v>
      </c>
    </row>
    <row r="47" spans="1:16" ht="12.75" customHeight="1" thickBot="1" x14ac:dyDescent="0.25">
      <c r="A47" s="12" t="str">
        <f t="shared" si="6"/>
        <v> BBS 114 </v>
      </c>
      <c r="B47" s="15" t="str">
        <f t="shared" si="7"/>
        <v>I</v>
      </c>
      <c r="C47" s="12">
        <f t="shared" si="8"/>
        <v>50488.436999999998</v>
      </c>
      <c r="D47" s="14" t="str">
        <f t="shared" si="9"/>
        <v>vis</v>
      </c>
      <c r="E47" s="51">
        <f>VLOOKUP(C47,Active!C$21:E$969,3,FALSE)</f>
        <v>14271.9859320714</v>
      </c>
      <c r="F47" s="15" t="s">
        <v>102</v>
      </c>
      <c r="G47" s="14" t="str">
        <f t="shared" si="10"/>
        <v>50488.437</v>
      </c>
      <c r="H47" s="12">
        <f t="shared" si="11"/>
        <v>14272</v>
      </c>
      <c r="I47" s="52" t="s">
        <v>246</v>
      </c>
      <c r="J47" s="53" t="s">
        <v>247</v>
      </c>
      <c r="K47" s="52">
        <v>14272</v>
      </c>
      <c r="L47" s="52" t="s">
        <v>181</v>
      </c>
      <c r="M47" s="53" t="s">
        <v>120</v>
      </c>
      <c r="N47" s="53"/>
      <c r="O47" s="54" t="s">
        <v>130</v>
      </c>
      <c r="P47" s="54" t="s">
        <v>245</v>
      </c>
    </row>
    <row r="48" spans="1:16" ht="12.75" customHeight="1" thickBot="1" x14ac:dyDescent="0.25">
      <c r="A48" s="12" t="str">
        <f t="shared" si="6"/>
        <v> BBS 114 </v>
      </c>
      <c r="B48" s="15" t="str">
        <f t="shared" si="7"/>
        <v>I</v>
      </c>
      <c r="C48" s="12">
        <f t="shared" si="8"/>
        <v>50509.457999999999</v>
      </c>
      <c r="D48" s="14" t="str">
        <f t="shared" si="9"/>
        <v>vis</v>
      </c>
      <c r="E48" s="51">
        <f>VLOOKUP(C48,Active!C$21:E$969,3,FALSE)</f>
        <v>14284.98812724721</v>
      </c>
      <c r="F48" s="15" t="s">
        <v>102</v>
      </c>
      <c r="G48" s="14" t="str">
        <f t="shared" si="10"/>
        <v>50509.458</v>
      </c>
      <c r="H48" s="12">
        <f t="shared" si="11"/>
        <v>14285</v>
      </c>
      <c r="I48" s="52" t="s">
        <v>248</v>
      </c>
      <c r="J48" s="53" t="s">
        <v>249</v>
      </c>
      <c r="K48" s="52">
        <v>14285</v>
      </c>
      <c r="L48" s="52" t="s">
        <v>250</v>
      </c>
      <c r="M48" s="53" t="s">
        <v>120</v>
      </c>
      <c r="N48" s="53"/>
      <c r="O48" s="54" t="s">
        <v>251</v>
      </c>
      <c r="P48" s="54" t="s">
        <v>245</v>
      </c>
    </row>
    <row r="49" spans="1:16" ht="12.75" customHeight="1" thickBot="1" x14ac:dyDescent="0.25">
      <c r="A49" s="12" t="str">
        <f t="shared" si="6"/>
        <v> BBS 114 </v>
      </c>
      <c r="B49" s="15" t="str">
        <f t="shared" si="7"/>
        <v>I</v>
      </c>
      <c r="C49" s="12">
        <f t="shared" si="8"/>
        <v>50514.309000000001</v>
      </c>
      <c r="D49" s="14" t="str">
        <f t="shared" si="9"/>
        <v>vis</v>
      </c>
      <c r="E49" s="51">
        <f>VLOOKUP(C49,Active!C$21:E$969,3,FALSE)</f>
        <v>14287.988633826244</v>
      </c>
      <c r="F49" s="15" t="s">
        <v>102</v>
      </c>
      <c r="G49" s="14" t="str">
        <f t="shared" si="10"/>
        <v>50514.309</v>
      </c>
      <c r="H49" s="12">
        <f t="shared" si="11"/>
        <v>14288</v>
      </c>
      <c r="I49" s="52" t="s">
        <v>252</v>
      </c>
      <c r="J49" s="53" t="s">
        <v>253</v>
      </c>
      <c r="K49" s="52">
        <v>14288</v>
      </c>
      <c r="L49" s="52" t="s">
        <v>244</v>
      </c>
      <c r="M49" s="53" t="s">
        <v>120</v>
      </c>
      <c r="N49" s="53"/>
      <c r="O49" s="54" t="s">
        <v>130</v>
      </c>
      <c r="P49" s="54" t="s">
        <v>245</v>
      </c>
    </row>
    <row r="50" spans="1:16" ht="12.75" customHeight="1" thickBot="1" x14ac:dyDescent="0.25">
      <c r="A50" s="12" t="str">
        <f t="shared" si="6"/>
        <v> BBS 117 </v>
      </c>
      <c r="B50" s="15" t="str">
        <f t="shared" si="7"/>
        <v>I</v>
      </c>
      <c r="C50" s="12">
        <f t="shared" si="8"/>
        <v>50860.286999999997</v>
      </c>
      <c r="D50" s="14" t="str">
        <f t="shared" si="9"/>
        <v>vis</v>
      </c>
      <c r="E50" s="51">
        <f>VLOOKUP(C50,Active!C$21:E$969,3,FALSE)</f>
        <v>14501.987657780192</v>
      </c>
      <c r="F50" s="15" t="s">
        <v>102</v>
      </c>
      <c r="G50" s="14" t="str">
        <f t="shared" si="10"/>
        <v>50860.287</v>
      </c>
      <c r="H50" s="12">
        <f t="shared" si="11"/>
        <v>14502</v>
      </c>
      <c r="I50" s="52" t="s">
        <v>259</v>
      </c>
      <c r="J50" s="53" t="s">
        <v>260</v>
      </c>
      <c r="K50" s="52">
        <v>14502</v>
      </c>
      <c r="L50" s="52" t="s">
        <v>240</v>
      </c>
      <c r="M50" s="53" t="s">
        <v>120</v>
      </c>
      <c r="N50" s="53"/>
      <c r="O50" s="54" t="s">
        <v>130</v>
      </c>
      <c r="P50" s="54" t="s">
        <v>261</v>
      </c>
    </row>
    <row r="51" spans="1:16" ht="12.75" customHeight="1" thickBot="1" x14ac:dyDescent="0.25">
      <c r="A51" s="12" t="str">
        <f t="shared" si="6"/>
        <v> BBS 117 </v>
      </c>
      <c r="B51" s="15" t="str">
        <f t="shared" si="7"/>
        <v>I</v>
      </c>
      <c r="C51" s="12">
        <f t="shared" si="8"/>
        <v>50902.315999999999</v>
      </c>
      <c r="D51" s="14" t="str">
        <f t="shared" si="9"/>
        <v>vis</v>
      </c>
      <c r="E51" s="51">
        <f>VLOOKUP(C51,Active!C$21:E$969,3,FALSE)</f>
        <v>14527.984007194782</v>
      </c>
      <c r="F51" s="15" t="s">
        <v>102</v>
      </c>
      <c r="G51" s="14" t="str">
        <f t="shared" si="10"/>
        <v>50902.316</v>
      </c>
      <c r="H51" s="12">
        <f t="shared" si="11"/>
        <v>14528</v>
      </c>
      <c r="I51" s="52" t="s">
        <v>262</v>
      </c>
      <c r="J51" s="53" t="s">
        <v>263</v>
      </c>
      <c r="K51" s="52">
        <v>14528</v>
      </c>
      <c r="L51" s="52" t="s">
        <v>264</v>
      </c>
      <c r="M51" s="53" t="s">
        <v>120</v>
      </c>
      <c r="N51" s="53"/>
      <c r="O51" s="54" t="s">
        <v>130</v>
      </c>
      <c r="P51" s="54" t="s">
        <v>261</v>
      </c>
    </row>
    <row r="52" spans="1:16" ht="12.75" customHeight="1" thickBot="1" x14ac:dyDescent="0.25">
      <c r="A52" s="12" t="str">
        <f t="shared" si="6"/>
        <v> BBS 119 </v>
      </c>
      <c r="B52" s="15" t="str">
        <f t="shared" si="7"/>
        <v>I</v>
      </c>
      <c r="C52" s="12">
        <f t="shared" si="8"/>
        <v>51185.249000000003</v>
      </c>
      <c r="D52" s="14" t="str">
        <f t="shared" si="9"/>
        <v>vis</v>
      </c>
      <c r="E52" s="51">
        <f>VLOOKUP(C52,Active!C$21:E$969,3,FALSE)</f>
        <v>14702.987579226427</v>
      </c>
      <c r="F52" s="15" t="s">
        <v>102</v>
      </c>
      <c r="G52" s="14" t="str">
        <f t="shared" si="10"/>
        <v>51185.249</v>
      </c>
      <c r="H52" s="12">
        <f t="shared" si="11"/>
        <v>14703</v>
      </c>
      <c r="I52" s="52" t="s">
        <v>268</v>
      </c>
      <c r="J52" s="53" t="s">
        <v>269</v>
      </c>
      <c r="K52" s="52">
        <v>14703</v>
      </c>
      <c r="L52" s="52" t="s">
        <v>240</v>
      </c>
      <c r="M52" s="53" t="s">
        <v>120</v>
      </c>
      <c r="N52" s="53"/>
      <c r="O52" s="54" t="s">
        <v>126</v>
      </c>
      <c r="P52" s="54" t="s">
        <v>270</v>
      </c>
    </row>
    <row r="53" spans="1:16" ht="12.75" customHeight="1" thickBot="1" x14ac:dyDescent="0.25">
      <c r="A53" s="12" t="str">
        <f t="shared" si="6"/>
        <v>OEJV 0074 </v>
      </c>
      <c r="B53" s="15" t="str">
        <f t="shared" si="7"/>
        <v>I</v>
      </c>
      <c r="C53" s="12">
        <f t="shared" si="8"/>
        <v>51867.508999999998</v>
      </c>
      <c r="D53" s="14" t="str">
        <f t="shared" si="9"/>
        <v>vis</v>
      </c>
      <c r="E53" s="51">
        <f>VLOOKUP(C53,Active!C$21:E$969,3,FALSE)</f>
        <v>15124.988325177967</v>
      </c>
      <c r="F53" s="15" t="s">
        <v>102</v>
      </c>
      <c r="G53" s="14" t="str">
        <f t="shared" si="10"/>
        <v>51867.509</v>
      </c>
      <c r="H53" s="12">
        <f t="shared" si="11"/>
        <v>15125</v>
      </c>
      <c r="I53" s="52" t="s">
        <v>290</v>
      </c>
      <c r="J53" s="53" t="s">
        <v>291</v>
      </c>
      <c r="K53" s="52">
        <v>15125</v>
      </c>
      <c r="L53" s="52" t="s">
        <v>250</v>
      </c>
      <c r="M53" s="53" t="s">
        <v>120</v>
      </c>
      <c r="N53" s="53"/>
      <c r="O53" s="54" t="s">
        <v>292</v>
      </c>
      <c r="P53" s="55" t="s">
        <v>289</v>
      </c>
    </row>
    <row r="54" spans="1:16" ht="12.75" customHeight="1" thickBot="1" x14ac:dyDescent="0.25">
      <c r="A54" s="12" t="str">
        <f t="shared" si="6"/>
        <v>OEJV 0074 </v>
      </c>
      <c r="B54" s="15" t="str">
        <f t="shared" si="7"/>
        <v>I</v>
      </c>
      <c r="C54" s="12">
        <f t="shared" si="8"/>
        <v>51867.508999999998</v>
      </c>
      <c r="D54" s="14" t="str">
        <f t="shared" si="9"/>
        <v>vis</v>
      </c>
      <c r="E54" s="51">
        <f>VLOOKUP(C54,Active!C$21:E$969,3,FALSE)</f>
        <v>15124.988325177967</v>
      </c>
      <c r="F54" s="15" t="s">
        <v>102</v>
      </c>
      <c r="G54" s="14" t="str">
        <f t="shared" si="10"/>
        <v>51867.509</v>
      </c>
      <c r="H54" s="12">
        <f t="shared" si="11"/>
        <v>15125</v>
      </c>
      <c r="I54" s="52" t="s">
        <v>290</v>
      </c>
      <c r="J54" s="53" t="s">
        <v>291</v>
      </c>
      <c r="K54" s="52">
        <v>15125</v>
      </c>
      <c r="L54" s="52" t="s">
        <v>250</v>
      </c>
      <c r="M54" s="53" t="s">
        <v>120</v>
      </c>
      <c r="N54" s="53"/>
      <c r="O54" s="54" t="s">
        <v>293</v>
      </c>
      <c r="P54" s="55" t="s">
        <v>289</v>
      </c>
    </row>
    <row r="55" spans="1:16" ht="12.75" customHeight="1" thickBot="1" x14ac:dyDescent="0.25">
      <c r="A55" s="12" t="str">
        <f t="shared" si="6"/>
        <v>BAVM 152 </v>
      </c>
      <c r="B55" s="15" t="str">
        <f t="shared" si="7"/>
        <v>I</v>
      </c>
      <c r="C55" s="12">
        <f t="shared" si="8"/>
        <v>51901.455900000001</v>
      </c>
      <c r="D55" s="14" t="str">
        <f t="shared" si="9"/>
        <v>vis</v>
      </c>
      <c r="E55" s="51">
        <f>VLOOKUP(C55,Active!C$21:E$969,3,FALSE)</f>
        <v>15145.985624041659</v>
      </c>
      <c r="F55" s="15" t="s">
        <v>102</v>
      </c>
      <c r="G55" s="14" t="str">
        <f t="shared" si="10"/>
        <v>51901.4559</v>
      </c>
      <c r="H55" s="12">
        <f t="shared" si="11"/>
        <v>15146</v>
      </c>
      <c r="I55" s="52" t="s">
        <v>296</v>
      </c>
      <c r="J55" s="53" t="s">
        <v>297</v>
      </c>
      <c r="K55" s="52">
        <v>15146</v>
      </c>
      <c r="L55" s="52" t="s">
        <v>298</v>
      </c>
      <c r="M55" s="53" t="s">
        <v>282</v>
      </c>
      <c r="N55" s="53" t="s">
        <v>299</v>
      </c>
      <c r="O55" s="54" t="s">
        <v>300</v>
      </c>
      <c r="P55" s="55" t="s">
        <v>301</v>
      </c>
    </row>
    <row r="56" spans="1:16" ht="12.75" customHeight="1" thickBot="1" x14ac:dyDescent="0.25">
      <c r="A56" s="12" t="str">
        <f t="shared" si="6"/>
        <v> BBS 129 </v>
      </c>
      <c r="B56" s="15" t="str">
        <f t="shared" si="7"/>
        <v>I</v>
      </c>
      <c r="C56" s="12">
        <f t="shared" si="8"/>
        <v>52533.599000000002</v>
      </c>
      <c r="D56" s="14" t="str">
        <f t="shared" si="9"/>
        <v>vis</v>
      </c>
      <c r="E56" s="51">
        <f>VLOOKUP(C56,Active!C$21:E$969,3,FALSE)</f>
        <v>15536.987382532736</v>
      </c>
      <c r="F56" s="15" t="s">
        <v>102</v>
      </c>
      <c r="G56" s="14" t="str">
        <f t="shared" si="10"/>
        <v>52533.599</v>
      </c>
      <c r="H56" s="12">
        <f t="shared" si="11"/>
        <v>15537</v>
      </c>
      <c r="I56" s="52" t="s">
        <v>312</v>
      </c>
      <c r="J56" s="53" t="s">
        <v>313</v>
      </c>
      <c r="K56" s="52" t="s">
        <v>314</v>
      </c>
      <c r="L56" s="52" t="s">
        <v>240</v>
      </c>
      <c r="M56" s="53" t="s">
        <v>120</v>
      </c>
      <c r="N56" s="53"/>
      <c r="O56" s="54" t="s">
        <v>126</v>
      </c>
      <c r="P56" s="54" t="s">
        <v>315</v>
      </c>
    </row>
    <row r="57" spans="1:16" ht="12.75" customHeight="1" thickBot="1" x14ac:dyDescent="0.25">
      <c r="A57" s="12" t="str">
        <f t="shared" si="6"/>
        <v>IBVS 5502 </v>
      </c>
      <c r="B57" s="15" t="str">
        <f t="shared" si="7"/>
        <v>I</v>
      </c>
      <c r="C57" s="12">
        <f t="shared" si="8"/>
        <v>52966.878100000002</v>
      </c>
      <c r="D57" s="14" t="str">
        <f t="shared" si="9"/>
        <v>vis</v>
      </c>
      <c r="E57" s="51">
        <f>VLOOKUP(C57,Active!C$21:E$969,3,FALSE)</f>
        <v>15804.985071691141</v>
      </c>
      <c r="F57" s="15" t="s">
        <v>102</v>
      </c>
      <c r="G57" s="14" t="str">
        <f t="shared" si="10"/>
        <v>52966.8781</v>
      </c>
      <c r="H57" s="12">
        <f t="shared" si="11"/>
        <v>15805</v>
      </c>
      <c r="I57" s="52" t="s">
        <v>316</v>
      </c>
      <c r="J57" s="53" t="s">
        <v>317</v>
      </c>
      <c r="K57" s="52" t="s">
        <v>318</v>
      </c>
      <c r="L57" s="52" t="s">
        <v>319</v>
      </c>
      <c r="M57" s="53" t="s">
        <v>282</v>
      </c>
      <c r="N57" s="53" t="s">
        <v>283</v>
      </c>
      <c r="O57" s="54" t="s">
        <v>320</v>
      </c>
      <c r="P57" s="55" t="s">
        <v>321</v>
      </c>
    </row>
    <row r="58" spans="1:16" ht="12.75" customHeight="1" thickBot="1" x14ac:dyDescent="0.25">
      <c r="A58" s="12" t="str">
        <f t="shared" si="6"/>
        <v> BBS 130 </v>
      </c>
      <c r="B58" s="15" t="str">
        <f t="shared" si="7"/>
        <v>I</v>
      </c>
      <c r="C58" s="12">
        <f t="shared" si="8"/>
        <v>52997.597999999998</v>
      </c>
      <c r="D58" s="14" t="str">
        <f t="shared" si="9"/>
        <v>vis</v>
      </c>
      <c r="E58" s="51">
        <f>VLOOKUP(C58,Active!C$21:E$969,3,FALSE)</f>
        <v>15823.986362570799</v>
      </c>
      <c r="F58" s="15" t="s">
        <v>102</v>
      </c>
      <c r="G58" s="14" t="str">
        <f t="shared" si="10"/>
        <v>52997.598</v>
      </c>
      <c r="H58" s="12">
        <f t="shared" si="11"/>
        <v>15824</v>
      </c>
      <c r="I58" s="52" t="s">
        <v>322</v>
      </c>
      <c r="J58" s="53" t="s">
        <v>323</v>
      </c>
      <c r="K58" s="52" t="s">
        <v>324</v>
      </c>
      <c r="L58" s="52" t="s">
        <v>325</v>
      </c>
      <c r="M58" s="53" t="s">
        <v>120</v>
      </c>
      <c r="N58" s="53"/>
      <c r="O58" s="54" t="s">
        <v>126</v>
      </c>
      <c r="P58" s="54" t="s">
        <v>326</v>
      </c>
    </row>
    <row r="59" spans="1:16" ht="12.75" customHeight="1" thickBot="1" x14ac:dyDescent="0.25">
      <c r="A59" s="12" t="str">
        <f t="shared" si="6"/>
        <v>IBVS 5676 </v>
      </c>
      <c r="B59" s="15" t="str">
        <f t="shared" si="7"/>
        <v>I</v>
      </c>
      <c r="C59" s="12">
        <f t="shared" si="8"/>
        <v>53010.529699999999</v>
      </c>
      <c r="D59" s="14" t="str">
        <f t="shared" si="9"/>
        <v>vis</v>
      </c>
      <c r="E59" s="51">
        <f>VLOOKUP(C59,Active!C$21:E$969,3,FALSE)</f>
        <v>15831.985053753664</v>
      </c>
      <c r="F59" s="15" t="s">
        <v>102</v>
      </c>
      <c r="G59" s="14" t="str">
        <f t="shared" si="10"/>
        <v>53010.5297</v>
      </c>
      <c r="H59" s="12">
        <f t="shared" si="11"/>
        <v>15832</v>
      </c>
      <c r="I59" s="52" t="s">
        <v>327</v>
      </c>
      <c r="J59" s="53" t="s">
        <v>328</v>
      </c>
      <c r="K59" s="52" t="s">
        <v>329</v>
      </c>
      <c r="L59" s="52" t="s">
        <v>330</v>
      </c>
      <c r="M59" s="53" t="s">
        <v>282</v>
      </c>
      <c r="N59" s="53" t="s">
        <v>283</v>
      </c>
      <c r="O59" s="54" t="s">
        <v>331</v>
      </c>
      <c r="P59" s="55" t="s">
        <v>332</v>
      </c>
    </row>
    <row r="60" spans="1:16" ht="12.75" customHeight="1" thickBot="1" x14ac:dyDescent="0.25">
      <c r="A60" s="12" t="str">
        <f t="shared" si="6"/>
        <v>BAVM 172 </v>
      </c>
      <c r="B60" s="15" t="str">
        <f t="shared" si="7"/>
        <v>I</v>
      </c>
      <c r="C60" s="12">
        <f t="shared" si="8"/>
        <v>53028.313000000002</v>
      </c>
      <c r="D60" s="14" t="str">
        <f t="shared" si="9"/>
        <v>vis</v>
      </c>
      <c r="E60" s="51">
        <f>VLOOKUP(C60,Active!C$21:E$969,3,FALSE)</f>
        <v>15842.984622635733</v>
      </c>
      <c r="F60" s="15" t="s">
        <v>102</v>
      </c>
      <c r="G60" s="14" t="str">
        <f t="shared" si="10"/>
        <v>53028.3130</v>
      </c>
      <c r="H60" s="12">
        <f t="shared" si="11"/>
        <v>15843</v>
      </c>
      <c r="I60" s="52" t="s">
        <v>333</v>
      </c>
      <c r="J60" s="53" t="s">
        <v>334</v>
      </c>
      <c r="K60" s="52" t="s">
        <v>335</v>
      </c>
      <c r="L60" s="52" t="s">
        <v>336</v>
      </c>
      <c r="M60" s="53" t="s">
        <v>282</v>
      </c>
      <c r="N60" s="53" t="s">
        <v>299</v>
      </c>
      <c r="O60" s="54" t="s">
        <v>337</v>
      </c>
      <c r="P60" s="55" t="s">
        <v>338</v>
      </c>
    </row>
    <row r="61" spans="1:16" ht="12.75" customHeight="1" thickBot="1" x14ac:dyDescent="0.25">
      <c r="A61" s="12" t="str">
        <f t="shared" si="6"/>
        <v>BAVM 172 </v>
      </c>
      <c r="B61" s="15" t="str">
        <f t="shared" si="7"/>
        <v>I</v>
      </c>
      <c r="C61" s="12">
        <f t="shared" si="8"/>
        <v>53070.348299999998</v>
      </c>
      <c r="D61" s="14" t="str">
        <f t="shared" si="9"/>
        <v>vis</v>
      </c>
      <c r="E61" s="51">
        <f>VLOOKUP(C61,Active!C$21:E$969,3,FALSE)</f>
        <v>15868.984868812111</v>
      </c>
      <c r="F61" s="15" t="s">
        <v>102</v>
      </c>
      <c r="G61" s="14" t="str">
        <f t="shared" si="10"/>
        <v>53070.3483</v>
      </c>
      <c r="H61" s="12">
        <f t="shared" si="11"/>
        <v>15869</v>
      </c>
      <c r="I61" s="52" t="s">
        <v>342</v>
      </c>
      <c r="J61" s="53" t="s">
        <v>343</v>
      </c>
      <c r="K61" s="52" t="s">
        <v>344</v>
      </c>
      <c r="L61" s="52" t="s">
        <v>345</v>
      </c>
      <c r="M61" s="53" t="s">
        <v>282</v>
      </c>
      <c r="N61" s="53" t="s">
        <v>299</v>
      </c>
      <c r="O61" s="54" t="s">
        <v>337</v>
      </c>
      <c r="P61" s="55" t="s">
        <v>338</v>
      </c>
    </row>
    <row r="62" spans="1:16" ht="12.75" customHeight="1" thickBot="1" x14ac:dyDescent="0.25">
      <c r="A62" s="12" t="str">
        <f t="shared" si="6"/>
        <v>OEJV 0003 </v>
      </c>
      <c r="B62" s="15" t="str">
        <f t="shared" si="7"/>
        <v>I</v>
      </c>
      <c r="C62" s="12">
        <f t="shared" si="8"/>
        <v>53267.593000000001</v>
      </c>
      <c r="D62" s="14" t="str">
        <f t="shared" si="9"/>
        <v>vis</v>
      </c>
      <c r="E62" s="51">
        <f>VLOOKUP(C62,Active!C$21:E$969,3,FALSE)</f>
        <v>15990.987346657785</v>
      </c>
      <c r="F62" s="15" t="s">
        <v>102</v>
      </c>
      <c r="G62" s="14" t="str">
        <f t="shared" si="10"/>
        <v>53267.593</v>
      </c>
      <c r="H62" s="12">
        <f t="shared" si="11"/>
        <v>15991</v>
      </c>
      <c r="I62" s="52" t="s">
        <v>346</v>
      </c>
      <c r="J62" s="53" t="s">
        <v>347</v>
      </c>
      <c r="K62" s="52" t="s">
        <v>348</v>
      </c>
      <c r="L62" s="52" t="s">
        <v>240</v>
      </c>
      <c r="M62" s="53" t="s">
        <v>120</v>
      </c>
      <c r="N62" s="53"/>
      <c r="O62" s="54" t="s">
        <v>126</v>
      </c>
      <c r="P62" s="55" t="s">
        <v>349</v>
      </c>
    </row>
    <row r="63" spans="1:16" ht="12.75" customHeight="1" thickBot="1" x14ac:dyDescent="0.25">
      <c r="A63" s="12" t="str">
        <f t="shared" si="6"/>
        <v>IBVS 5820 </v>
      </c>
      <c r="B63" s="15" t="str">
        <f t="shared" si="7"/>
        <v>I</v>
      </c>
      <c r="C63" s="12">
        <f t="shared" si="8"/>
        <v>54127.683400000002</v>
      </c>
      <c r="D63" s="14" t="str">
        <f t="shared" si="9"/>
        <v>vis</v>
      </c>
      <c r="E63" s="51">
        <f>VLOOKUP(C63,Active!C$21:E$969,3,FALSE)</f>
        <v>16522.98217324261</v>
      </c>
      <c r="F63" s="15" t="s">
        <v>102</v>
      </c>
      <c r="G63" s="14" t="str">
        <f t="shared" si="10"/>
        <v>54127.6834</v>
      </c>
      <c r="H63" s="12">
        <f t="shared" si="11"/>
        <v>16523</v>
      </c>
      <c r="I63" s="52" t="s">
        <v>350</v>
      </c>
      <c r="J63" s="53" t="s">
        <v>351</v>
      </c>
      <c r="K63" s="52" t="s">
        <v>352</v>
      </c>
      <c r="L63" s="52" t="s">
        <v>353</v>
      </c>
      <c r="M63" s="53" t="s">
        <v>354</v>
      </c>
      <c r="N63" s="53" t="s">
        <v>355</v>
      </c>
      <c r="O63" s="54" t="s">
        <v>356</v>
      </c>
      <c r="P63" s="55" t="s">
        <v>357</v>
      </c>
    </row>
    <row r="64" spans="1:16" ht="12.75" customHeight="1" thickBot="1" x14ac:dyDescent="0.25">
      <c r="A64" s="12" t="str">
        <f t="shared" si="6"/>
        <v>IBVS 5814 </v>
      </c>
      <c r="B64" s="15" t="str">
        <f t="shared" si="7"/>
        <v>I</v>
      </c>
      <c r="C64" s="12">
        <f t="shared" si="8"/>
        <v>54413.8433</v>
      </c>
      <c r="D64" s="14" t="str">
        <f t="shared" si="9"/>
        <v>vis</v>
      </c>
      <c r="E64" s="51">
        <f>VLOOKUP(C64,Active!C$21:E$969,3,FALSE)</f>
        <v>16699.981691404919</v>
      </c>
      <c r="F64" s="15" t="s">
        <v>102</v>
      </c>
      <c r="G64" s="14" t="str">
        <f t="shared" si="10"/>
        <v>54413.8433</v>
      </c>
      <c r="H64" s="12">
        <f t="shared" si="11"/>
        <v>16700</v>
      </c>
      <c r="I64" s="52" t="s">
        <v>358</v>
      </c>
      <c r="J64" s="53" t="s">
        <v>359</v>
      </c>
      <c r="K64" s="52" t="s">
        <v>360</v>
      </c>
      <c r="L64" s="52" t="s">
        <v>361</v>
      </c>
      <c r="M64" s="53" t="s">
        <v>354</v>
      </c>
      <c r="N64" s="53" t="s">
        <v>102</v>
      </c>
      <c r="O64" s="54" t="s">
        <v>320</v>
      </c>
      <c r="P64" s="55" t="s">
        <v>362</v>
      </c>
    </row>
    <row r="65" spans="1:16" ht="12.75" customHeight="1" thickBot="1" x14ac:dyDescent="0.25">
      <c r="A65" s="12" t="str">
        <f t="shared" si="6"/>
        <v>IBVS 5837 </v>
      </c>
      <c r="B65" s="15" t="str">
        <f t="shared" si="7"/>
        <v>I</v>
      </c>
      <c r="C65" s="12">
        <f t="shared" si="8"/>
        <v>54504.381699999998</v>
      </c>
      <c r="D65" s="14" t="str">
        <f t="shared" si="9"/>
        <v>CCD</v>
      </c>
      <c r="E65" s="51">
        <f>VLOOKUP(C65,Active!C$21:E$969,3,FALSE)</f>
        <v>16755.982735489662</v>
      </c>
      <c r="F65" s="15" t="str">
        <f>LEFT(M65,1)</f>
        <v>C</v>
      </c>
      <c r="G65" s="14" t="str">
        <f t="shared" si="10"/>
        <v>54504.3817</v>
      </c>
      <c r="H65" s="12">
        <f t="shared" si="11"/>
        <v>16756</v>
      </c>
      <c r="I65" s="52" t="s">
        <v>363</v>
      </c>
      <c r="J65" s="53" t="s">
        <v>364</v>
      </c>
      <c r="K65" s="52" t="s">
        <v>365</v>
      </c>
      <c r="L65" s="52" t="s">
        <v>366</v>
      </c>
      <c r="M65" s="53" t="s">
        <v>354</v>
      </c>
      <c r="N65" s="53" t="s">
        <v>102</v>
      </c>
      <c r="O65" s="54" t="s">
        <v>121</v>
      </c>
      <c r="P65" s="55" t="s">
        <v>367</v>
      </c>
    </row>
    <row r="66" spans="1:16" ht="12.75" customHeight="1" thickBot="1" x14ac:dyDescent="0.25">
      <c r="A66" s="12" t="str">
        <f t="shared" si="6"/>
        <v>IBVS 5894 </v>
      </c>
      <c r="B66" s="15" t="str">
        <f t="shared" si="7"/>
        <v>I</v>
      </c>
      <c r="C66" s="12">
        <f t="shared" si="8"/>
        <v>54882.690799999997</v>
      </c>
      <c r="D66" s="14" t="str">
        <f t="shared" si="9"/>
        <v>CCD</v>
      </c>
      <c r="E66" s="51">
        <f>VLOOKUP(C66,Active!C$21:E$969,3,FALSE)</f>
        <v>16989.979631687969</v>
      </c>
      <c r="F66" s="15" t="str">
        <f>LEFT(M66,1)</f>
        <v>C</v>
      </c>
      <c r="G66" s="14" t="str">
        <f t="shared" si="10"/>
        <v>54882.6908</v>
      </c>
      <c r="H66" s="12">
        <f t="shared" si="11"/>
        <v>16990</v>
      </c>
      <c r="I66" s="52" t="s">
        <v>368</v>
      </c>
      <c r="J66" s="53" t="s">
        <v>369</v>
      </c>
      <c r="K66" s="52" t="s">
        <v>370</v>
      </c>
      <c r="L66" s="52" t="s">
        <v>371</v>
      </c>
      <c r="M66" s="53" t="s">
        <v>354</v>
      </c>
      <c r="N66" s="53" t="s">
        <v>102</v>
      </c>
      <c r="O66" s="54" t="s">
        <v>121</v>
      </c>
      <c r="P66" s="55" t="s">
        <v>372</v>
      </c>
    </row>
    <row r="67" spans="1:16" ht="12.75" customHeight="1" thickBot="1" x14ac:dyDescent="0.25">
      <c r="A67" s="12" t="str">
        <f t="shared" si="6"/>
        <v> BZ 17.65 </v>
      </c>
      <c r="B67" s="15" t="str">
        <f t="shared" si="7"/>
        <v>I</v>
      </c>
      <c r="C67" s="12">
        <f t="shared" si="8"/>
        <v>25513.334999999999</v>
      </c>
      <c r="D67" s="14" t="str">
        <f t="shared" si="9"/>
        <v>vis</v>
      </c>
      <c r="E67" s="51">
        <f>VLOOKUP(C67,Active!C$21:E$969,3,FALSE)</f>
        <v>-1175.9542582019105</v>
      </c>
      <c r="F67" s="15" t="s">
        <v>102</v>
      </c>
      <c r="G67" s="14" t="str">
        <f t="shared" si="10"/>
        <v>25513.335</v>
      </c>
      <c r="H67" s="12">
        <f t="shared" si="11"/>
        <v>-1176</v>
      </c>
      <c r="I67" s="52" t="s">
        <v>104</v>
      </c>
      <c r="J67" s="53" t="s">
        <v>105</v>
      </c>
      <c r="K67" s="52">
        <v>-1176</v>
      </c>
      <c r="L67" s="52" t="s">
        <v>106</v>
      </c>
      <c r="M67" s="53" t="s">
        <v>103</v>
      </c>
      <c r="N67" s="53"/>
      <c r="O67" s="54" t="s">
        <v>107</v>
      </c>
      <c r="P67" s="54" t="s">
        <v>108</v>
      </c>
    </row>
    <row r="68" spans="1:16" ht="12.75" customHeight="1" thickBot="1" x14ac:dyDescent="0.25">
      <c r="A68" s="12" t="str">
        <f t="shared" si="6"/>
        <v> BZ 17.65 </v>
      </c>
      <c r="B68" s="15" t="str">
        <f t="shared" si="7"/>
        <v>I</v>
      </c>
      <c r="C68" s="12">
        <f t="shared" si="8"/>
        <v>27594.053</v>
      </c>
      <c r="D68" s="14" t="str">
        <f t="shared" si="9"/>
        <v>vis</v>
      </c>
      <c r="E68" s="51">
        <f>VLOOKUP(C68,Active!C$21:E$969,3,FALSE)</f>
        <v>111.03977356721366</v>
      </c>
      <c r="F68" s="15" t="s">
        <v>102</v>
      </c>
      <c r="G68" s="14" t="str">
        <f t="shared" si="10"/>
        <v>27594.053</v>
      </c>
      <c r="H68" s="12">
        <f t="shared" si="11"/>
        <v>111</v>
      </c>
      <c r="I68" s="52" t="s">
        <v>109</v>
      </c>
      <c r="J68" s="53" t="s">
        <v>110</v>
      </c>
      <c r="K68" s="52">
        <v>111</v>
      </c>
      <c r="L68" s="52" t="s">
        <v>111</v>
      </c>
      <c r="M68" s="53" t="s">
        <v>103</v>
      </c>
      <c r="N68" s="53"/>
      <c r="O68" s="54" t="s">
        <v>107</v>
      </c>
      <c r="P68" s="54" t="s">
        <v>108</v>
      </c>
    </row>
    <row r="69" spans="1:16" ht="12.75" customHeight="1" thickBot="1" x14ac:dyDescent="0.25">
      <c r="A69" s="12" t="str">
        <f t="shared" si="6"/>
        <v> MVS 2.61 </v>
      </c>
      <c r="B69" s="15" t="str">
        <f t="shared" si="7"/>
        <v>I</v>
      </c>
      <c r="C69" s="12">
        <f t="shared" si="8"/>
        <v>37352.559000000001</v>
      </c>
      <c r="D69" s="14" t="str">
        <f t="shared" si="9"/>
        <v>vis</v>
      </c>
      <c r="E69" s="51">
        <f>VLOOKUP(C69,Active!C$21:E$969,3,FALSE)</f>
        <v>6147.0037922296106</v>
      </c>
      <c r="F69" s="15" t="s">
        <v>102</v>
      </c>
      <c r="G69" s="14" t="str">
        <f t="shared" si="10"/>
        <v>37352.559</v>
      </c>
      <c r="H69" s="12">
        <f t="shared" si="11"/>
        <v>6147</v>
      </c>
      <c r="I69" s="52" t="s">
        <v>112</v>
      </c>
      <c r="J69" s="53" t="s">
        <v>113</v>
      </c>
      <c r="K69" s="52">
        <v>6147</v>
      </c>
      <c r="L69" s="52" t="s">
        <v>114</v>
      </c>
      <c r="M69" s="53" t="s">
        <v>103</v>
      </c>
      <c r="N69" s="53"/>
      <c r="O69" s="54" t="s">
        <v>115</v>
      </c>
      <c r="P69" s="54" t="s">
        <v>116</v>
      </c>
    </row>
    <row r="70" spans="1:16" ht="12.75" customHeight="1" thickBot="1" x14ac:dyDescent="0.25">
      <c r="A70" s="12" t="str">
        <f t="shared" si="6"/>
        <v> BRNO 32 </v>
      </c>
      <c r="B70" s="15" t="str">
        <f t="shared" si="7"/>
        <v>I</v>
      </c>
      <c r="C70" s="12">
        <f t="shared" si="8"/>
        <v>50813.395299999996</v>
      </c>
      <c r="D70" s="14" t="str">
        <f t="shared" si="9"/>
        <v>vis</v>
      </c>
      <c r="E70" s="51">
        <f>VLOOKUP(C70,Active!C$21:E$969,3,FALSE)</f>
        <v>14472.983564943244</v>
      </c>
      <c r="F70" s="15" t="s">
        <v>102</v>
      </c>
      <c r="G70" s="14" t="str">
        <f t="shared" si="10"/>
        <v>50813.3953</v>
      </c>
      <c r="H70" s="12">
        <f t="shared" si="11"/>
        <v>14473</v>
      </c>
      <c r="I70" s="52" t="s">
        <v>254</v>
      </c>
      <c r="J70" s="53" t="s">
        <v>255</v>
      </c>
      <c r="K70" s="52">
        <v>14473</v>
      </c>
      <c r="L70" s="52" t="s">
        <v>256</v>
      </c>
      <c r="M70" s="53" t="s">
        <v>120</v>
      </c>
      <c r="N70" s="53"/>
      <c r="O70" s="54" t="s">
        <v>257</v>
      </c>
      <c r="P70" s="54" t="s">
        <v>258</v>
      </c>
    </row>
    <row r="71" spans="1:16" ht="12.75" customHeight="1" thickBot="1" x14ac:dyDescent="0.25">
      <c r="A71" s="12" t="str">
        <f t="shared" si="6"/>
        <v> BRNO 32 </v>
      </c>
      <c r="B71" s="15" t="str">
        <f t="shared" si="7"/>
        <v>I</v>
      </c>
      <c r="C71" s="12">
        <f t="shared" si="8"/>
        <v>50902.3249</v>
      </c>
      <c r="D71" s="14" t="str">
        <f t="shared" si="9"/>
        <v>vis</v>
      </c>
      <c r="E71" s="51">
        <f>VLOOKUP(C71,Active!C$21:E$969,3,FALSE)</f>
        <v>14527.98951214398</v>
      </c>
      <c r="F71" s="15" t="s">
        <v>102</v>
      </c>
      <c r="G71" s="14" t="str">
        <f t="shared" si="10"/>
        <v>50902.3249</v>
      </c>
      <c r="H71" s="12">
        <f t="shared" si="11"/>
        <v>14528</v>
      </c>
      <c r="I71" s="52" t="s">
        <v>265</v>
      </c>
      <c r="J71" s="53" t="s">
        <v>266</v>
      </c>
      <c r="K71" s="52">
        <v>14528</v>
      </c>
      <c r="L71" s="52" t="s">
        <v>267</v>
      </c>
      <c r="M71" s="53" t="s">
        <v>120</v>
      </c>
      <c r="N71" s="53"/>
      <c r="O71" s="54" t="s">
        <v>257</v>
      </c>
      <c r="P71" s="54" t="s">
        <v>258</v>
      </c>
    </row>
    <row r="72" spans="1:16" ht="12.75" customHeight="1" thickBot="1" x14ac:dyDescent="0.25">
      <c r="A72" s="12" t="str">
        <f t="shared" si="6"/>
        <v> BBS 121 </v>
      </c>
      <c r="B72" s="15" t="str">
        <f t="shared" si="7"/>
        <v>I</v>
      </c>
      <c r="C72" s="12">
        <f t="shared" si="8"/>
        <v>51458.472000000002</v>
      </c>
      <c r="D72" s="14" t="str">
        <f t="shared" si="9"/>
        <v>vis</v>
      </c>
      <c r="E72" s="51">
        <f>VLOOKUP(C72,Active!C$21:E$969,3,FALSE)</f>
        <v>14871.985189831061</v>
      </c>
      <c r="F72" s="15" t="s">
        <v>102</v>
      </c>
      <c r="G72" s="14" t="str">
        <f t="shared" si="10"/>
        <v>51458.472</v>
      </c>
      <c r="H72" s="12">
        <f t="shared" si="11"/>
        <v>14872</v>
      </c>
      <c r="I72" s="52" t="s">
        <v>271</v>
      </c>
      <c r="J72" s="53" t="s">
        <v>272</v>
      </c>
      <c r="K72" s="52">
        <v>14872</v>
      </c>
      <c r="L72" s="52" t="s">
        <v>273</v>
      </c>
      <c r="M72" s="53" t="s">
        <v>120</v>
      </c>
      <c r="N72" s="53"/>
      <c r="O72" s="54" t="s">
        <v>126</v>
      </c>
      <c r="P72" s="54" t="s">
        <v>274</v>
      </c>
    </row>
    <row r="73" spans="1:16" ht="12.75" customHeight="1" thickBot="1" x14ac:dyDescent="0.25">
      <c r="A73" s="12" t="str">
        <f t="shared" si="6"/>
        <v> BBS 122 </v>
      </c>
      <c r="B73" s="15" t="str">
        <f t="shared" si="7"/>
        <v>I</v>
      </c>
      <c r="C73" s="12">
        <f t="shared" si="8"/>
        <v>51602.356</v>
      </c>
      <c r="D73" s="14" t="str">
        <f t="shared" si="9"/>
        <v>vis</v>
      </c>
      <c r="E73" s="51">
        <f>VLOOKUP(C73,Active!C$21:E$969,3,FALSE)</f>
        <v>14960.982280867456</v>
      </c>
      <c r="F73" s="15" t="s">
        <v>102</v>
      </c>
      <c r="G73" s="14" t="str">
        <f t="shared" si="10"/>
        <v>51602.356</v>
      </c>
      <c r="H73" s="12">
        <f t="shared" si="11"/>
        <v>14961</v>
      </c>
      <c r="I73" s="52" t="s">
        <v>275</v>
      </c>
      <c r="J73" s="53" t="s">
        <v>276</v>
      </c>
      <c r="K73" s="52">
        <v>14961</v>
      </c>
      <c r="L73" s="52" t="s">
        <v>277</v>
      </c>
      <c r="M73" s="53" t="s">
        <v>120</v>
      </c>
      <c r="N73" s="53"/>
      <c r="O73" s="54" t="s">
        <v>126</v>
      </c>
      <c r="P73" s="54" t="s">
        <v>278</v>
      </c>
    </row>
    <row r="74" spans="1:16" ht="12.75" customHeight="1" thickBot="1" x14ac:dyDescent="0.25">
      <c r="A74" s="12" t="str">
        <f t="shared" si="6"/>
        <v> BBS 124 </v>
      </c>
      <c r="B74" s="15" t="str">
        <f t="shared" si="7"/>
        <v>I</v>
      </c>
      <c r="C74" s="12">
        <f t="shared" si="8"/>
        <v>51867.505100000002</v>
      </c>
      <c r="D74" s="14" t="str">
        <f t="shared" si="9"/>
        <v>vis</v>
      </c>
      <c r="E74" s="51">
        <f>VLOOKUP(C74,Active!C$21:E$969,3,FALSE)</f>
        <v>15124.98591289686</v>
      </c>
      <c r="F74" s="15" t="s">
        <v>102</v>
      </c>
      <c r="G74" s="14" t="str">
        <f t="shared" si="10"/>
        <v>51867.5051</v>
      </c>
      <c r="H74" s="12">
        <f t="shared" si="11"/>
        <v>15125</v>
      </c>
      <c r="I74" s="52" t="s">
        <v>279</v>
      </c>
      <c r="J74" s="53" t="s">
        <v>280</v>
      </c>
      <c r="K74" s="52">
        <v>15125</v>
      </c>
      <c r="L74" s="52" t="s">
        <v>281</v>
      </c>
      <c r="M74" s="53" t="s">
        <v>282</v>
      </c>
      <c r="N74" s="53" t="s">
        <v>283</v>
      </c>
      <c r="O74" s="54" t="s">
        <v>121</v>
      </c>
      <c r="P74" s="54" t="s">
        <v>284</v>
      </c>
    </row>
    <row r="75" spans="1:16" ht="12.75" customHeight="1" thickBot="1" x14ac:dyDescent="0.25">
      <c r="A75" s="12" t="str">
        <f t="shared" si="6"/>
        <v>OEJV 0074 </v>
      </c>
      <c r="B75" s="15" t="str">
        <f t="shared" si="7"/>
        <v>I</v>
      </c>
      <c r="C75" s="12">
        <f t="shared" si="8"/>
        <v>51867.506999999998</v>
      </c>
      <c r="D75" s="14" t="str">
        <f t="shared" si="9"/>
        <v>vis</v>
      </c>
      <c r="E75" s="51" t="e">
        <f>VLOOKUP(C75,Active!C$21:E$969,3,FALSE)</f>
        <v>#N/A</v>
      </c>
      <c r="F75" s="15" t="s">
        <v>102</v>
      </c>
      <c r="G75" s="14" t="str">
        <f t="shared" si="10"/>
        <v>51867.507</v>
      </c>
      <c r="H75" s="12">
        <f t="shared" si="11"/>
        <v>15125</v>
      </c>
      <c r="I75" s="52" t="s">
        <v>285</v>
      </c>
      <c r="J75" s="53" t="s">
        <v>286</v>
      </c>
      <c r="K75" s="52">
        <v>15125</v>
      </c>
      <c r="L75" s="52" t="s">
        <v>287</v>
      </c>
      <c r="M75" s="53" t="s">
        <v>120</v>
      </c>
      <c r="N75" s="53"/>
      <c r="O75" s="54" t="s">
        <v>288</v>
      </c>
      <c r="P75" s="55" t="s">
        <v>289</v>
      </c>
    </row>
    <row r="76" spans="1:16" ht="12.75" customHeight="1" thickBot="1" x14ac:dyDescent="0.25">
      <c r="A76" s="12" t="str">
        <f t="shared" si="6"/>
        <v>OEJV 0074 </v>
      </c>
      <c r="B76" s="15" t="str">
        <f t="shared" si="7"/>
        <v>I</v>
      </c>
      <c r="C76" s="12">
        <f t="shared" si="8"/>
        <v>51867.51</v>
      </c>
      <c r="D76" s="14" t="str">
        <f t="shared" si="9"/>
        <v>vis</v>
      </c>
      <c r="E76" s="51" t="e">
        <f>VLOOKUP(C76,Active!C$21:E$969,3,FALSE)</f>
        <v>#N/A</v>
      </c>
      <c r="F76" s="15" t="s">
        <v>102</v>
      </c>
      <c r="G76" s="14" t="str">
        <f t="shared" si="10"/>
        <v>51867.510</v>
      </c>
      <c r="H76" s="12">
        <f t="shared" si="11"/>
        <v>15125</v>
      </c>
      <c r="I76" s="52" t="s">
        <v>294</v>
      </c>
      <c r="J76" s="53" t="s">
        <v>295</v>
      </c>
      <c r="K76" s="52">
        <v>15125</v>
      </c>
      <c r="L76" s="52" t="s">
        <v>244</v>
      </c>
      <c r="M76" s="53" t="s">
        <v>120</v>
      </c>
      <c r="N76" s="53"/>
      <c r="O76" s="54" t="s">
        <v>292</v>
      </c>
      <c r="P76" s="55" t="s">
        <v>289</v>
      </c>
    </row>
    <row r="77" spans="1:16" ht="12.75" customHeight="1" thickBot="1" x14ac:dyDescent="0.25">
      <c r="A77" s="12" t="str">
        <f t="shared" si="6"/>
        <v>IBVS 5594 </v>
      </c>
      <c r="B77" s="15" t="str">
        <f t="shared" si="7"/>
        <v>I</v>
      </c>
      <c r="C77" s="12">
        <f t="shared" si="8"/>
        <v>52187.616900000001</v>
      </c>
      <c r="D77" s="14" t="str">
        <f t="shared" si="9"/>
        <v>vis</v>
      </c>
      <c r="E77" s="51" t="e">
        <f>VLOOKUP(C77,Active!C$21:E$969,3,FALSE)</f>
        <v>#N/A</v>
      </c>
      <c r="F77" s="15" t="s">
        <v>102</v>
      </c>
      <c r="G77" s="14" t="str">
        <f t="shared" si="10"/>
        <v>52187.6169</v>
      </c>
      <c r="H77" s="12">
        <f t="shared" si="11"/>
        <v>15323</v>
      </c>
      <c r="I77" s="52" t="s">
        <v>302</v>
      </c>
      <c r="J77" s="53" t="s">
        <v>303</v>
      </c>
      <c r="K77" s="52" t="s">
        <v>304</v>
      </c>
      <c r="L77" s="52" t="s">
        <v>305</v>
      </c>
      <c r="M77" s="53" t="s">
        <v>282</v>
      </c>
      <c r="N77" s="53" t="s">
        <v>283</v>
      </c>
      <c r="O77" s="54" t="s">
        <v>306</v>
      </c>
      <c r="P77" s="55" t="s">
        <v>307</v>
      </c>
    </row>
    <row r="78" spans="1:16" ht="12.75" customHeight="1" thickBot="1" x14ac:dyDescent="0.25">
      <c r="A78" s="12" t="str">
        <f t="shared" si="6"/>
        <v> BBS 126 </v>
      </c>
      <c r="B78" s="15" t="str">
        <f t="shared" si="7"/>
        <v>I</v>
      </c>
      <c r="C78" s="12">
        <f t="shared" si="8"/>
        <v>52200.55</v>
      </c>
      <c r="D78" s="14" t="str">
        <f t="shared" si="9"/>
        <v>vis</v>
      </c>
      <c r="E78" s="51">
        <f>VLOOKUP(C78,Active!C$21:E$969,3,FALSE)</f>
        <v>15330.985379720883</v>
      </c>
      <c r="F78" s="15" t="s">
        <v>102</v>
      </c>
      <c r="G78" s="14" t="str">
        <f t="shared" si="10"/>
        <v>52200.550</v>
      </c>
      <c r="H78" s="12">
        <f t="shared" si="11"/>
        <v>15331</v>
      </c>
      <c r="I78" s="52" t="s">
        <v>308</v>
      </c>
      <c r="J78" s="53" t="s">
        <v>309</v>
      </c>
      <c r="K78" s="52" t="s">
        <v>310</v>
      </c>
      <c r="L78" s="52" t="s">
        <v>273</v>
      </c>
      <c r="M78" s="53" t="s">
        <v>120</v>
      </c>
      <c r="N78" s="53"/>
      <c r="O78" s="54" t="s">
        <v>126</v>
      </c>
      <c r="P78" s="54" t="s">
        <v>311</v>
      </c>
    </row>
    <row r="79" spans="1:16" ht="12.75" customHeight="1" thickBot="1" x14ac:dyDescent="0.25">
      <c r="A79" s="12" t="str">
        <f t="shared" si="6"/>
        <v>OEJV 0074 </v>
      </c>
      <c r="B79" s="15" t="str">
        <f t="shared" si="7"/>
        <v>I</v>
      </c>
      <c r="C79" s="12">
        <f t="shared" si="8"/>
        <v>53028.315999999999</v>
      </c>
      <c r="D79" s="14" t="str">
        <f t="shared" si="9"/>
        <v>vis</v>
      </c>
      <c r="E79" s="51" t="e">
        <f>VLOOKUP(C79,Active!C$21:E$969,3,FALSE)</f>
        <v>#N/A</v>
      </c>
      <c r="F79" s="15" t="s">
        <v>102</v>
      </c>
      <c r="G79" s="14" t="str">
        <f t="shared" si="10"/>
        <v>53028.316</v>
      </c>
      <c r="H79" s="12">
        <f t="shared" si="11"/>
        <v>15843</v>
      </c>
      <c r="I79" s="52" t="s">
        <v>339</v>
      </c>
      <c r="J79" s="53" t="s">
        <v>340</v>
      </c>
      <c r="K79" s="52" t="s">
        <v>335</v>
      </c>
      <c r="L79" s="52" t="s">
        <v>325</v>
      </c>
      <c r="M79" s="53" t="s">
        <v>120</v>
      </c>
      <c r="N79" s="53"/>
      <c r="O79" s="54" t="s">
        <v>341</v>
      </c>
      <c r="P79" s="55" t="s">
        <v>289</v>
      </c>
    </row>
    <row r="80" spans="1:16" x14ac:dyDescent="0.2">
      <c r="B80" s="15"/>
      <c r="F80" s="15"/>
    </row>
    <row r="81" spans="2:6" x14ac:dyDescent="0.2">
      <c r="B81" s="15"/>
      <c r="F81" s="15"/>
    </row>
    <row r="82" spans="2:6" x14ac:dyDescent="0.2">
      <c r="B82" s="15"/>
      <c r="F82" s="15"/>
    </row>
    <row r="83" spans="2:6" x14ac:dyDescent="0.2">
      <c r="B83" s="15"/>
      <c r="F83" s="15"/>
    </row>
    <row r="84" spans="2:6" x14ac:dyDescent="0.2">
      <c r="B84" s="15"/>
      <c r="F84" s="15"/>
    </row>
    <row r="85" spans="2:6" x14ac:dyDescent="0.2">
      <c r="B85" s="15"/>
      <c r="F85" s="15"/>
    </row>
    <row r="86" spans="2:6" x14ac:dyDescent="0.2">
      <c r="B86" s="15"/>
      <c r="F86" s="15"/>
    </row>
    <row r="87" spans="2:6" x14ac:dyDescent="0.2">
      <c r="B87" s="15"/>
      <c r="F87" s="15"/>
    </row>
    <row r="88" spans="2:6" x14ac:dyDescent="0.2">
      <c r="B88" s="15"/>
      <c r="F88" s="15"/>
    </row>
    <row r="89" spans="2:6" x14ac:dyDescent="0.2">
      <c r="B89" s="15"/>
      <c r="F89" s="15"/>
    </row>
    <row r="90" spans="2:6" x14ac:dyDescent="0.2">
      <c r="B90" s="15"/>
      <c r="F90" s="15"/>
    </row>
    <row r="91" spans="2:6" x14ac:dyDescent="0.2">
      <c r="B91" s="15"/>
      <c r="F91" s="15"/>
    </row>
    <row r="92" spans="2:6" x14ac:dyDescent="0.2">
      <c r="B92" s="15"/>
      <c r="F92" s="15"/>
    </row>
    <row r="93" spans="2:6" x14ac:dyDescent="0.2">
      <c r="B93" s="15"/>
      <c r="F93" s="15"/>
    </row>
    <row r="94" spans="2:6" x14ac:dyDescent="0.2">
      <c r="B94" s="15"/>
      <c r="F94" s="15"/>
    </row>
    <row r="95" spans="2:6" x14ac:dyDescent="0.2">
      <c r="B95" s="15"/>
      <c r="F95" s="15"/>
    </row>
    <row r="96" spans="2:6" x14ac:dyDescent="0.2">
      <c r="B96" s="15"/>
      <c r="F96" s="15"/>
    </row>
    <row r="97" spans="2:6" x14ac:dyDescent="0.2">
      <c r="B97" s="15"/>
      <c r="F97" s="15"/>
    </row>
    <row r="98" spans="2:6" x14ac:dyDescent="0.2">
      <c r="B98" s="15"/>
      <c r="F98" s="15"/>
    </row>
    <row r="99" spans="2:6" x14ac:dyDescent="0.2">
      <c r="B99" s="15"/>
      <c r="F99" s="15"/>
    </row>
    <row r="100" spans="2:6" x14ac:dyDescent="0.2">
      <c r="B100" s="15"/>
      <c r="F100" s="15"/>
    </row>
    <row r="101" spans="2:6" x14ac:dyDescent="0.2">
      <c r="B101" s="15"/>
      <c r="F101" s="15"/>
    </row>
    <row r="102" spans="2:6" x14ac:dyDescent="0.2">
      <c r="B102" s="15"/>
      <c r="F102" s="15"/>
    </row>
    <row r="103" spans="2:6" x14ac:dyDescent="0.2">
      <c r="B103" s="15"/>
      <c r="F103" s="15"/>
    </row>
    <row r="104" spans="2:6" x14ac:dyDescent="0.2">
      <c r="B104" s="15"/>
      <c r="F104" s="15"/>
    </row>
    <row r="105" spans="2:6" x14ac:dyDescent="0.2">
      <c r="B105" s="15"/>
      <c r="F105" s="15"/>
    </row>
    <row r="106" spans="2:6" x14ac:dyDescent="0.2">
      <c r="B106" s="15"/>
      <c r="F106" s="15"/>
    </row>
    <row r="107" spans="2:6" x14ac:dyDescent="0.2">
      <c r="B107" s="15"/>
      <c r="F107" s="15"/>
    </row>
    <row r="108" spans="2:6" x14ac:dyDescent="0.2">
      <c r="B108" s="15"/>
      <c r="F108" s="15"/>
    </row>
    <row r="109" spans="2:6" x14ac:dyDescent="0.2">
      <c r="B109" s="15"/>
      <c r="F109" s="15"/>
    </row>
    <row r="110" spans="2:6" x14ac:dyDescent="0.2">
      <c r="B110" s="15"/>
      <c r="F110" s="15"/>
    </row>
    <row r="111" spans="2:6" x14ac:dyDescent="0.2">
      <c r="B111" s="15"/>
      <c r="F111" s="15"/>
    </row>
    <row r="112" spans="2:6" x14ac:dyDescent="0.2">
      <c r="B112" s="15"/>
      <c r="F112" s="15"/>
    </row>
    <row r="113" spans="2:6" x14ac:dyDescent="0.2">
      <c r="B113" s="15"/>
      <c r="F113" s="15"/>
    </row>
    <row r="114" spans="2:6" x14ac:dyDescent="0.2">
      <c r="B114" s="15"/>
      <c r="F114" s="15"/>
    </row>
    <row r="115" spans="2:6" x14ac:dyDescent="0.2">
      <c r="B115" s="15"/>
      <c r="F115" s="15"/>
    </row>
    <row r="116" spans="2:6" x14ac:dyDescent="0.2">
      <c r="B116" s="15"/>
      <c r="F116" s="15"/>
    </row>
    <row r="117" spans="2:6" x14ac:dyDescent="0.2">
      <c r="B117" s="15"/>
      <c r="F117" s="15"/>
    </row>
    <row r="118" spans="2:6" x14ac:dyDescent="0.2">
      <c r="B118" s="15"/>
      <c r="F118" s="15"/>
    </row>
    <row r="119" spans="2:6" x14ac:dyDescent="0.2">
      <c r="B119" s="15"/>
      <c r="F119" s="15"/>
    </row>
    <row r="120" spans="2:6" x14ac:dyDescent="0.2">
      <c r="B120" s="15"/>
      <c r="F120" s="15"/>
    </row>
    <row r="121" spans="2:6" x14ac:dyDescent="0.2">
      <c r="B121" s="15"/>
      <c r="F121" s="15"/>
    </row>
    <row r="122" spans="2:6" x14ac:dyDescent="0.2">
      <c r="B122" s="15"/>
      <c r="F122" s="15"/>
    </row>
    <row r="123" spans="2:6" x14ac:dyDescent="0.2">
      <c r="B123" s="15"/>
      <c r="F123" s="15"/>
    </row>
    <row r="124" spans="2:6" x14ac:dyDescent="0.2">
      <c r="B124" s="15"/>
      <c r="F124" s="15"/>
    </row>
    <row r="125" spans="2:6" x14ac:dyDescent="0.2">
      <c r="B125" s="15"/>
      <c r="F125" s="15"/>
    </row>
    <row r="126" spans="2:6" x14ac:dyDescent="0.2">
      <c r="B126" s="15"/>
      <c r="F126" s="15"/>
    </row>
    <row r="127" spans="2:6" x14ac:dyDescent="0.2">
      <c r="B127" s="15"/>
      <c r="F127" s="15"/>
    </row>
    <row r="128" spans="2:6" x14ac:dyDescent="0.2">
      <c r="B128" s="15"/>
      <c r="F128" s="15"/>
    </row>
    <row r="129" spans="2:6" x14ac:dyDescent="0.2">
      <c r="B129" s="15"/>
      <c r="F129" s="15"/>
    </row>
    <row r="130" spans="2:6" x14ac:dyDescent="0.2">
      <c r="B130" s="15"/>
      <c r="F130" s="15"/>
    </row>
    <row r="131" spans="2:6" x14ac:dyDescent="0.2">
      <c r="B131" s="15"/>
      <c r="F131" s="15"/>
    </row>
    <row r="132" spans="2:6" x14ac:dyDescent="0.2">
      <c r="B132" s="15"/>
      <c r="F132" s="15"/>
    </row>
    <row r="133" spans="2:6" x14ac:dyDescent="0.2">
      <c r="B133" s="15"/>
      <c r="F133" s="15"/>
    </row>
    <row r="134" spans="2:6" x14ac:dyDescent="0.2">
      <c r="B134" s="15"/>
      <c r="F134" s="15"/>
    </row>
    <row r="135" spans="2:6" x14ac:dyDescent="0.2">
      <c r="B135" s="15"/>
      <c r="F135" s="15"/>
    </row>
    <row r="136" spans="2:6" x14ac:dyDescent="0.2">
      <c r="B136" s="15"/>
      <c r="F136" s="15"/>
    </row>
    <row r="137" spans="2:6" x14ac:dyDescent="0.2">
      <c r="B137" s="15"/>
      <c r="F137" s="15"/>
    </row>
    <row r="138" spans="2:6" x14ac:dyDescent="0.2">
      <c r="B138" s="15"/>
      <c r="F138" s="15"/>
    </row>
    <row r="139" spans="2:6" x14ac:dyDescent="0.2">
      <c r="B139" s="15"/>
      <c r="F139" s="15"/>
    </row>
    <row r="140" spans="2:6" x14ac:dyDescent="0.2">
      <c r="B140" s="15"/>
      <c r="F140" s="15"/>
    </row>
    <row r="141" spans="2:6" x14ac:dyDescent="0.2">
      <c r="B141" s="15"/>
      <c r="F141" s="15"/>
    </row>
    <row r="142" spans="2:6" x14ac:dyDescent="0.2">
      <c r="B142" s="15"/>
      <c r="F142" s="15"/>
    </row>
    <row r="143" spans="2:6" x14ac:dyDescent="0.2">
      <c r="B143" s="15"/>
      <c r="F143" s="15"/>
    </row>
    <row r="144" spans="2:6" x14ac:dyDescent="0.2">
      <c r="B144" s="15"/>
      <c r="F144" s="15"/>
    </row>
    <row r="145" spans="2:6" x14ac:dyDescent="0.2">
      <c r="B145" s="15"/>
      <c r="F145" s="15"/>
    </row>
    <row r="146" spans="2:6" x14ac:dyDescent="0.2">
      <c r="B146" s="15"/>
      <c r="F146" s="15"/>
    </row>
    <row r="147" spans="2:6" x14ac:dyDescent="0.2">
      <c r="B147" s="15"/>
      <c r="F147" s="15"/>
    </row>
    <row r="148" spans="2:6" x14ac:dyDescent="0.2">
      <c r="B148" s="15"/>
      <c r="F148" s="15"/>
    </row>
    <row r="149" spans="2:6" x14ac:dyDescent="0.2">
      <c r="B149" s="15"/>
      <c r="F149" s="15"/>
    </row>
    <row r="150" spans="2:6" x14ac:dyDescent="0.2">
      <c r="B150" s="15"/>
      <c r="F150" s="15"/>
    </row>
    <row r="151" spans="2:6" x14ac:dyDescent="0.2">
      <c r="B151" s="15"/>
      <c r="F151" s="15"/>
    </row>
    <row r="152" spans="2:6" x14ac:dyDescent="0.2">
      <c r="B152" s="15"/>
      <c r="F152" s="15"/>
    </row>
    <row r="153" spans="2:6" x14ac:dyDescent="0.2">
      <c r="B153" s="15"/>
      <c r="F153" s="15"/>
    </row>
    <row r="154" spans="2:6" x14ac:dyDescent="0.2">
      <c r="B154" s="15"/>
      <c r="F154" s="15"/>
    </row>
    <row r="155" spans="2:6" x14ac:dyDescent="0.2">
      <c r="B155" s="15"/>
      <c r="F155" s="15"/>
    </row>
    <row r="156" spans="2:6" x14ac:dyDescent="0.2">
      <c r="B156" s="15"/>
      <c r="F156" s="15"/>
    </row>
    <row r="157" spans="2:6" x14ac:dyDescent="0.2">
      <c r="B157" s="15"/>
      <c r="F157" s="15"/>
    </row>
    <row r="158" spans="2:6" x14ac:dyDescent="0.2">
      <c r="B158" s="15"/>
      <c r="F158" s="15"/>
    </row>
    <row r="159" spans="2:6" x14ac:dyDescent="0.2">
      <c r="B159" s="15"/>
      <c r="F159" s="15"/>
    </row>
    <row r="160" spans="2:6" x14ac:dyDescent="0.2">
      <c r="B160" s="15"/>
      <c r="F160" s="15"/>
    </row>
    <row r="161" spans="2:6" x14ac:dyDescent="0.2">
      <c r="B161" s="15"/>
      <c r="F161" s="15"/>
    </row>
    <row r="162" spans="2:6" x14ac:dyDescent="0.2">
      <c r="B162" s="15"/>
      <c r="F162" s="15"/>
    </row>
    <row r="163" spans="2:6" x14ac:dyDescent="0.2">
      <c r="B163" s="15"/>
      <c r="F163" s="15"/>
    </row>
    <row r="164" spans="2:6" x14ac:dyDescent="0.2">
      <c r="B164" s="15"/>
      <c r="F164" s="15"/>
    </row>
    <row r="165" spans="2:6" x14ac:dyDescent="0.2">
      <c r="B165" s="15"/>
      <c r="F165" s="15"/>
    </row>
    <row r="166" spans="2:6" x14ac:dyDescent="0.2">
      <c r="B166" s="15"/>
      <c r="F166" s="15"/>
    </row>
    <row r="167" spans="2:6" x14ac:dyDescent="0.2">
      <c r="B167" s="15"/>
      <c r="F167" s="15"/>
    </row>
    <row r="168" spans="2:6" x14ac:dyDescent="0.2">
      <c r="B168" s="15"/>
      <c r="F168" s="15"/>
    </row>
    <row r="169" spans="2:6" x14ac:dyDescent="0.2">
      <c r="B169" s="15"/>
      <c r="F169" s="15"/>
    </row>
    <row r="170" spans="2:6" x14ac:dyDescent="0.2">
      <c r="B170" s="15"/>
      <c r="F170" s="15"/>
    </row>
    <row r="171" spans="2:6" x14ac:dyDescent="0.2">
      <c r="B171" s="15"/>
      <c r="F171" s="15"/>
    </row>
    <row r="172" spans="2:6" x14ac:dyDescent="0.2">
      <c r="B172" s="15"/>
      <c r="F172" s="15"/>
    </row>
    <row r="173" spans="2:6" x14ac:dyDescent="0.2">
      <c r="B173" s="15"/>
      <c r="F173" s="15"/>
    </row>
    <row r="174" spans="2:6" x14ac:dyDescent="0.2">
      <c r="B174" s="15"/>
      <c r="F174" s="15"/>
    </row>
    <row r="175" spans="2:6" x14ac:dyDescent="0.2">
      <c r="B175" s="15"/>
      <c r="F175" s="15"/>
    </row>
    <row r="176" spans="2:6" x14ac:dyDescent="0.2">
      <c r="B176" s="15"/>
      <c r="F176" s="15"/>
    </row>
    <row r="177" spans="2:6" x14ac:dyDescent="0.2">
      <c r="B177" s="15"/>
      <c r="F177" s="15"/>
    </row>
    <row r="178" spans="2:6" x14ac:dyDescent="0.2">
      <c r="B178" s="15"/>
      <c r="F178" s="15"/>
    </row>
    <row r="179" spans="2:6" x14ac:dyDescent="0.2">
      <c r="B179" s="15"/>
      <c r="F179" s="15"/>
    </row>
    <row r="180" spans="2:6" x14ac:dyDescent="0.2">
      <c r="B180" s="15"/>
      <c r="F180" s="15"/>
    </row>
    <row r="181" spans="2:6" x14ac:dyDescent="0.2">
      <c r="B181" s="15"/>
      <c r="F181" s="15"/>
    </row>
    <row r="182" spans="2:6" x14ac:dyDescent="0.2">
      <c r="B182" s="15"/>
      <c r="F182" s="15"/>
    </row>
    <row r="183" spans="2:6" x14ac:dyDescent="0.2">
      <c r="B183" s="15"/>
      <c r="F183" s="15"/>
    </row>
    <row r="184" spans="2:6" x14ac:dyDescent="0.2">
      <c r="B184" s="15"/>
      <c r="F184" s="15"/>
    </row>
    <row r="185" spans="2:6" x14ac:dyDescent="0.2">
      <c r="B185" s="15"/>
      <c r="F185" s="15"/>
    </row>
    <row r="186" spans="2:6" x14ac:dyDescent="0.2">
      <c r="B186" s="15"/>
      <c r="F186" s="15"/>
    </row>
    <row r="187" spans="2:6" x14ac:dyDescent="0.2">
      <c r="B187" s="15"/>
      <c r="F187" s="15"/>
    </row>
    <row r="188" spans="2:6" x14ac:dyDescent="0.2">
      <c r="B188" s="15"/>
      <c r="F188" s="15"/>
    </row>
    <row r="189" spans="2:6" x14ac:dyDescent="0.2">
      <c r="B189" s="15"/>
      <c r="F189" s="15"/>
    </row>
    <row r="190" spans="2:6" x14ac:dyDescent="0.2">
      <c r="B190" s="15"/>
      <c r="F190" s="15"/>
    </row>
    <row r="191" spans="2:6" x14ac:dyDescent="0.2">
      <c r="B191" s="15"/>
      <c r="F191" s="15"/>
    </row>
    <row r="192" spans="2:6" x14ac:dyDescent="0.2">
      <c r="B192" s="15"/>
      <c r="F192" s="15"/>
    </row>
    <row r="193" spans="2:6" x14ac:dyDescent="0.2">
      <c r="B193" s="15"/>
      <c r="F193" s="15"/>
    </row>
    <row r="194" spans="2:6" x14ac:dyDescent="0.2">
      <c r="B194" s="15"/>
      <c r="F194" s="15"/>
    </row>
    <row r="195" spans="2:6" x14ac:dyDescent="0.2">
      <c r="B195" s="15"/>
      <c r="F195" s="15"/>
    </row>
    <row r="196" spans="2:6" x14ac:dyDescent="0.2">
      <c r="B196" s="15"/>
      <c r="F196" s="15"/>
    </row>
    <row r="197" spans="2:6" x14ac:dyDescent="0.2">
      <c r="B197" s="15"/>
      <c r="F197" s="15"/>
    </row>
    <row r="198" spans="2:6" x14ac:dyDescent="0.2">
      <c r="B198" s="15"/>
      <c r="F198" s="15"/>
    </row>
    <row r="199" spans="2:6" x14ac:dyDescent="0.2">
      <c r="B199" s="15"/>
      <c r="F199" s="15"/>
    </row>
    <row r="200" spans="2:6" x14ac:dyDescent="0.2">
      <c r="B200" s="15"/>
      <c r="F200" s="15"/>
    </row>
    <row r="201" spans="2:6" x14ac:dyDescent="0.2">
      <c r="B201" s="15"/>
      <c r="F201" s="15"/>
    </row>
    <row r="202" spans="2:6" x14ac:dyDescent="0.2">
      <c r="B202" s="15"/>
      <c r="F202" s="15"/>
    </row>
    <row r="203" spans="2:6" x14ac:dyDescent="0.2">
      <c r="B203" s="15"/>
      <c r="F203" s="15"/>
    </row>
    <row r="204" spans="2:6" x14ac:dyDescent="0.2">
      <c r="B204" s="15"/>
      <c r="F204" s="15"/>
    </row>
    <row r="205" spans="2:6" x14ac:dyDescent="0.2">
      <c r="B205" s="15"/>
      <c r="F205" s="15"/>
    </row>
    <row r="206" spans="2:6" x14ac:dyDescent="0.2">
      <c r="B206" s="15"/>
      <c r="F206" s="15"/>
    </row>
    <row r="207" spans="2:6" x14ac:dyDescent="0.2">
      <c r="B207" s="15"/>
      <c r="F207" s="15"/>
    </row>
    <row r="208" spans="2:6" x14ac:dyDescent="0.2">
      <c r="B208" s="15"/>
      <c r="F208" s="15"/>
    </row>
    <row r="209" spans="2:6" x14ac:dyDescent="0.2">
      <c r="B209" s="15"/>
      <c r="F209" s="15"/>
    </row>
    <row r="210" spans="2:6" x14ac:dyDescent="0.2">
      <c r="B210" s="15"/>
      <c r="F210" s="15"/>
    </row>
    <row r="211" spans="2:6" x14ac:dyDescent="0.2">
      <c r="B211" s="15"/>
      <c r="F211" s="15"/>
    </row>
    <row r="212" spans="2:6" x14ac:dyDescent="0.2">
      <c r="B212" s="15"/>
      <c r="F212" s="15"/>
    </row>
    <row r="213" spans="2:6" x14ac:dyDescent="0.2">
      <c r="B213" s="15"/>
      <c r="F213" s="15"/>
    </row>
    <row r="214" spans="2:6" x14ac:dyDescent="0.2">
      <c r="B214" s="15"/>
      <c r="F214" s="15"/>
    </row>
    <row r="215" spans="2:6" x14ac:dyDescent="0.2">
      <c r="B215" s="15"/>
      <c r="F215" s="15"/>
    </row>
    <row r="216" spans="2:6" x14ac:dyDescent="0.2">
      <c r="B216" s="15"/>
      <c r="F216" s="15"/>
    </row>
    <row r="217" spans="2:6" x14ac:dyDescent="0.2">
      <c r="B217" s="15"/>
      <c r="F217" s="15"/>
    </row>
    <row r="218" spans="2:6" x14ac:dyDescent="0.2">
      <c r="B218" s="15"/>
      <c r="F218" s="15"/>
    </row>
    <row r="219" spans="2:6" x14ac:dyDescent="0.2">
      <c r="B219" s="15"/>
      <c r="F219" s="15"/>
    </row>
    <row r="220" spans="2:6" x14ac:dyDescent="0.2">
      <c r="B220" s="15"/>
      <c r="F220" s="15"/>
    </row>
    <row r="221" spans="2:6" x14ac:dyDescent="0.2">
      <c r="B221" s="15"/>
      <c r="F221" s="15"/>
    </row>
    <row r="222" spans="2:6" x14ac:dyDescent="0.2">
      <c r="B222" s="15"/>
      <c r="F222" s="15"/>
    </row>
    <row r="223" spans="2:6" x14ac:dyDescent="0.2">
      <c r="B223" s="15"/>
      <c r="F223" s="15"/>
    </row>
    <row r="224" spans="2:6" x14ac:dyDescent="0.2">
      <c r="B224" s="15"/>
      <c r="F224" s="15"/>
    </row>
    <row r="225" spans="2:6" x14ac:dyDescent="0.2">
      <c r="B225" s="15"/>
      <c r="F225" s="15"/>
    </row>
    <row r="226" spans="2:6" x14ac:dyDescent="0.2">
      <c r="B226" s="15"/>
      <c r="F226" s="15"/>
    </row>
    <row r="227" spans="2:6" x14ac:dyDescent="0.2">
      <c r="B227" s="15"/>
      <c r="F227" s="15"/>
    </row>
    <row r="228" spans="2:6" x14ac:dyDescent="0.2">
      <c r="B228" s="15"/>
      <c r="F228" s="15"/>
    </row>
    <row r="229" spans="2:6" x14ac:dyDescent="0.2">
      <c r="B229" s="15"/>
      <c r="F229" s="15"/>
    </row>
    <row r="230" spans="2:6" x14ac:dyDescent="0.2">
      <c r="B230" s="15"/>
      <c r="F230" s="15"/>
    </row>
    <row r="231" spans="2:6" x14ac:dyDescent="0.2">
      <c r="B231" s="15"/>
      <c r="F231" s="15"/>
    </row>
    <row r="232" spans="2:6" x14ac:dyDescent="0.2">
      <c r="B232" s="15"/>
      <c r="F232" s="15"/>
    </row>
    <row r="233" spans="2:6" x14ac:dyDescent="0.2">
      <c r="B233" s="15"/>
      <c r="F233" s="15"/>
    </row>
    <row r="234" spans="2:6" x14ac:dyDescent="0.2">
      <c r="B234" s="15"/>
      <c r="F234" s="15"/>
    </row>
    <row r="235" spans="2:6" x14ac:dyDescent="0.2">
      <c r="B235" s="15"/>
      <c r="F235" s="15"/>
    </row>
    <row r="236" spans="2:6" x14ac:dyDescent="0.2">
      <c r="B236" s="15"/>
      <c r="F236" s="15"/>
    </row>
    <row r="237" spans="2:6" x14ac:dyDescent="0.2">
      <c r="B237" s="15"/>
      <c r="F237" s="15"/>
    </row>
    <row r="238" spans="2:6" x14ac:dyDescent="0.2">
      <c r="B238" s="15"/>
      <c r="F238" s="15"/>
    </row>
    <row r="239" spans="2:6" x14ac:dyDescent="0.2">
      <c r="B239" s="15"/>
      <c r="F239" s="15"/>
    </row>
    <row r="240" spans="2:6" x14ac:dyDescent="0.2">
      <c r="B240" s="15"/>
      <c r="F240" s="15"/>
    </row>
    <row r="241" spans="2:6" x14ac:dyDescent="0.2">
      <c r="B241" s="15"/>
      <c r="F241" s="15"/>
    </row>
    <row r="242" spans="2:6" x14ac:dyDescent="0.2">
      <c r="B242" s="15"/>
      <c r="F242" s="15"/>
    </row>
    <row r="243" spans="2:6" x14ac:dyDescent="0.2">
      <c r="B243" s="15"/>
      <c r="F243" s="15"/>
    </row>
    <row r="244" spans="2:6" x14ac:dyDescent="0.2">
      <c r="B244" s="15"/>
      <c r="F244" s="15"/>
    </row>
    <row r="245" spans="2:6" x14ac:dyDescent="0.2">
      <c r="B245" s="15"/>
      <c r="F245" s="15"/>
    </row>
    <row r="246" spans="2:6" x14ac:dyDescent="0.2">
      <c r="B246" s="15"/>
      <c r="F246" s="15"/>
    </row>
    <row r="247" spans="2:6" x14ac:dyDescent="0.2">
      <c r="B247" s="15"/>
      <c r="F247" s="15"/>
    </row>
    <row r="248" spans="2:6" x14ac:dyDescent="0.2">
      <c r="B248" s="15"/>
      <c r="F248" s="15"/>
    </row>
    <row r="249" spans="2:6" x14ac:dyDescent="0.2">
      <c r="B249" s="15"/>
      <c r="F249" s="15"/>
    </row>
    <row r="250" spans="2:6" x14ac:dyDescent="0.2">
      <c r="B250" s="15"/>
      <c r="F250" s="15"/>
    </row>
    <row r="251" spans="2:6" x14ac:dyDescent="0.2">
      <c r="B251" s="15"/>
      <c r="F251" s="15"/>
    </row>
    <row r="252" spans="2:6" x14ac:dyDescent="0.2">
      <c r="B252" s="15"/>
      <c r="F252" s="15"/>
    </row>
    <row r="253" spans="2:6" x14ac:dyDescent="0.2">
      <c r="B253" s="15"/>
      <c r="F253" s="15"/>
    </row>
    <row r="254" spans="2:6" x14ac:dyDescent="0.2">
      <c r="B254" s="15"/>
      <c r="F254" s="15"/>
    </row>
    <row r="255" spans="2:6" x14ac:dyDescent="0.2">
      <c r="B255" s="15"/>
      <c r="F255" s="15"/>
    </row>
    <row r="256" spans="2:6" x14ac:dyDescent="0.2">
      <c r="B256" s="15"/>
      <c r="F256" s="15"/>
    </row>
    <row r="257" spans="2:6" x14ac:dyDescent="0.2">
      <c r="B257" s="15"/>
      <c r="F257" s="15"/>
    </row>
    <row r="258" spans="2:6" x14ac:dyDescent="0.2">
      <c r="B258" s="15"/>
      <c r="F258" s="15"/>
    </row>
    <row r="259" spans="2:6" x14ac:dyDescent="0.2">
      <c r="B259" s="15"/>
      <c r="F259" s="15"/>
    </row>
    <row r="260" spans="2:6" x14ac:dyDescent="0.2">
      <c r="B260" s="15"/>
      <c r="F260" s="15"/>
    </row>
    <row r="261" spans="2:6" x14ac:dyDescent="0.2">
      <c r="B261" s="15"/>
      <c r="F261" s="15"/>
    </row>
    <row r="262" spans="2:6" x14ac:dyDescent="0.2">
      <c r="B262" s="15"/>
      <c r="F262" s="15"/>
    </row>
    <row r="263" spans="2:6" x14ac:dyDescent="0.2">
      <c r="B263" s="15"/>
      <c r="F263" s="15"/>
    </row>
    <row r="264" spans="2:6" x14ac:dyDescent="0.2">
      <c r="B264" s="15"/>
      <c r="F264" s="15"/>
    </row>
    <row r="265" spans="2:6" x14ac:dyDescent="0.2">
      <c r="B265" s="15"/>
      <c r="F265" s="15"/>
    </row>
    <row r="266" spans="2:6" x14ac:dyDescent="0.2">
      <c r="B266" s="15"/>
      <c r="F266" s="15"/>
    </row>
    <row r="267" spans="2:6" x14ac:dyDescent="0.2">
      <c r="B267" s="15"/>
      <c r="F267" s="15"/>
    </row>
    <row r="268" spans="2:6" x14ac:dyDescent="0.2">
      <c r="B268" s="15"/>
      <c r="F268" s="15"/>
    </row>
    <row r="269" spans="2:6" x14ac:dyDescent="0.2">
      <c r="B269" s="15"/>
      <c r="F269" s="15"/>
    </row>
    <row r="270" spans="2:6" x14ac:dyDescent="0.2">
      <c r="B270" s="15"/>
      <c r="F270" s="15"/>
    </row>
    <row r="271" spans="2:6" x14ac:dyDescent="0.2">
      <c r="B271" s="15"/>
      <c r="F271" s="15"/>
    </row>
    <row r="272" spans="2:6" x14ac:dyDescent="0.2">
      <c r="B272" s="15"/>
      <c r="F272" s="15"/>
    </row>
    <row r="273" spans="2:6" x14ac:dyDescent="0.2">
      <c r="B273" s="15"/>
      <c r="F273" s="15"/>
    </row>
    <row r="274" spans="2:6" x14ac:dyDescent="0.2">
      <c r="B274" s="15"/>
      <c r="F274" s="15"/>
    </row>
    <row r="275" spans="2:6" x14ac:dyDescent="0.2">
      <c r="B275" s="15"/>
      <c r="F275" s="15"/>
    </row>
    <row r="276" spans="2:6" x14ac:dyDescent="0.2">
      <c r="B276" s="15"/>
      <c r="F276" s="15"/>
    </row>
    <row r="277" spans="2:6" x14ac:dyDescent="0.2">
      <c r="B277" s="15"/>
      <c r="F277" s="15"/>
    </row>
    <row r="278" spans="2:6" x14ac:dyDescent="0.2">
      <c r="B278" s="15"/>
      <c r="F278" s="15"/>
    </row>
    <row r="279" spans="2:6" x14ac:dyDescent="0.2">
      <c r="B279" s="15"/>
      <c r="F279" s="15"/>
    </row>
    <row r="280" spans="2:6" x14ac:dyDescent="0.2">
      <c r="B280" s="15"/>
      <c r="F280" s="15"/>
    </row>
    <row r="281" spans="2:6" x14ac:dyDescent="0.2">
      <c r="B281" s="15"/>
      <c r="F281" s="15"/>
    </row>
    <row r="282" spans="2:6" x14ac:dyDescent="0.2">
      <c r="B282" s="15"/>
      <c r="F282" s="15"/>
    </row>
    <row r="283" spans="2:6" x14ac:dyDescent="0.2">
      <c r="B283" s="15"/>
      <c r="F283" s="15"/>
    </row>
    <row r="284" spans="2:6" x14ac:dyDescent="0.2">
      <c r="B284" s="15"/>
      <c r="F284" s="15"/>
    </row>
    <row r="285" spans="2:6" x14ac:dyDescent="0.2">
      <c r="B285" s="15"/>
      <c r="F285" s="15"/>
    </row>
    <row r="286" spans="2:6" x14ac:dyDescent="0.2">
      <c r="B286" s="15"/>
      <c r="F286" s="15"/>
    </row>
    <row r="287" spans="2:6" x14ac:dyDescent="0.2">
      <c r="B287" s="15"/>
      <c r="F287" s="15"/>
    </row>
    <row r="288" spans="2:6" x14ac:dyDescent="0.2">
      <c r="B288" s="15"/>
      <c r="F288" s="15"/>
    </row>
    <row r="289" spans="2:6" x14ac:dyDescent="0.2">
      <c r="B289" s="15"/>
      <c r="F289" s="15"/>
    </row>
    <row r="290" spans="2:6" x14ac:dyDescent="0.2">
      <c r="B290" s="15"/>
      <c r="F290" s="15"/>
    </row>
    <row r="291" spans="2:6" x14ac:dyDescent="0.2">
      <c r="B291" s="15"/>
      <c r="F291" s="15"/>
    </row>
    <row r="292" spans="2:6" x14ac:dyDescent="0.2">
      <c r="B292" s="15"/>
      <c r="F292" s="15"/>
    </row>
    <row r="293" spans="2:6" x14ac:dyDescent="0.2">
      <c r="B293" s="15"/>
      <c r="F293" s="15"/>
    </row>
    <row r="294" spans="2:6" x14ac:dyDescent="0.2">
      <c r="B294" s="15"/>
      <c r="F294" s="15"/>
    </row>
    <row r="295" spans="2:6" x14ac:dyDescent="0.2">
      <c r="B295" s="15"/>
      <c r="F295" s="15"/>
    </row>
    <row r="296" spans="2:6" x14ac:dyDescent="0.2">
      <c r="B296" s="15"/>
      <c r="F296" s="15"/>
    </row>
    <row r="297" spans="2:6" x14ac:dyDescent="0.2">
      <c r="B297" s="15"/>
      <c r="F297" s="15"/>
    </row>
    <row r="298" spans="2:6" x14ac:dyDescent="0.2">
      <c r="B298" s="15"/>
      <c r="F298" s="15"/>
    </row>
    <row r="299" spans="2:6" x14ac:dyDescent="0.2">
      <c r="B299" s="15"/>
      <c r="F299" s="15"/>
    </row>
    <row r="300" spans="2:6" x14ac:dyDescent="0.2">
      <c r="B300" s="15"/>
      <c r="F300" s="15"/>
    </row>
    <row r="301" spans="2:6" x14ac:dyDescent="0.2">
      <c r="B301" s="15"/>
      <c r="F301" s="15"/>
    </row>
    <row r="302" spans="2:6" x14ac:dyDescent="0.2">
      <c r="B302" s="15"/>
      <c r="F302" s="15"/>
    </row>
    <row r="303" spans="2:6" x14ac:dyDescent="0.2">
      <c r="B303" s="15"/>
      <c r="F303" s="15"/>
    </row>
    <row r="304" spans="2:6" x14ac:dyDescent="0.2">
      <c r="B304" s="15"/>
      <c r="F304" s="15"/>
    </row>
    <row r="305" spans="2:6" x14ac:dyDescent="0.2">
      <c r="B305" s="15"/>
      <c r="F305" s="15"/>
    </row>
    <row r="306" spans="2:6" x14ac:dyDescent="0.2">
      <c r="B306" s="15"/>
      <c r="F306" s="15"/>
    </row>
    <row r="307" spans="2:6" x14ac:dyDescent="0.2">
      <c r="B307" s="15"/>
      <c r="F307" s="15"/>
    </row>
    <row r="308" spans="2:6" x14ac:dyDescent="0.2">
      <c r="B308" s="15"/>
      <c r="F308" s="15"/>
    </row>
    <row r="309" spans="2:6" x14ac:dyDescent="0.2">
      <c r="B309" s="15"/>
      <c r="F309" s="15"/>
    </row>
    <row r="310" spans="2:6" x14ac:dyDescent="0.2">
      <c r="B310" s="15"/>
      <c r="F310" s="15"/>
    </row>
    <row r="311" spans="2:6" x14ac:dyDescent="0.2">
      <c r="B311" s="15"/>
      <c r="F311" s="15"/>
    </row>
    <row r="312" spans="2:6" x14ac:dyDescent="0.2">
      <c r="B312" s="15"/>
      <c r="F312" s="15"/>
    </row>
    <row r="313" spans="2:6" x14ac:dyDescent="0.2">
      <c r="B313" s="15"/>
      <c r="F313" s="15"/>
    </row>
    <row r="314" spans="2:6" x14ac:dyDescent="0.2">
      <c r="B314" s="15"/>
      <c r="F314" s="15"/>
    </row>
    <row r="315" spans="2:6" x14ac:dyDescent="0.2">
      <c r="B315" s="15"/>
      <c r="F315" s="15"/>
    </row>
    <row r="316" spans="2:6" x14ac:dyDescent="0.2">
      <c r="B316" s="15"/>
      <c r="F316" s="15"/>
    </row>
    <row r="317" spans="2:6" x14ac:dyDescent="0.2">
      <c r="B317" s="15"/>
      <c r="F317" s="15"/>
    </row>
    <row r="318" spans="2:6" x14ac:dyDescent="0.2">
      <c r="B318" s="15"/>
      <c r="F318" s="15"/>
    </row>
    <row r="319" spans="2:6" x14ac:dyDescent="0.2">
      <c r="B319" s="15"/>
      <c r="F319" s="15"/>
    </row>
    <row r="320" spans="2:6" x14ac:dyDescent="0.2">
      <c r="B320" s="15"/>
      <c r="F320" s="15"/>
    </row>
    <row r="321" spans="2:6" x14ac:dyDescent="0.2">
      <c r="B321" s="15"/>
      <c r="F321" s="15"/>
    </row>
    <row r="322" spans="2:6" x14ac:dyDescent="0.2">
      <c r="B322" s="15"/>
      <c r="F322" s="15"/>
    </row>
    <row r="323" spans="2:6" x14ac:dyDescent="0.2">
      <c r="B323" s="15"/>
      <c r="F323" s="15"/>
    </row>
    <row r="324" spans="2:6" x14ac:dyDescent="0.2">
      <c r="B324" s="15"/>
      <c r="F324" s="15"/>
    </row>
    <row r="325" spans="2:6" x14ac:dyDescent="0.2">
      <c r="B325" s="15"/>
      <c r="F325" s="15"/>
    </row>
    <row r="326" spans="2:6" x14ac:dyDescent="0.2">
      <c r="B326" s="15"/>
      <c r="F326" s="15"/>
    </row>
    <row r="327" spans="2:6" x14ac:dyDescent="0.2">
      <c r="B327" s="15"/>
      <c r="F327" s="15"/>
    </row>
    <row r="328" spans="2:6" x14ac:dyDescent="0.2">
      <c r="B328" s="15"/>
      <c r="F328" s="15"/>
    </row>
    <row r="329" spans="2:6" x14ac:dyDescent="0.2">
      <c r="B329" s="15"/>
      <c r="F329" s="15"/>
    </row>
    <row r="330" spans="2:6" x14ac:dyDescent="0.2">
      <c r="B330" s="15"/>
      <c r="F330" s="15"/>
    </row>
    <row r="331" spans="2:6" x14ac:dyDescent="0.2">
      <c r="B331" s="15"/>
      <c r="F331" s="15"/>
    </row>
    <row r="332" spans="2:6" x14ac:dyDescent="0.2">
      <c r="B332" s="15"/>
      <c r="F332" s="15"/>
    </row>
    <row r="333" spans="2:6" x14ac:dyDescent="0.2">
      <c r="B333" s="15"/>
      <c r="F333" s="15"/>
    </row>
    <row r="334" spans="2:6" x14ac:dyDescent="0.2">
      <c r="B334" s="15"/>
      <c r="F334" s="15"/>
    </row>
    <row r="335" spans="2:6" x14ac:dyDescent="0.2">
      <c r="B335" s="15"/>
      <c r="F335" s="15"/>
    </row>
    <row r="336" spans="2:6" x14ac:dyDescent="0.2">
      <c r="B336" s="15"/>
      <c r="F336" s="15"/>
    </row>
    <row r="337" spans="2:6" x14ac:dyDescent="0.2">
      <c r="B337" s="15"/>
      <c r="F337" s="15"/>
    </row>
    <row r="338" spans="2:6" x14ac:dyDescent="0.2">
      <c r="B338" s="15"/>
      <c r="F338" s="15"/>
    </row>
    <row r="339" spans="2:6" x14ac:dyDescent="0.2">
      <c r="B339" s="15"/>
      <c r="F339" s="15"/>
    </row>
    <row r="340" spans="2:6" x14ac:dyDescent="0.2">
      <c r="B340" s="15"/>
      <c r="F340" s="15"/>
    </row>
    <row r="341" spans="2:6" x14ac:dyDescent="0.2">
      <c r="B341" s="15"/>
      <c r="F341" s="15"/>
    </row>
    <row r="342" spans="2:6" x14ac:dyDescent="0.2">
      <c r="B342" s="15"/>
      <c r="F342" s="15"/>
    </row>
    <row r="343" spans="2:6" x14ac:dyDescent="0.2">
      <c r="B343" s="15"/>
      <c r="F343" s="15"/>
    </row>
    <row r="344" spans="2:6" x14ac:dyDescent="0.2">
      <c r="B344" s="15"/>
      <c r="F344" s="15"/>
    </row>
    <row r="345" spans="2:6" x14ac:dyDescent="0.2">
      <c r="B345" s="15"/>
      <c r="F345" s="15"/>
    </row>
    <row r="346" spans="2:6" x14ac:dyDescent="0.2">
      <c r="B346" s="15"/>
      <c r="F346" s="15"/>
    </row>
    <row r="347" spans="2:6" x14ac:dyDescent="0.2">
      <c r="B347" s="15"/>
      <c r="F347" s="15"/>
    </row>
    <row r="348" spans="2:6" x14ac:dyDescent="0.2">
      <c r="B348" s="15"/>
      <c r="F348" s="15"/>
    </row>
    <row r="349" spans="2:6" x14ac:dyDescent="0.2">
      <c r="B349" s="15"/>
      <c r="F349" s="15"/>
    </row>
    <row r="350" spans="2:6" x14ac:dyDescent="0.2">
      <c r="B350" s="15"/>
      <c r="F350" s="15"/>
    </row>
    <row r="351" spans="2:6" x14ac:dyDescent="0.2">
      <c r="B351" s="15"/>
      <c r="F351" s="15"/>
    </row>
    <row r="352" spans="2:6" x14ac:dyDescent="0.2">
      <c r="B352" s="15"/>
      <c r="F352" s="15"/>
    </row>
    <row r="353" spans="2:6" x14ac:dyDescent="0.2">
      <c r="B353" s="15"/>
      <c r="F353" s="15"/>
    </row>
    <row r="354" spans="2:6" x14ac:dyDescent="0.2">
      <c r="B354" s="15"/>
      <c r="F354" s="15"/>
    </row>
    <row r="355" spans="2:6" x14ac:dyDescent="0.2">
      <c r="B355" s="15"/>
      <c r="F355" s="15"/>
    </row>
    <row r="356" spans="2:6" x14ac:dyDescent="0.2">
      <c r="B356" s="15"/>
      <c r="F356" s="15"/>
    </row>
    <row r="357" spans="2:6" x14ac:dyDescent="0.2">
      <c r="B357" s="15"/>
      <c r="F357" s="15"/>
    </row>
    <row r="358" spans="2:6" x14ac:dyDescent="0.2">
      <c r="B358" s="15"/>
      <c r="F358" s="15"/>
    </row>
    <row r="359" spans="2:6" x14ac:dyDescent="0.2">
      <c r="B359" s="15"/>
      <c r="F359" s="15"/>
    </row>
    <row r="360" spans="2:6" x14ac:dyDescent="0.2">
      <c r="B360" s="15"/>
      <c r="F360" s="15"/>
    </row>
    <row r="361" spans="2:6" x14ac:dyDescent="0.2">
      <c r="B361" s="15"/>
      <c r="F361" s="15"/>
    </row>
    <row r="362" spans="2:6" x14ac:dyDescent="0.2">
      <c r="B362" s="15"/>
      <c r="F362" s="15"/>
    </row>
    <row r="363" spans="2:6" x14ac:dyDescent="0.2">
      <c r="B363" s="15"/>
      <c r="F363" s="15"/>
    </row>
    <row r="364" spans="2:6" x14ac:dyDescent="0.2">
      <c r="B364" s="15"/>
      <c r="F364" s="15"/>
    </row>
    <row r="365" spans="2:6" x14ac:dyDescent="0.2">
      <c r="B365" s="15"/>
      <c r="F365" s="15"/>
    </row>
    <row r="366" spans="2:6" x14ac:dyDescent="0.2">
      <c r="B366" s="15"/>
      <c r="F366" s="15"/>
    </row>
    <row r="367" spans="2:6" x14ac:dyDescent="0.2">
      <c r="B367" s="15"/>
      <c r="F367" s="15"/>
    </row>
    <row r="368" spans="2:6" x14ac:dyDescent="0.2">
      <c r="B368" s="15"/>
      <c r="F368" s="15"/>
    </row>
    <row r="369" spans="2:6" x14ac:dyDescent="0.2">
      <c r="B369" s="15"/>
      <c r="F369" s="15"/>
    </row>
    <row r="370" spans="2:6" x14ac:dyDescent="0.2">
      <c r="B370" s="15"/>
      <c r="F370" s="15"/>
    </row>
    <row r="371" spans="2:6" x14ac:dyDescent="0.2">
      <c r="B371" s="15"/>
      <c r="F371" s="15"/>
    </row>
    <row r="372" spans="2:6" x14ac:dyDescent="0.2">
      <c r="B372" s="15"/>
      <c r="F372" s="15"/>
    </row>
    <row r="373" spans="2:6" x14ac:dyDescent="0.2">
      <c r="B373" s="15"/>
      <c r="F373" s="15"/>
    </row>
    <row r="374" spans="2:6" x14ac:dyDescent="0.2">
      <c r="B374" s="15"/>
      <c r="F374" s="15"/>
    </row>
    <row r="375" spans="2:6" x14ac:dyDescent="0.2">
      <c r="B375" s="15"/>
      <c r="F375" s="15"/>
    </row>
    <row r="376" spans="2:6" x14ac:dyDescent="0.2">
      <c r="B376" s="15"/>
      <c r="F376" s="15"/>
    </row>
    <row r="377" spans="2:6" x14ac:dyDescent="0.2">
      <c r="B377" s="15"/>
      <c r="F377" s="15"/>
    </row>
    <row r="378" spans="2:6" x14ac:dyDescent="0.2">
      <c r="B378" s="15"/>
      <c r="F378" s="15"/>
    </row>
    <row r="379" spans="2:6" x14ac:dyDescent="0.2">
      <c r="B379" s="15"/>
      <c r="F379" s="15"/>
    </row>
    <row r="380" spans="2:6" x14ac:dyDescent="0.2">
      <c r="B380" s="15"/>
      <c r="F380" s="15"/>
    </row>
    <row r="381" spans="2:6" x14ac:dyDescent="0.2">
      <c r="B381" s="15"/>
      <c r="F381" s="15"/>
    </row>
    <row r="382" spans="2:6" x14ac:dyDescent="0.2">
      <c r="B382" s="15"/>
      <c r="F382" s="15"/>
    </row>
    <row r="383" spans="2:6" x14ac:dyDescent="0.2">
      <c r="B383" s="15"/>
      <c r="F383" s="15"/>
    </row>
    <row r="384" spans="2:6" x14ac:dyDescent="0.2">
      <c r="B384" s="15"/>
      <c r="F384" s="15"/>
    </row>
    <row r="385" spans="2:6" x14ac:dyDescent="0.2">
      <c r="B385" s="15"/>
      <c r="F385" s="15"/>
    </row>
    <row r="386" spans="2:6" x14ac:dyDescent="0.2">
      <c r="B386" s="15"/>
      <c r="F386" s="15"/>
    </row>
    <row r="387" spans="2:6" x14ac:dyDescent="0.2">
      <c r="B387" s="15"/>
      <c r="F387" s="15"/>
    </row>
    <row r="388" spans="2:6" x14ac:dyDescent="0.2">
      <c r="B388" s="15"/>
      <c r="F388" s="15"/>
    </row>
    <row r="389" spans="2:6" x14ac:dyDescent="0.2">
      <c r="B389" s="15"/>
      <c r="F389" s="15"/>
    </row>
    <row r="390" spans="2:6" x14ac:dyDescent="0.2">
      <c r="B390" s="15"/>
      <c r="F390" s="15"/>
    </row>
    <row r="391" spans="2:6" x14ac:dyDescent="0.2">
      <c r="B391" s="15"/>
      <c r="F391" s="15"/>
    </row>
    <row r="392" spans="2:6" x14ac:dyDescent="0.2">
      <c r="B392" s="15"/>
      <c r="F392" s="15"/>
    </row>
    <row r="393" spans="2:6" x14ac:dyDescent="0.2">
      <c r="B393" s="15"/>
      <c r="F393" s="15"/>
    </row>
    <row r="394" spans="2:6" x14ac:dyDescent="0.2">
      <c r="B394" s="15"/>
      <c r="F394" s="15"/>
    </row>
    <row r="395" spans="2:6" x14ac:dyDescent="0.2">
      <c r="B395" s="15"/>
      <c r="F395" s="15"/>
    </row>
    <row r="396" spans="2:6" x14ac:dyDescent="0.2">
      <c r="B396" s="15"/>
      <c r="F396" s="15"/>
    </row>
    <row r="397" spans="2:6" x14ac:dyDescent="0.2">
      <c r="B397" s="15"/>
      <c r="F397" s="15"/>
    </row>
    <row r="398" spans="2:6" x14ac:dyDescent="0.2">
      <c r="B398" s="15"/>
      <c r="F398" s="15"/>
    </row>
    <row r="399" spans="2:6" x14ac:dyDescent="0.2">
      <c r="B399" s="15"/>
      <c r="F399" s="15"/>
    </row>
    <row r="400" spans="2:6" x14ac:dyDescent="0.2">
      <c r="B400" s="15"/>
      <c r="F400" s="15"/>
    </row>
    <row r="401" spans="2:6" x14ac:dyDescent="0.2">
      <c r="B401" s="15"/>
      <c r="F401" s="15"/>
    </row>
    <row r="402" spans="2:6" x14ac:dyDescent="0.2">
      <c r="B402" s="15"/>
      <c r="F402" s="15"/>
    </row>
    <row r="403" spans="2:6" x14ac:dyDescent="0.2">
      <c r="B403" s="15"/>
      <c r="F403" s="15"/>
    </row>
    <row r="404" spans="2:6" x14ac:dyDescent="0.2">
      <c r="B404" s="15"/>
      <c r="F404" s="15"/>
    </row>
    <row r="405" spans="2:6" x14ac:dyDescent="0.2">
      <c r="B405" s="15"/>
      <c r="F405" s="15"/>
    </row>
    <row r="406" spans="2:6" x14ac:dyDescent="0.2">
      <c r="B406" s="15"/>
      <c r="F406" s="15"/>
    </row>
    <row r="407" spans="2:6" x14ac:dyDescent="0.2">
      <c r="B407" s="15"/>
      <c r="F407" s="15"/>
    </row>
    <row r="408" spans="2:6" x14ac:dyDescent="0.2">
      <c r="B408" s="15"/>
      <c r="F408" s="15"/>
    </row>
    <row r="409" spans="2:6" x14ac:dyDescent="0.2">
      <c r="B409" s="15"/>
      <c r="F409" s="15"/>
    </row>
    <row r="410" spans="2:6" x14ac:dyDescent="0.2">
      <c r="B410" s="15"/>
      <c r="F410" s="15"/>
    </row>
    <row r="411" spans="2:6" x14ac:dyDescent="0.2">
      <c r="B411" s="15"/>
      <c r="F411" s="15"/>
    </row>
    <row r="412" spans="2:6" x14ac:dyDescent="0.2">
      <c r="B412" s="15"/>
      <c r="F412" s="15"/>
    </row>
    <row r="413" spans="2:6" x14ac:dyDescent="0.2">
      <c r="B413" s="15"/>
      <c r="F413" s="15"/>
    </row>
    <row r="414" spans="2:6" x14ac:dyDescent="0.2">
      <c r="B414" s="15"/>
      <c r="F414" s="15"/>
    </row>
    <row r="415" spans="2:6" x14ac:dyDescent="0.2">
      <c r="B415" s="15"/>
      <c r="F415" s="15"/>
    </row>
    <row r="416" spans="2:6" x14ac:dyDescent="0.2">
      <c r="B416" s="15"/>
      <c r="F416" s="15"/>
    </row>
    <row r="417" spans="2:6" x14ac:dyDescent="0.2">
      <c r="B417" s="15"/>
      <c r="F417" s="15"/>
    </row>
    <row r="418" spans="2:6" x14ac:dyDescent="0.2">
      <c r="B418" s="15"/>
      <c r="F418" s="15"/>
    </row>
    <row r="419" spans="2:6" x14ac:dyDescent="0.2">
      <c r="B419" s="15"/>
      <c r="F419" s="15"/>
    </row>
    <row r="420" spans="2:6" x14ac:dyDescent="0.2">
      <c r="B420" s="15"/>
      <c r="F420" s="15"/>
    </row>
    <row r="421" spans="2:6" x14ac:dyDescent="0.2">
      <c r="B421" s="15"/>
      <c r="F421" s="15"/>
    </row>
    <row r="422" spans="2:6" x14ac:dyDescent="0.2">
      <c r="B422" s="15"/>
      <c r="F422" s="15"/>
    </row>
    <row r="423" spans="2:6" x14ac:dyDescent="0.2">
      <c r="B423" s="15"/>
      <c r="F423" s="15"/>
    </row>
    <row r="424" spans="2:6" x14ac:dyDescent="0.2">
      <c r="B424" s="15"/>
      <c r="F424" s="15"/>
    </row>
    <row r="425" spans="2:6" x14ac:dyDescent="0.2">
      <c r="B425" s="15"/>
      <c r="F425" s="15"/>
    </row>
    <row r="426" spans="2:6" x14ac:dyDescent="0.2">
      <c r="B426" s="15"/>
      <c r="F426" s="15"/>
    </row>
    <row r="427" spans="2:6" x14ac:dyDescent="0.2">
      <c r="B427" s="15"/>
      <c r="F427" s="15"/>
    </row>
    <row r="428" spans="2:6" x14ac:dyDescent="0.2">
      <c r="B428" s="15"/>
      <c r="F428" s="15"/>
    </row>
    <row r="429" spans="2:6" x14ac:dyDescent="0.2">
      <c r="B429" s="15"/>
      <c r="F429" s="15"/>
    </row>
    <row r="430" spans="2:6" x14ac:dyDescent="0.2">
      <c r="B430" s="15"/>
      <c r="F430" s="15"/>
    </row>
    <row r="431" spans="2:6" x14ac:dyDescent="0.2">
      <c r="B431" s="15"/>
      <c r="F431" s="15"/>
    </row>
    <row r="432" spans="2:6" x14ac:dyDescent="0.2">
      <c r="B432" s="15"/>
      <c r="F432" s="15"/>
    </row>
    <row r="433" spans="2:6" x14ac:dyDescent="0.2">
      <c r="B433" s="15"/>
      <c r="F433" s="15"/>
    </row>
    <row r="434" spans="2:6" x14ac:dyDescent="0.2">
      <c r="B434" s="15"/>
      <c r="F434" s="15"/>
    </row>
    <row r="435" spans="2:6" x14ac:dyDescent="0.2">
      <c r="B435" s="15"/>
      <c r="F435" s="15"/>
    </row>
    <row r="436" spans="2:6" x14ac:dyDescent="0.2">
      <c r="B436" s="15"/>
      <c r="F436" s="15"/>
    </row>
    <row r="437" spans="2:6" x14ac:dyDescent="0.2">
      <c r="B437" s="15"/>
      <c r="F437" s="15"/>
    </row>
    <row r="438" spans="2:6" x14ac:dyDescent="0.2">
      <c r="B438" s="15"/>
      <c r="F438" s="15"/>
    </row>
    <row r="439" spans="2:6" x14ac:dyDescent="0.2">
      <c r="B439" s="15"/>
      <c r="F439" s="15"/>
    </row>
    <row r="440" spans="2:6" x14ac:dyDescent="0.2">
      <c r="B440" s="15"/>
      <c r="F440" s="15"/>
    </row>
    <row r="441" spans="2:6" x14ac:dyDescent="0.2">
      <c r="B441" s="15"/>
      <c r="F441" s="15"/>
    </row>
    <row r="442" spans="2:6" x14ac:dyDescent="0.2">
      <c r="B442" s="15"/>
      <c r="F442" s="15"/>
    </row>
    <row r="443" spans="2:6" x14ac:dyDescent="0.2">
      <c r="B443" s="15"/>
      <c r="F443" s="15"/>
    </row>
    <row r="444" spans="2:6" x14ac:dyDescent="0.2">
      <c r="B444" s="15"/>
      <c r="F444" s="15"/>
    </row>
    <row r="445" spans="2:6" x14ac:dyDescent="0.2">
      <c r="B445" s="15"/>
      <c r="F445" s="15"/>
    </row>
    <row r="446" spans="2:6" x14ac:dyDescent="0.2">
      <c r="B446" s="15"/>
      <c r="F446" s="15"/>
    </row>
    <row r="447" spans="2:6" x14ac:dyDescent="0.2">
      <c r="B447" s="15"/>
      <c r="F447" s="15"/>
    </row>
    <row r="448" spans="2:6" x14ac:dyDescent="0.2">
      <c r="B448" s="15"/>
      <c r="F448" s="15"/>
    </row>
    <row r="449" spans="2:6" x14ac:dyDescent="0.2">
      <c r="B449" s="15"/>
      <c r="F449" s="15"/>
    </row>
    <row r="450" spans="2:6" x14ac:dyDescent="0.2">
      <c r="B450" s="15"/>
      <c r="F450" s="15"/>
    </row>
    <row r="451" spans="2:6" x14ac:dyDescent="0.2">
      <c r="B451" s="15"/>
      <c r="F451" s="15"/>
    </row>
    <row r="452" spans="2:6" x14ac:dyDescent="0.2">
      <c r="B452" s="15"/>
      <c r="F452" s="15"/>
    </row>
    <row r="453" spans="2:6" x14ac:dyDescent="0.2">
      <c r="B453" s="15"/>
      <c r="F453" s="15"/>
    </row>
    <row r="454" spans="2:6" x14ac:dyDescent="0.2">
      <c r="B454" s="15"/>
      <c r="F454" s="15"/>
    </row>
    <row r="455" spans="2:6" x14ac:dyDescent="0.2">
      <c r="B455" s="15"/>
      <c r="F455" s="15"/>
    </row>
    <row r="456" spans="2:6" x14ac:dyDescent="0.2">
      <c r="B456" s="15"/>
      <c r="F456" s="15"/>
    </row>
    <row r="457" spans="2:6" x14ac:dyDescent="0.2">
      <c r="B457" s="15"/>
      <c r="F457" s="15"/>
    </row>
    <row r="458" spans="2:6" x14ac:dyDescent="0.2">
      <c r="B458" s="15"/>
      <c r="F458" s="15"/>
    </row>
    <row r="459" spans="2:6" x14ac:dyDescent="0.2">
      <c r="B459" s="15"/>
      <c r="F459" s="15"/>
    </row>
    <row r="460" spans="2:6" x14ac:dyDescent="0.2">
      <c r="B460" s="15"/>
      <c r="F460" s="15"/>
    </row>
    <row r="461" spans="2:6" x14ac:dyDescent="0.2">
      <c r="B461" s="15"/>
      <c r="F461" s="15"/>
    </row>
    <row r="462" spans="2:6" x14ac:dyDescent="0.2">
      <c r="B462" s="15"/>
      <c r="F462" s="15"/>
    </row>
    <row r="463" spans="2:6" x14ac:dyDescent="0.2">
      <c r="B463" s="15"/>
      <c r="F463" s="15"/>
    </row>
    <row r="464" spans="2:6" x14ac:dyDescent="0.2">
      <c r="B464" s="15"/>
      <c r="F464" s="15"/>
    </row>
    <row r="465" spans="2:6" x14ac:dyDescent="0.2">
      <c r="B465" s="15"/>
      <c r="F465" s="15"/>
    </row>
    <row r="466" spans="2:6" x14ac:dyDescent="0.2">
      <c r="B466" s="15"/>
      <c r="F466" s="15"/>
    </row>
    <row r="467" spans="2:6" x14ac:dyDescent="0.2">
      <c r="B467" s="15"/>
      <c r="F467" s="15"/>
    </row>
    <row r="468" spans="2:6" x14ac:dyDescent="0.2">
      <c r="B468" s="15"/>
      <c r="F468" s="15"/>
    </row>
    <row r="469" spans="2:6" x14ac:dyDescent="0.2">
      <c r="B469" s="15"/>
      <c r="F469" s="15"/>
    </row>
    <row r="470" spans="2:6" x14ac:dyDescent="0.2">
      <c r="B470" s="15"/>
      <c r="F470" s="15"/>
    </row>
    <row r="471" spans="2:6" x14ac:dyDescent="0.2">
      <c r="B471" s="15"/>
      <c r="F471" s="15"/>
    </row>
    <row r="472" spans="2:6" x14ac:dyDescent="0.2">
      <c r="B472" s="15"/>
      <c r="F472" s="15"/>
    </row>
    <row r="473" spans="2:6" x14ac:dyDescent="0.2">
      <c r="B473" s="15"/>
      <c r="F473" s="15"/>
    </row>
    <row r="474" spans="2:6" x14ac:dyDescent="0.2">
      <c r="B474" s="15"/>
      <c r="F474" s="15"/>
    </row>
    <row r="475" spans="2:6" x14ac:dyDescent="0.2">
      <c r="B475" s="15"/>
      <c r="F475" s="15"/>
    </row>
    <row r="476" spans="2:6" x14ac:dyDescent="0.2">
      <c r="B476" s="15"/>
      <c r="F476" s="15"/>
    </row>
    <row r="477" spans="2:6" x14ac:dyDescent="0.2">
      <c r="B477" s="15"/>
      <c r="F477" s="15"/>
    </row>
    <row r="478" spans="2:6" x14ac:dyDescent="0.2">
      <c r="B478" s="15"/>
      <c r="F478" s="15"/>
    </row>
    <row r="479" spans="2:6" x14ac:dyDescent="0.2">
      <c r="B479" s="15"/>
      <c r="F479" s="15"/>
    </row>
    <row r="480" spans="2:6" x14ac:dyDescent="0.2">
      <c r="B480" s="15"/>
      <c r="F480" s="15"/>
    </row>
    <row r="481" spans="2:6" x14ac:dyDescent="0.2">
      <c r="B481" s="15"/>
      <c r="F481" s="15"/>
    </row>
    <row r="482" spans="2:6" x14ac:dyDescent="0.2">
      <c r="B482" s="15"/>
      <c r="F482" s="15"/>
    </row>
    <row r="483" spans="2:6" x14ac:dyDescent="0.2">
      <c r="B483" s="15"/>
      <c r="F483" s="15"/>
    </row>
    <row r="484" spans="2:6" x14ac:dyDescent="0.2">
      <c r="B484" s="15"/>
      <c r="F484" s="15"/>
    </row>
    <row r="485" spans="2:6" x14ac:dyDescent="0.2">
      <c r="B485" s="15"/>
      <c r="F485" s="15"/>
    </row>
    <row r="486" spans="2:6" x14ac:dyDescent="0.2">
      <c r="B486" s="15"/>
      <c r="F486" s="15"/>
    </row>
    <row r="487" spans="2:6" x14ac:dyDescent="0.2">
      <c r="B487" s="15"/>
      <c r="F487" s="15"/>
    </row>
    <row r="488" spans="2:6" x14ac:dyDescent="0.2">
      <c r="B488" s="15"/>
      <c r="F488" s="15"/>
    </row>
    <row r="489" spans="2:6" x14ac:dyDescent="0.2">
      <c r="B489" s="15"/>
      <c r="F489" s="15"/>
    </row>
    <row r="490" spans="2:6" x14ac:dyDescent="0.2">
      <c r="B490" s="15"/>
      <c r="F490" s="15"/>
    </row>
    <row r="491" spans="2:6" x14ac:dyDescent="0.2">
      <c r="B491" s="15"/>
      <c r="F491" s="15"/>
    </row>
    <row r="492" spans="2:6" x14ac:dyDescent="0.2">
      <c r="B492" s="15"/>
      <c r="F492" s="15"/>
    </row>
    <row r="493" spans="2:6" x14ac:dyDescent="0.2">
      <c r="B493" s="15"/>
      <c r="F493" s="15"/>
    </row>
    <row r="494" spans="2:6" x14ac:dyDescent="0.2">
      <c r="B494" s="15"/>
      <c r="F494" s="15"/>
    </row>
    <row r="495" spans="2:6" x14ac:dyDescent="0.2">
      <c r="B495" s="15"/>
      <c r="F495" s="15"/>
    </row>
    <row r="496" spans="2:6" x14ac:dyDescent="0.2">
      <c r="B496" s="15"/>
      <c r="F496" s="15"/>
    </row>
    <row r="497" spans="2:6" x14ac:dyDescent="0.2">
      <c r="B497" s="15"/>
      <c r="F497" s="15"/>
    </row>
    <row r="498" spans="2:6" x14ac:dyDescent="0.2">
      <c r="B498" s="15"/>
      <c r="F498" s="15"/>
    </row>
    <row r="499" spans="2:6" x14ac:dyDescent="0.2">
      <c r="B499" s="15"/>
      <c r="F499" s="15"/>
    </row>
    <row r="500" spans="2:6" x14ac:dyDescent="0.2">
      <c r="B500" s="15"/>
      <c r="F500" s="15"/>
    </row>
    <row r="501" spans="2:6" x14ac:dyDescent="0.2">
      <c r="B501" s="15"/>
      <c r="F501" s="15"/>
    </row>
    <row r="502" spans="2:6" x14ac:dyDescent="0.2">
      <c r="B502" s="15"/>
      <c r="F502" s="15"/>
    </row>
    <row r="503" spans="2:6" x14ac:dyDescent="0.2">
      <c r="B503" s="15"/>
      <c r="F503" s="15"/>
    </row>
    <row r="504" spans="2:6" x14ac:dyDescent="0.2">
      <c r="B504" s="15"/>
      <c r="F504" s="15"/>
    </row>
    <row r="505" spans="2:6" x14ac:dyDescent="0.2">
      <c r="B505" s="15"/>
      <c r="F505" s="15"/>
    </row>
    <row r="506" spans="2:6" x14ac:dyDescent="0.2">
      <c r="B506" s="15"/>
      <c r="F506" s="15"/>
    </row>
    <row r="507" spans="2:6" x14ac:dyDescent="0.2">
      <c r="B507" s="15"/>
      <c r="F507" s="15"/>
    </row>
    <row r="508" spans="2:6" x14ac:dyDescent="0.2">
      <c r="B508" s="15"/>
      <c r="F508" s="15"/>
    </row>
    <row r="509" spans="2:6" x14ac:dyDescent="0.2">
      <c r="B509" s="15"/>
      <c r="F509" s="15"/>
    </row>
    <row r="510" spans="2:6" x14ac:dyDescent="0.2">
      <c r="B510" s="15"/>
      <c r="F510" s="15"/>
    </row>
    <row r="511" spans="2:6" x14ac:dyDescent="0.2">
      <c r="B511" s="15"/>
      <c r="F511" s="15"/>
    </row>
    <row r="512" spans="2:6" x14ac:dyDescent="0.2">
      <c r="B512" s="15"/>
      <c r="F512" s="15"/>
    </row>
    <row r="513" spans="2:6" x14ac:dyDescent="0.2">
      <c r="B513" s="15"/>
      <c r="F513" s="15"/>
    </row>
    <row r="514" spans="2:6" x14ac:dyDescent="0.2">
      <c r="B514" s="15"/>
      <c r="F514" s="15"/>
    </row>
    <row r="515" spans="2:6" x14ac:dyDescent="0.2">
      <c r="B515" s="15"/>
      <c r="F515" s="15"/>
    </row>
    <row r="516" spans="2:6" x14ac:dyDescent="0.2">
      <c r="B516" s="15"/>
      <c r="F516" s="15"/>
    </row>
    <row r="517" spans="2:6" x14ac:dyDescent="0.2">
      <c r="B517" s="15"/>
      <c r="F517" s="15"/>
    </row>
    <row r="518" spans="2:6" x14ac:dyDescent="0.2">
      <c r="B518" s="15"/>
      <c r="F518" s="15"/>
    </row>
    <row r="519" spans="2:6" x14ac:dyDescent="0.2">
      <c r="B519" s="15"/>
      <c r="F519" s="15"/>
    </row>
    <row r="520" spans="2:6" x14ac:dyDescent="0.2">
      <c r="B520" s="15"/>
      <c r="F520" s="15"/>
    </row>
    <row r="521" spans="2:6" x14ac:dyDescent="0.2">
      <c r="B521" s="15"/>
      <c r="F521" s="15"/>
    </row>
    <row r="522" spans="2:6" x14ac:dyDescent="0.2">
      <c r="B522" s="15"/>
      <c r="F522" s="15"/>
    </row>
    <row r="523" spans="2:6" x14ac:dyDescent="0.2">
      <c r="B523" s="15"/>
      <c r="F523" s="15"/>
    </row>
    <row r="524" spans="2:6" x14ac:dyDescent="0.2">
      <c r="B524" s="15"/>
      <c r="F524" s="15"/>
    </row>
    <row r="525" spans="2:6" x14ac:dyDescent="0.2">
      <c r="B525" s="15"/>
      <c r="F525" s="15"/>
    </row>
    <row r="526" spans="2:6" x14ac:dyDescent="0.2">
      <c r="B526" s="15"/>
      <c r="F526" s="15"/>
    </row>
    <row r="527" spans="2:6" x14ac:dyDescent="0.2">
      <c r="B527" s="15"/>
      <c r="F527" s="15"/>
    </row>
    <row r="528" spans="2:6" x14ac:dyDescent="0.2">
      <c r="B528" s="15"/>
      <c r="F528" s="15"/>
    </row>
    <row r="529" spans="2:6" x14ac:dyDescent="0.2">
      <c r="B529" s="15"/>
      <c r="F529" s="15"/>
    </row>
    <row r="530" spans="2:6" x14ac:dyDescent="0.2">
      <c r="B530" s="15"/>
      <c r="F530" s="15"/>
    </row>
    <row r="531" spans="2:6" x14ac:dyDescent="0.2">
      <c r="B531" s="15"/>
      <c r="F531" s="15"/>
    </row>
    <row r="532" spans="2:6" x14ac:dyDescent="0.2">
      <c r="B532" s="15"/>
      <c r="F532" s="15"/>
    </row>
    <row r="533" spans="2:6" x14ac:dyDescent="0.2">
      <c r="B533" s="15"/>
      <c r="F533" s="15"/>
    </row>
    <row r="534" spans="2:6" x14ac:dyDescent="0.2">
      <c r="B534" s="15"/>
      <c r="F534" s="15"/>
    </row>
    <row r="535" spans="2:6" x14ac:dyDescent="0.2">
      <c r="B535" s="15"/>
      <c r="F535" s="15"/>
    </row>
    <row r="536" spans="2:6" x14ac:dyDescent="0.2">
      <c r="B536" s="15"/>
      <c r="F536" s="15"/>
    </row>
    <row r="537" spans="2:6" x14ac:dyDescent="0.2">
      <c r="B537" s="15"/>
      <c r="F537" s="15"/>
    </row>
    <row r="538" spans="2:6" x14ac:dyDescent="0.2">
      <c r="B538" s="15"/>
      <c r="F538" s="15"/>
    </row>
    <row r="539" spans="2:6" x14ac:dyDescent="0.2">
      <c r="B539" s="15"/>
      <c r="F539" s="15"/>
    </row>
    <row r="540" spans="2:6" x14ac:dyDescent="0.2">
      <c r="B540" s="15"/>
      <c r="F540" s="15"/>
    </row>
    <row r="541" spans="2:6" x14ac:dyDescent="0.2">
      <c r="B541" s="15"/>
      <c r="F541" s="15"/>
    </row>
    <row r="542" spans="2:6" x14ac:dyDescent="0.2">
      <c r="B542" s="15"/>
      <c r="F542" s="15"/>
    </row>
    <row r="543" spans="2:6" x14ac:dyDescent="0.2">
      <c r="B543" s="15"/>
      <c r="F543" s="15"/>
    </row>
    <row r="544" spans="2:6" x14ac:dyDescent="0.2">
      <c r="B544" s="15"/>
      <c r="F544" s="15"/>
    </row>
    <row r="545" spans="2:6" x14ac:dyDescent="0.2">
      <c r="B545" s="15"/>
      <c r="F545" s="15"/>
    </row>
    <row r="546" spans="2:6" x14ac:dyDescent="0.2">
      <c r="B546" s="15"/>
      <c r="F546" s="15"/>
    </row>
    <row r="547" spans="2:6" x14ac:dyDescent="0.2">
      <c r="B547" s="15"/>
      <c r="F547" s="15"/>
    </row>
    <row r="548" spans="2:6" x14ac:dyDescent="0.2">
      <c r="B548" s="15"/>
      <c r="F548" s="15"/>
    </row>
    <row r="549" spans="2:6" x14ac:dyDescent="0.2">
      <c r="B549" s="15"/>
      <c r="F549" s="15"/>
    </row>
    <row r="550" spans="2:6" x14ac:dyDescent="0.2">
      <c r="B550" s="15"/>
      <c r="F550" s="15"/>
    </row>
    <row r="551" spans="2:6" x14ac:dyDescent="0.2">
      <c r="B551" s="15"/>
      <c r="F551" s="15"/>
    </row>
    <row r="552" spans="2:6" x14ac:dyDescent="0.2">
      <c r="B552" s="15"/>
      <c r="F552" s="15"/>
    </row>
    <row r="553" spans="2:6" x14ac:dyDescent="0.2">
      <c r="B553" s="15"/>
      <c r="F553" s="15"/>
    </row>
    <row r="554" spans="2:6" x14ac:dyDescent="0.2">
      <c r="B554" s="15"/>
      <c r="F554" s="15"/>
    </row>
    <row r="555" spans="2:6" x14ac:dyDescent="0.2">
      <c r="B555" s="15"/>
      <c r="F555" s="15"/>
    </row>
    <row r="556" spans="2:6" x14ac:dyDescent="0.2">
      <c r="B556" s="15"/>
      <c r="F556" s="15"/>
    </row>
    <row r="557" spans="2:6" x14ac:dyDescent="0.2">
      <c r="B557" s="15"/>
      <c r="F557" s="15"/>
    </row>
    <row r="558" spans="2:6" x14ac:dyDescent="0.2">
      <c r="B558" s="15"/>
      <c r="F558" s="15"/>
    </row>
    <row r="559" spans="2:6" x14ac:dyDescent="0.2">
      <c r="B559" s="15"/>
      <c r="F559" s="15"/>
    </row>
    <row r="560" spans="2:6" x14ac:dyDescent="0.2">
      <c r="B560" s="15"/>
      <c r="F560" s="15"/>
    </row>
    <row r="561" spans="2:6" x14ac:dyDescent="0.2">
      <c r="B561" s="15"/>
      <c r="F561" s="15"/>
    </row>
    <row r="562" spans="2:6" x14ac:dyDescent="0.2">
      <c r="B562" s="15"/>
      <c r="F562" s="15"/>
    </row>
    <row r="563" spans="2:6" x14ac:dyDescent="0.2">
      <c r="B563" s="15"/>
      <c r="F563" s="15"/>
    </row>
    <row r="564" spans="2:6" x14ac:dyDescent="0.2">
      <c r="B564" s="15"/>
      <c r="F564" s="15"/>
    </row>
    <row r="565" spans="2:6" x14ac:dyDescent="0.2">
      <c r="B565" s="15"/>
      <c r="F565" s="15"/>
    </row>
    <row r="566" spans="2:6" x14ac:dyDescent="0.2">
      <c r="B566" s="15"/>
      <c r="F566" s="15"/>
    </row>
    <row r="567" spans="2:6" x14ac:dyDescent="0.2">
      <c r="B567" s="15"/>
      <c r="F567" s="15"/>
    </row>
    <row r="568" spans="2:6" x14ac:dyDescent="0.2">
      <c r="B568" s="15"/>
      <c r="F568" s="15"/>
    </row>
    <row r="569" spans="2:6" x14ac:dyDescent="0.2">
      <c r="B569" s="15"/>
      <c r="F569" s="15"/>
    </row>
    <row r="570" spans="2:6" x14ac:dyDescent="0.2">
      <c r="B570" s="15"/>
      <c r="F570" s="15"/>
    </row>
    <row r="571" spans="2:6" x14ac:dyDescent="0.2">
      <c r="B571" s="15"/>
      <c r="F571" s="15"/>
    </row>
    <row r="572" spans="2:6" x14ac:dyDescent="0.2">
      <c r="B572" s="15"/>
      <c r="F572" s="15"/>
    </row>
    <row r="573" spans="2:6" x14ac:dyDescent="0.2">
      <c r="B573" s="15"/>
      <c r="F573" s="15"/>
    </row>
    <row r="574" spans="2:6" x14ac:dyDescent="0.2">
      <c r="B574" s="15"/>
      <c r="F574" s="15"/>
    </row>
    <row r="575" spans="2:6" x14ac:dyDescent="0.2">
      <c r="B575" s="15"/>
      <c r="F575" s="15"/>
    </row>
    <row r="576" spans="2:6" x14ac:dyDescent="0.2">
      <c r="B576" s="15"/>
      <c r="F576" s="15"/>
    </row>
    <row r="577" spans="2:6" x14ac:dyDescent="0.2">
      <c r="B577" s="15"/>
      <c r="F577" s="15"/>
    </row>
    <row r="578" spans="2:6" x14ac:dyDescent="0.2">
      <c r="B578" s="15"/>
      <c r="F578" s="15"/>
    </row>
    <row r="579" spans="2:6" x14ac:dyDescent="0.2">
      <c r="B579" s="15"/>
      <c r="F579" s="15"/>
    </row>
    <row r="580" spans="2:6" x14ac:dyDescent="0.2">
      <c r="B580" s="15"/>
      <c r="F580" s="15"/>
    </row>
    <row r="581" spans="2:6" x14ac:dyDescent="0.2">
      <c r="B581" s="15"/>
      <c r="F581" s="15"/>
    </row>
    <row r="582" spans="2:6" x14ac:dyDescent="0.2">
      <c r="B582" s="15"/>
      <c r="F582" s="15"/>
    </row>
    <row r="583" spans="2:6" x14ac:dyDescent="0.2">
      <c r="B583" s="15"/>
      <c r="F583" s="15"/>
    </row>
    <row r="584" spans="2:6" x14ac:dyDescent="0.2">
      <c r="B584" s="15"/>
      <c r="F584" s="15"/>
    </row>
    <row r="585" spans="2:6" x14ac:dyDescent="0.2">
      <c r="B585" s="15"/>
      <c r="F585" s="15"/>
    </row>
    <row r="586" spans="2:6" x14ac:dyDescent="0.2">
      <c r="B586" s="15"/>
      <c r="F586" s="15"/>
    </row>
    <row r="587" spans="2:6" x14ac:dyDescent="0.2">
      <c r="B587" s="15"/>
      <c r="F587" s="15"/>
    </row>
    <row r="588" spans="2:6" x14ac:dyDescent="0.2">
      <c r="B588" s="15"/>
      <c r="F588" s="15"/>
    </row>
    <row r="589" spans="2:6" x14ac:dyDescent="0.2">
      <c r="B589" s="15"/>
      <c r="F589" s="15"/>
    </row>
    <row r="590" spans="2:6" x14ac:dyDescent="0.2">
      <c r="B590" s="15"/>
      <c r="F590" s="15"/>
    </row>
    <row r="591" spans="2:6" x14ac:dyDescent="0.2">
      <c r="B591" s="15"/>
      <c r="F591" s="15"/>
    </row>
    <row r="592" spans="2:6" x14ac:dyDescent="0.2">
      <c r="B592" s="15"/>
      <c r="F592" s="15"/>
    </row>
    <row r="593" spans="2:6" x14ac:dyDescent="0.2">
      <c r="B593" s="15"/>
      <c r="F593" s="15"/>
    </row>
    <row r="594" spans="2:6" x14ac:dyDescent="0.2">
      <c r="B594" s="15"/>
      <c r="F594" s="15"/>
    </row>
    <row r="595" spans="2:6" x14ac:dyDescent="0.2">
      <c r="B595" s="15"/>
      <c r="F595" s="15"/>
    </row>
    <row r="596" spans="2:6" x14ac:dyDescent="0.2">
      <c r="B596" s="15"/>
      <c r="F596" s="15"/>
    </row>
    <row r="597" spans="2:6" x14ac:dyDescent="0.2">
      <c r="B597" s="15"/>
      <c r="F597" s="15"/>
    </row>
    <row r="598" spans="2:6" x14ac:dyDescent="0.2">
      <c r="B598" s="15"/>
      <c r="F598" s="15"/>
    </row>
    <row r="599" spans="2:6" x14ac:dyDescent="0.2">
      <c r="B599" s="15"/>
      <c r="F599" s="15"/>
    </row>
    <row r="600" spans="2:6" x14ac:dyDescent="0.2">
      <c r="B600" s="15"/>
      <c r="F600" s="15"/>
    </row>
    <row r="601" spans="2:6" x14ac:dyDescent="0.2">
      <c r="B601" s="15"/>
      <c r="F601" s="15"/>
    </row>
    <row r="602" spans="2:6" x14ac:dyDescent="0.2">
      <c r="B602" s="15"/>
      <c r="F602" s="15"/>
    </row>
    <row r="603" spans="2:6" x14ac:dyDescent="0.2">
      <c r="B603" s="15"/>
      <c r="F603" s="15"/>
    </row>
    <row r="604" spans="2:6" x14ac:dyDescent="0.2">
      <c r="B604" s="15"/>
      <c r="F604" s="15"/>
    </row>
    <row r="605" spans="2:6" x14ac:dyDescent="0.2">
      <c r="B605" s="15"/>
      <c r="F605" s="15"/>
    </row>
    <row r="606" spans="2:6" x14ac:dyDescent="0.2">
      <c r="B606" s="15"/>
      <c r="F606" s="15"/>
    </row>
    <row r="607" spans="2:6" x14ac:dyDescent="0.2">
      <c r="B607" s="15"/>
      <c r="F607" s="15"/>
    </row>
    <row r="608" spans="2:6" x14ac:dyDescent="0.2">
      <c r="B608" s="15"/>
      <c r="F608" s="15"/>
    </row>
    <row r="609" spans="2:6" x14ac:dyDescent="0.2">
      <c r="B609" s="15"/>
      <c r="F609" s="15"/>
    </row>
    <row r="610" spans="2:6" x14ac:dyDescent="0.2">
      <c r="B610" s="15"/>
      <c r="F610" s="15"/>
    </row>
    <row r="611" spans="2:6" x14ac:dyDescent="0.2">
      <c r="B611" s="15"/>
      <c r="F611" s="15"/>
    </row>
    <row r="612" spans="2:6" x14ac:dyDescent="0.2">
      <c r="B612" s="15"/>
      <c r="F612" s="15"/>
    </row>
    <row r="613" spans="2:6" x14ac:dyDescent="0.2">
      <c r="B613" s="15"/>
      <c r="F613" s="15"/>
    </row>
    <row r="614" spans="2:6" x14ac:dyDescent="0.2">
      <c r="B614" s="15"/>
      <c r="F614" s="15"/>
    </row>
    <row r="615" spans="2:6" x14ac:dyDescent="0.2">
      <c r="B615" s="15"/>
      <c r="F615" s="15"/>
    </row>
    <row r="616" spans="2:6" x14ac:dyDescent="0.2">
      <c r="B616" s="15"/>
      <c r="F616" s="15"/>
    </row>
    <row r="617" spans="2:6" x14ac:dyDescent="0.2">
      <c r="B617" s="15"/>
      <c r="F617" s="15"/>
    </row>
    <row r="618" spans="2:6" x14ac:dyDescent="0.2">
      <c r="B618" s="15"/>
      <c r="F618" s="15"/>
    </row>
    <row r="619" spans="2:6" x14ac:dyDescent="0.2">
      <c r="B619" s="15"/>
      <c r="F619" s="15"/>
    </row>
    <row r="620" spans="2:6" x14ac:dyDescent="0.2">
      <c r="B620" s="15"/>
      <c r="F620" s="15"/>
    </row>
    <row r="621" spans="2:6" x14ac:dyDescent="0.2">
      <c r="B621" s="15"/>
      <c r="F621" s="15"/>
    </row>
    <row r="622" spans="2:6" x14ac:dyDescent="0.2">
      <c r="B622" s="15"/>
      <c r="F622" s="15"/>
    </row>
    <row r="623" spans="2:6" x14ac:dyDescent="0.2">
      <c r="B623" s="15"/>
      <c r="F623" s="15"/>
    </row>
    <row r="624" spans="2:6" x14ac:dyDescent="0.2">
      <c r="B624" s="15"/>
      <c r="F624" s="15"/>
    </row>
    <row r="625" spans="2:6" x14ac:dyDescent="0.2">
      <c r="B625" s="15"/>
      <c r="F625" s="15"/>
    </row>
    <row r="626" spans="2:6" x14ac:dyDescent="0.2">
      <c r="B626" s="15"/>
      <c r="F626" s="15"/>
    </row>
    <row r="627" spans="2:6" x14ac:dyDescent="0.2">
      <c r="B627" s="15"/>
      <c r="F627" s="15"/>
    </row>
    <row r="628" spans="2:6" x14ac:dyDescent="0.2">
      <c r="B628" s="15"/>
      <c r="F628" s="15"/>
    </row>
    <row r="629" spans="2:6" x14ac:dyDescent="0.2">
      <c r="B629" s="15"/>
      <c r="F629" s="15"/>
    </row>
    <row r="630" spans="2:6" x14ac:dyDescent="0.2">
      <c r="B630" s="15"/>
      <c r="F630" s="15"/>
    </row>
    <row r="631" spans="2:6" x14ac:dyDescent="0.2">
      <c r="B631" s="15"/>
      <c r="F631" s="15"/>
    </row>
    <row r="632" spans="2:6" x14ac:dyDescent="0.2">
      <c r="B632" s="15"/>
      <c r="F632" s="15"/>
    </row>
    <row r="633" spans="2:6" x14ac:dyDescent="0.2">
      <c r="B633" s="15"/>
      <c r="F633" s="15"/>
    </row>
    <row r="634" spans="2:6" x14ac:dyDescent="0.2">
      <c r="B634" s="15"/>
      <c r="F634" s="15"/>
    </row>
    <row r="635" spans="2:6" x14ac:dyDescent="0.2">
      <c r="B635" s="15"/>
      <c r="F635" s="15"/>
    </row>
    <row r="636" spans="2:6" x14ac:dyDescent="0.2">
      <c r="B636" s="15"/>
      <c r="F636" s="15"/>
    </row>
    <row r="637" spans="2:6" x14ac:dyDescent="0.2">
      <c r="B637" s="15"/>
      <c r="F637" s="15"/>
    </row>
    <row r="638" spans="2:6" x14ac:dyDescent="0.2">
      <c r="B638" s="15"/>
      <c r="F638" s="15"/>
    </row>
    <row r="639" spans="2:6" x14ac:dyDescent="0.2">
      <c r="B639" s="15"/>
      <c r="F639" s="15"/>
    </row>
    <row r="640" spans="2:6" x14ac:dyDescent="0.2">
      <c r="B640" s="15"/>
      <c r="F640" s="15"/>
    </row>
    <row r="641" spans="2:6" x14ac:dyDescent="0.2">
      <c r="B641" s="15"/>
      <c r="F641" s="15"/>
    </row>
    <row r="642" spans="2:6" x14ac:dyDescent="0.2">
      <c r="B642" s="15"/>
      <c r="F642" s="15"/>
    </row>
    <row r="643" spans="2:6" x14ac:dyDescent="0.2">
      <c r="B643" s="15"/>
      <c r="F643" s="15"/>
    </row>
    <row r="644" spans="2:6" x14ac:dyDescent="0.2">
      <c r="B644" s="15"/>
      <c r="F644" s="15"/>
    </row>
    <row r="645" spans="2:6" x14ac:dyDescent="0.2">
      <c r="B645" s="15"/>
      <c r="F645" s="15"/>
    </row>
    <row r="646" spans="2:6" x14ac:dyDescent="0.2">
      <c r="B646" s="15"/>
      <c r="F646" s="15"/>
    </row>
    <row r="647" spans="2:6" x14ac:dyDescent="0.2">
      <c r="B647" s="15"/>
      <c r="F647" s="15"/>
    </row>
    <row r="648" spans="2:6" x14ac:dyDescent="0.2">
      <c r="B648" s="15"/>
      <c r="F648" s="15"/>
    </row>
    <row r="649" spans="2:6" x14ac:dyDescent="0.2">
      <c r="B649" s="15"/>
      <c r="F649" s="15"/>
    </row>
    <row r="650" spans="2:6" x14ac:dyDescent="0.2">
      <c r="B650" s="15"/>
      <c r="F650" s="15"/>
    </row>
    <row r="651" spans="2:6" x14ac:dyDescent="0.2">
      <c r="B651" s="15"/>
      <c r="F651" s="15"/>
    </row>
    <row r="652" spans="2:6" x14ac:dyDescent="0.2">
      <c r="B652" s="15"/>
      <c r="F652" s="15"/>
    </row>
    <row r="653" spans="2:6" x14ac:dyDescent="0.2">
      <c r="B653" s="15"/>
      <c r="F653" s="15"/>
    </row>
    <row r="654" spans="2:6" x14ac:dyDescent="0.2">
      <c r="B654" s="15"/>
      <c r="F654" s="15"/>
    </row>
    <row r="655" spans="2:6" x14ac:dyDescent="0.2">
      <c r="B655" s="15"/>
      <c r="F655" s="15"/>
    </row>
    <row r="656" spans="2:6" x14ac:dyDescent="0.2">
      <c r="B656" s="15"/>
      <c r="F656" s="15"/>
    </row>
    <row r="657" spans="2:6" x14ac:dyDescent="0.2">
      <c r="B657" s="15"/>
      <c r="F657" s="15"/>
    </row>
    <row r="658" spans="2:6" x14ac:dyDescent="0.2">
      <c r="B658" s="15"/>
      <c r="F658" s="15"/>
    </row>
    <row r="659" spans="2:6" x14ac:dyDescent="0.2">
      <c r="B659" s="15"/>
      <c r="F659" s="15"/>
    </row>
    <row r="660" spans="2:6" x14ac:dyDescent="0.2">
      <c r="B660" s="15"/>
      <c r="F660" s="15"/>
    </row>
    <row r="661" spans="2:6" x14ac:dyDescent="0.2">
      <c r="B661" s="15"/>
      <c r="F661" s="15"/>
    </row>
    <row r="662" spans="2:6" x14ac:dyDescent="0.2">
      <c r="B662" s="15"/>
      <c r="F662" s="15"/>
    </row>
    <row r="663" spans="2:6" x14ac:dyDescent="0.2">
      <c r="B663" s="15"/>
      <c r="F663" s="15"/>
    </row>
    <row r="664" spans="2:6" x14ac:dyDescent="0.2">
      <c r="B664" s="15"/>
      <c r="F664" s="15"/>
    </row>
    <row r="665" spans="2:6" x14ac:dyDescent="0.2">
      <c r="B665" s="15"/>
      <c r="F665" s="15"/>
    </row>
    <row r="666" spans="2:6" x14ac:dyDescent="0.2">
      <c r="B666" s="15"/>
      <c r="F666" s="15"/>
    </row>
    <row r="667" spans="2:6" x14ac:dyDescent="0.2">
      <c r="B667" s="15"/>
      <c r="F667" s="15"/>
    </row>
    <row r="668" spans="2:6" x14ac:dyDescent="0.2">
      <c r="B668" s="15"/>
      <c r="F668" s="15"/>
    </row>
    <row r="669" spans="2:6" x14ac:dyDescent="0.2">
      <c r="B669" s="15"/>
      <c r="F669" s="15"/>
    </row>
    <row r="670" spans="2:6" x14ac:dyDescent="0.2">
      <c r="B670" s="15"/>
      <c r="F670" s="15"/>
    </row>
    <row r="671" spans="2:6" x14ac:dyDescent="0.2">
      <c r="B671" s="15"/>
      <c r="F671" s="15"/>
    </row>
    <row r="672" spans="2:6" x14ac:dyDescent="0.2">
      <c r="B672" s="15"/>
      <c r="F672" s="15"/>
    </row>
    <row r="673" spans="2:6" x14ac:dyDescent="0.2">
      <c r="B673" s="15"/>
      <c r="F673" s="15"/>
    </row>
    <row r="674" spans="2:6" x14ac:dyDescent="0.2">
      <c r="B674" s="15"/>
      <c r="F674" s="15"/>
    </row>
    <row r="675" spans="2:6" x14ac:dyDescent="0.2">
      <c r="B675" s="15"/>
      <c r="F675" s="15"/>
    </row>
    <row r="676" spans="2:6" x14ac:dyDescent="0.2">
      <c r="B676" s="15"/>
      <c r="F676" s="15"/>
    </row>
    <row r="677" spans="2:6" x14ac:dyDescent="0.2">
      <c r="B677" s="15"/>
      <c r="F677" s="15"/>
    </row>
    <row r="678" spans="2:6" x14ac:dyDescent="0.2">
      <c r="B678" s="15"/>
      <c r="F678" s="15"/>
    </row>
    <row r="679" spans="2:6" x14ac:dyDescent="0.2">
      <c r="B679" s="15"/>
      <c r="F679" s="15"/>
    </row>
    <row r="680" spans="2:6" x14ac:dyDescent="0.2">
      <c r="B680" s="15"/>
      <c r="F680" s="15"/>
    </row>
    <row r="681" spans="2:6" x14ac:dyDescent="0.2">
      <c r="B681" s="15"/>
      <c r="F681" s="15"/>
    </row>
    <row r="682" spans="2:6" x14ac:dyDescent="0.2">
      <c r="B682" s="15"/>
      <c r="F682" s="15"/>
    </row>
    <row r="683" spans="2:6" x14ac:dyDescent="0.2">
      <c r="B683" s="15"/>
      <c r="F683" s="15"/>
    </row>
    <row r="684" spans="2:6" x14ac:dyDescent="0.2">
      <c r="B684" s="15"/>
      <c r="F684" s="15"/>
    </row>
    <row r="685" spans="2:6" x14ac:dyDescent="0.2">
      <c r="B685" s="15"/>
      <c r="F685" s="15"/>
    </row>
    <row r="686" spans="2:6" x14ac:dyDescent="0.2">
      <c r="B686" s="15"/>
      <c r="F686" s="15"/>
    </row>
    <row r="687" spans="2:6" x14ac:dyDescent="0.2">
      <c r="B687" s="15"/>
      <c r="F687" s="15"/>
    </row>
    <row r="688" spans="2:6" x14ac:dyDescent="0.2">
      <c r="B688" s="15"/>
      <c r="F688" s="15"/>
    </row>
    <row r="689" spans="2:6" x14ac:dyDescent="0.2">
      <c r="B689" s="15"/>
      <c r="F689" s="15"/>
    </row>
    <row r="690" spans="2:6" x14ac:dyDescent="0.2">
      <c r="B690" s="15"/>
      <c r="F690" s="15"/>
    </row>
    <row r="691" spans="2:6" x14ac:dyDescent="0.2">
      <c r="B691" s="15"/>
      <c r="F691" s="15"/>
    </row>
    <row r="692" spans="2:6" x14ac:dyDescent="0.2">
      <c r="B692" s="15"/>
      <c r="F692" s="15"/>
    </row>
    <row r="693" spans="2:6" x14ac:dyDescent="0.2">
      <c r="B693" s="15"/>
      <c r="F693" s="15"/>
    </row>
    <row r="694" spans="2:6" x14ac:dyDescent="0.2">
      <c r="B694" s="15"/>
      <c r="F694" s="15"/>
    </row>
    <row r="695" spans="2:6" x14ac:dyDescent="0.2">
      <c r="B695" s="15"/>
      <c r="F695" s="15"/>
    </row>
    <row r="696" spans="2:6" x14ac:dyDescent="0.2">
      <c r="B696" s="15"/>
      <c r="F696" s="15"/>
    </row>
    <row r="697" spans="2:6" x14ac:dyDescent="0.2">
      <c r="B697" s="15"/>
      <c r="F697" s="15"/>
    </row>
    <row r="698" spans="2:6" x14ac:dyDescent="0.2">
      <c r="B698" s="15"/>
      <c r="F698" s="15"/>
    </row>
    <row r="699" spans="2:6" x14ac:dyDescent="0.2">
      <c r="B699" s="15"/>
      <c r="F699" s="15"/>
    </row>
    <row r="700" spans="2:6" x14ac:dyDescent="0.2">
      <c r="B700" s="15"/>
      <c r="F700" s="15"/>
    </row>
    <row r="701" spans="2:6" x14ac:dyDescent="0.2">
      <c r="B701" s="15"/>
      <c r="F701" s="15"/>
    </row>
    <row r="702" spans="2:6" x14ac:dyDescent="0.2">
      <c r="B702" s="15"/>
      <c r="F702" s="15"/>
    </row>
    <row r="703" spans="2:6" x14ac:dyDescent="0.2">
      <c r="B703" s="15"/>
      <c r="F703" s="15"/>
    </row>
    <row r="704" spans="2:6" x14ac:dyDescent="0.2">
      <c r="B704" s="15"/>
      <c r="F704" s="15"/>
    </row>
    <row r="705" spans="2:6" x14ac:dyDescent="0.2">
      <c r="B705" s="15"/>
      <c r="F705" s="15"/>
    </row>
    <row r="706" spans="2:6" x14ac:dyDescent="0.2">
      <c r="B706" s="15"/>
      <c r="F706" s="15"/>
    </row>
    <row r="707" spans="2:6" x14ac:dyDescent="0.2">
      <c r="B707" s="15"/>
      <c r="F707" s="15"/>
    </row>
    <row r="708" spans="2:6" x14ac:dyDescent="0.2">
      <c r="B708" s="15"/>
      <c r="F708" s="15"/>
    </row>
    <row r="709" spans="2:6" x14ac:dyDescent="0.2">
      <c r="B709" s="15"/>
      <c r="F709" s="15"/>
    </row>
    <row r="710" spans="2:6" x14ac:dyDescent="0.2">
      <c r="B710" s="15"/>
      <c r="F710" s="15"/>
    </row>
    <row r="711" spans="2:6" x14ac:dyDescent="0.2">
      <c r="B711" s="15"/>
      <c r="F711" s="15"/>
    </row>
    <row r="712" spans="2:6" x14ac:dyDescent="0.2">
      <c r="B712" s="15"/>
      <c r="F712" s="15"/>
    </row>
    <row r="713" spans="2:6" x14ac:dyDescent="0.2">
      <c r="B713" s="15"/>
      <c r="F713" s="15"/>
    </row>
    <row r="714" spans="2:6" x14ac:dyDescent="0.2">
      <c r="B714" s="15"/>
      <c r="F714" s="15"/>
    </row>
    <row r="715" spans="2:6" x14ac:dyDescent="0.2">
      <c r="B715" s="15"/>
      <c r="F715" s="15"/>
    </row>
    <row r="716" spans="2:6" x14ac:dyDescent="0.2">
      <c r="B716" s="15"/>
      <c r="F716" s="15"/>
    </row>
    <row r="717" spans="2:6" x14ac:dyDescent="0.2">
      <c r="B717" s="15"/>
      <c r="F717" s="15"/>
    </row>
    <row r="718" spans="2:6" x14ac:dyDescent="0.2">
      <c r="B718" s="15"/>
      <c r="F718" s="15"/>
    </row>
    <row r="719" spans="2:6" x14ac:dyDescent="0.2">
      <c r="B719" s="15"/>
      <c r="F719" s="15"/>
    </row>
    <row r="720" spans="2:6" x14ac:dyDescent="0.2">
      <c r="B720" s="15"/>
      <c r="F720" s="15"/>
    </row>
    <row r="721" spans="2:6" x14ac:dyDescent="0.2">
      <c r="B721" s="15"/>
      <c r="F721" s="15"/>
    </row>
    <row r="722" spans="2:6" x14ac:dyDescent="0.2">
      <c r="B722" s="15"/>
      <c r="F722" s="15"/>
    </row>
    <row r="723" spans="2:6" x14ac:dyDescent="0.2">
      <c r="B723" s="15"/>
      <c r="F723" s="15"/>
    </row>
    <row r="724" spans="2:6" x14ac:dyDescent="0.2">
      <c r="B724" s="15"/>
      <c r="F724" s="15"/>
    </row>
    <row r="725" spans="2:6" x14ac:dyDescent="0.2">
      <c r="B725" s="15"/>
      <c r="F725" s="15"/>
    </row>
    <row r="726" spans="2:6" x14ac:dyDescent="0.2">
      <c r="B726" s="15"/>
      <c r="F726" s="15"/>
    </row>
    <row r="727" spans="2:6" x14ac:dyDescent="0.2">
      <c r="B727" s="15"/>
      <c r="F727" s="15"/>
    </row>
    <row r="728" spans="2:6" x14ac:dyDescent="0.2">
      <c r="B728" s="15"/>
      <c r="F728" s="15"/>
    </row>
    <row r="729" spans="2:6" x14ac:dyDescent="0.2">
      <c r="B729" s="15"/>
      <c r="F729" s="15"/>
    </row>
    <row r="730" spans="2:6" x14ac:dyDescent="0.2">
      <c r="B730" s="15"/>
      <c r="F730" s="15"/>
    </row>
    <row r="731" spans="2:6" x14ac:dyDescent="0.2">
      <c r="B731" s="15"/>
      <c r="F731" s="15"/>
    </row>
    <row r="732" spans="2:6" x14ac:dyDescent="0.2">
      <c r="B732" s="15"/>
      <c r="F732" s="15"/>
    </row>
    <row r="733" spans="2:6" x14ac:dyDescent="0.2">
      <c r="B733" s="15"/>
      <c r="F733" s="15"/>
    </row>
    <row r="734" spans="2:6" x14ac:dyDescent="0.2">
      <c r="B734" s="15"/>
      <c r="F734" s="15"/>
    </row>
    <row r="735" spans="2:6" x14ac:dyDescent="0.2">
      <c r="B735" s="15"/>
      <c r="F735" s="15"/>
    </row>
    <row r="736" spans="2:6" x14ac:dyDescent="0.2">
      <c r="B736" s="15"/>
      <c r="F736" s="15"/>
    </row>
    <row r="737" spans="2:6" x14ac:dyDescent="0.2">
      <c r="B737" s="15"/>
      <c r="F737" s="15"/>
    </row>
    <row r="738" spans="2:6" x14ac:dyDescent="0.2">
      <c r="B738" s="15"/>
      <c r="F738" s="15"/>
    </row>
    <row r="739" spans="2:6" x14ac:dyDescent="0.2">
      <c r="B739" s="15"/>
      <c r="F739" s="15"/>
    </row>
    <row r="740" spans="2:6" x14ac:dyDescent="0.2">
      <c r="B740" s="15"/>
      <c r="F740" s="15"/>
    </row>
    <row r="741" spans="2:6" x14ac:dyDescent="0.2">
      <c r="B741" s="15"/>
      <c r="F741" s="15"/>
    </row>
    <row r="742" spans="2:6" x14ac:dyDescent="0.2">
      <c r="B742" s="15"/>
      <c r="F742" s="15"/>
    </row>
    <row r="743" spans="2:6" x14ac:dyDescent="0.2">
      <c r="B743" s="15"/>
      <c r="F743" s="15"/>
    </row>
    <row r="744" spans="2:6" x14ac:dyDescent="0.2">
      <c r="B744" s="15"/>
      <c r="F744" s="15"/>
    </row>
    <row r="745" spans="2:6" x14ac:dyDescent="0.2">
      <c r="B745" s="15"/>
      <c r="F745" s="15"/>
    </row>
    <row r="746" spans="2:6" x14ac:dyDescent="0.2">
      <c r="B746" s="15"/>
      <c r="F746" s="15"/>
    </row>
    <row r="747" spans="2:6" x14ac:dyDescent="0.2">
      <c r="B747" s="15"/>
      <c r="F747" s="15"/>
    </row>
    <row r="748" spans="2:6" x14ac:dyDescent="0.2">
      <c r="B748" s="15"/>
      <c r="F748" s="15"/>
    </row>
    <row r="749" spans="2:6" x14ac:dyDescent="0.2">
      <c r="B749" s="15"/>
      <c r="F749" s="15"/>
    </row>
    <row r="750" spans="2:6" x14ac:dyDescent="0.2">
      <c r="B750" s="15"/>
      <c r="F750" s="15"/>
    </row>
    <row r="751" spans="2:6" x14ac:dyDescent="0.2">
      <c r="B751" s="15"/>
      <c r="F751" s="15"/>
    </row>
    <row r="752" spans="2:6" x14ac:dyDescent="0.2">
      <c r="B752" s="15"/>
      <c r="F752" s="15"/>
    </row>
    <row r="753" spans="2:6" x14ac:dyDescent="0.2">
      <c r="B753" s="15"/>
      <c r="F753" s="15"/>
    </row>
    <row r="754" spans="2:6" x14ac:dyDescent="0.2">
      <c r="B754" s="15"/>
      <c r="F754" s="15"/>
    </row>
    <row r="755" spans="2:6" x14ac:dyDescent="0.2">
      <c r="B755" s="15"/>
      <c r="F755" s="15"/>
    </row>
    <row r="756" spans="2:6" x14ac:dyDescent="0.2">
      <c r="B756" s="15"/>
      <c r="F756" s="15"/>
    </row>
    <row r="757" spans="2:6" x14ac:dyDescent="0.2">
      <c r="B757" s="15"/>
      <c r="F757" s="15"/>
    </row>
    <row r="758" spans="2:6" x14ac:dyDescent="0.2">
      <c r="B758" s="15"/>
      <c r="F758" s="15"/>
    </row>
    <row r="759" spans="2:6" x14ac:dyDescent="0.2">
      <c r="B759" s="15"/>
      <c r="F759" s="15"/>
    </row>
    <row r="760" spans="2:6" x14ac:dyDescent="0.2">
      <c r="B760" s="15"/>
      <c r="F760" s="15"/>
    </row>
    <row r="761" spans="2:6" x14ac:dyDescent="0.2">
      <c r="B761" s="15"/>
      <c r="F761" s="15"/>
    </row>
    <row r="762" spans="2:6" x14ac:dyDescent="0.2">
      <c r="B762" s="15"/>
      <c r="F762" s="15"/>
    </row>
    <row r="763" spans="2:6" x14ac:dyDescent="0.2">
      <c r="B763" s="15"/>
      <c r="F763" s="15"/>
    </row>
    <row r="764" spans="2:6" x14ac:dyDescent="0.2">
      <c r="B764" s="15"/>
      <c r="F764" s="15"/>
    </row>
    <row r="765" spans="2:6" x14ac:dyDescent="0.2">
      <c r="B765" s="15"/>
      <c r="F765" s="15"/>
    </row>
    <row r="766" spans="2:6" x14ac:dyDescent="0.2">
      <c r="B766" s="15"/>
      <c r="F766" s="15"/>
    </row>
    <row r="767" spans="2:6" x14ac:dyDescent="0.2">
      <c r="B767" s="15"/>
      <c r="F767" s="15"/>
    </row>
    <row r="768" spans="2:6" x14ac:dyDescent="0.2">
      <c r="B768" s="15"/>
      <c r="F768" s="15"/>
    </row>
    <row r="769" spans="2:6" x14ac:dyDescent="0.2">
      <c r="B769" s="15"/>
      <c r="F769" s="15"/>
    </row>
    <row r="770" spans="2:6" x14ac:dyDescent="0.2">
      <c r="B770" s="15"/>
      <c r="F770" s="15"/>
    </row>
    <row r="771" spans="2:6" x14ac:dyDescent="0.2">
      <c r="B771" s="15"/>
      <c r="F771" s="15"/>
    </row>
    <row r="772" spans="2:6" x14ac:dyDescent="0.2">
      <c r="B772" s="15"/>
      <c r="F772" s="15"/>
    </row>
    <row r="773" spans="2:6" x14ac:dyDescent="0.2">
      <c r="B773" s="15"/>
      <c r="F773" s="15"/>
    </row>
    <row r="774" spans="2:6" x14ac:dyDescent="0.2">
      <c r="B774" s="15"/>
      <c r="F774" s="15"/>
    </row>
    <row r="775" spans="2:6" x14ac:dyDescent="0.2">
      <c r="B775" s="15"/>
      <c r="F775" s="15"/>
    </row>
    <row r="776" spans="2:6" x14ac:dyDescent="0.2">
      <c r="B776" s="15"/>
      <c r="F776" s="15"/>
    </row>
    <row r="777" spans="2:6" x14ac:dyDescent="0.2">
      <c r="B777" s="15"/>
      <c r="F777" s="15"/>
    </row>
    <row r="778" spans="2:6" x14ac:dyDescent="0.2">
      <c r="B778" s="15"/>
      <c r="F778" s="15"/>
    </row>
    <row r="779" spans="2:6" x14ac:dyDescent="0.2">
      <c r="B779" s="15"/>
      <c r="F779" s="15"/>
    </row>
    <row r="780" spans="2:6" x14ac:dyDescent="0.2">
      <c r="B780" s="15"/>
      <c r="F780" s="15"/>
    </row>
    <row r="781" spans="2:6" x14ac:dyDescent="0.2">
      <c r="B781" s="15"/>
      <c r="F781" s="15"/>
    </row>
    <row r="782" spans="2:6" x14ac:dyDescent="0.2">
      <c r="B782" s="15"/>
      <c r="F782" s="15"/>
    </row>
    <row r="783" spans="2:6" x14ac:dyDescent="0.2">
      <c r="B783" s="15"/>
      <c r="F783" s="15"/>
    </row>
    <row r="784" spans="2:6" x14ac:dyDescent="0.2">
      <c r="B784" s="15"/>
      <c r="F784" s="15"/>
    </row>
    <row r="785" spans="2:6" x14ac:dyDescent="0.2">
      <c r="B785" s="15"/>
      <c r="F785" s="15"/>
    </row>
    <row r="786" spans="2:6" x14ac:dyDescent="0.2">
      <c r="B786" s="15"/>
      <c r="F786" s="15"/>
    </row>
    <row r="787" spans="2:6" x14ac:dyDescent="0.2">
      <c r="B787" s="15"/>
      <c r="F787" s="15"/>
    </row>
    <row r="788" spans="2:6" x14ac:dyDescent="0.2">
      <c r="B788" s="15"/>
      <c r="F788" s="15"/>
    </row>
    <row r="789" spans="2:6" x14ac:dyDescent="0.2">
      <c r="B789" s="15"/>
      <c r="F789" s="15"/>
    </row>
    <row r="790" spans="2:6" x14ac:dyDescent="0.2">
      <c r="B790" s="15"/>
      <c r="F790" s="15"/>
    </row>
    <row r="791" spans="2:6" x14ac:dyDescent="0.2">
      <c r="B791" s="15"/>
      <c r="F791" s="15"/>
    </row>
    <row r="792" spans="2:6" x14ac:dyDescent="0.2">
      <c r="B792" s="15"/>
      <c r="F792" s="15"/>
    </row>
    <row r="793" spans="2:6" x14ac:dyDescent="0.2">
      <c r="B793" s="15"/>
      <c r="F793" s="15"/>
    </row>
    <row r="794" spans="2:6" x14ac:dyDescent="0.2">
      <c r="B794" s="15"/>
      <c r="F794" s="15"/>
    </row>
    <row r="795" spans="2:6" x14ac:dyDescent="0.2">
      <c r="B795" s="15"/>
      <c r="F795" s="15"/>
    </row>
    <row r="796" spans="2:6" x14ac:dyDescent="0.2">
      <c r="B796" s="15"/>
      <c r="F796" s="15"/>
    </row>
    <row r="797" spans="2:6" x14ac:dyDescent="0.2">
      <c r="B797" s="15"/>
      <c r="F797" s="15"/>
    </row>
    <row r="798" spans="2:6" x14ac:dyDescent="0.2">
      <c r="B798" s="15"/>
      <c r="F798" s="15"/>
    </row>
    <row r="799" spans="2:6" x14ac:dyDescent="0.2">
      <c r="B799" s="15"/>
      <c r="F799" s="15"/>
    </row>
    <row r="800" spans="2:6" x14ac:dyDescent="0.2">
      <c r="B800" s="15"/>
      <c r="F800" s="15"/>
    </row>
    <row r="801" spans="2:6" x14ac:dyDescent="0.2">
      <c r="B801" s="15"/>
      <c r="F801" s="15"/>
    </row>
    <row r="802" spans="2:6" x14ac:dyDescent="0.2">
      <c r="B802" s="15"/>
      <c r="F802" s="15"/>
    </row>
    <row r="803" spans="2:6" x14ac:dyDescent="0.2">
      <c r="B803" s="15"/>
      <c r="F803" s="15"/>
    </row>
    <row r="804" spans="2:6" x14ac:dyDescent="0.2">
      <c r="B804" s="15"/>
      <c r="F804" s="15"/>
    </row>
    <row r="805" spans="2:6" x14ac:dyDescent="0.2">
      <c r="B805" s="15"/>
      <c r="F805" s="15"/>
    </row>
    <row r="806" spans="2:6" x14ac:dyDescent="0.2">
      <c r="B806" s="15"/>
      <c r="F806" s="15"/>
    </row>
    <row r="807" spans="2:6" x14ac:dyDescent="0.2">
      <c r="B807" s="15"/>
      <c r="F807" s="15"/>
    </row>
    <row r="808" spans="2:6" x14ac:dyDescent="0.2">
      <c r="B808" s="15"/>
      <c r="F808" s="15"/>
    </row>
    <row r="809" spans="2:6" x14ac:dyDescent="0.2">
      <c r="B809" s="15"/>
      <c r="F809" s="15"/>
    </row>
    <row r="810" spans="2:6" x14ac:dyDescent="0.2">
      <c r="B810" s="15"/>
      <c r="F810" s="15"/>
    </row>
    <row r="811" spans="2:6" x14ac:dyDescent="0.2">
      <c r="B811" s="15"/>
      <c r="F811" s="15"/>
    </row>
    <row r="812" spans="2:6" x14ac:dyDescent="0.2">
      <c r="B812" s="15"/>
      <c r="F812" s="15"/>
    </row>
  </sheetData>
  <phoneticPr fontId="8" type="noConversion"/>
  <hyperlinks>
    <hyperlink ref="P40" r:id="rId1" display="http://www.bav-astro.de/sfs/BAVM_link.php?BAVMnr=60" xr:uid="{00000000-0004-0000-0100-000000000000}"/>
    <hyperlink ref="P75" r:id="rId2" display="http://var.astro.cz/oejv/issues/oejv0074.pdf" xr:uid="{00000000-0004-0000-0100-000001000000}"/>
    <hyperlink ref="P53" r:id="rId3" display="http://var.astro.cz/oejv/issues/oejv0074.pdf" xr:uid="{00000000-0004-0000-0100-000002000000}"/>
    <hyperlink ref="P54" r:id="rId4" display="http://var.astro.cz/oejv/issues/oejv0074.pdf" xr:uid="{00000000-0004-0000-0100-000003000000}"/>
    <hyperlink ref="P76" r:id="rId5" display="http://var.astro.cz/oejv/issues/oejv0074.pdf" xr:uid="{00000000-0004-0000-0100-000004000000}"/>
    <hyperlink ref="P55" r:id="rId6" display="http://www.bav-astro.de/sfs/BAVM_link.php?BAVMnr=152" xr:uid="{00000000-0004-0000-0100-000005000000}"/>
    <hyperlink ref="P77" r:id="rId7" display="http://www.konkoly.hu/cgi-bin/IBVS?5594" xr:uid="{00000000-0004-0000-0100-000006000000}"/>
    <hyperlink ref="P57" r:id="rId8" display="http://www.konkoly.hu/cgi-bin/IBVS?5502" xr:uid="{00000000-0004-0000-0100-000007000000}"/>
    <hyperlink ref="P59" r:id="rId9" display="http://www.konkoly.hu/cgi-bin/IBVS?5676" xr:uid="{00000000-0004-0000-0100-000008000000}"/>
    <hyperlink ref="P60" r:id="rId10" display="http://www.bav-astro.de/sfs/BAVM_link.php?BAVMnr=172" xr:uid="{00000000-0004-0000-0100-000009000000}"/>
    <hyperlink ref="P79" r:id="rId11" display="http://var.astro.cz/oejv/issues/oejv0074.pdf" xr:uid="{00000000-0004-0000-0100-00000A000000}"/>
    <hyperlink ref="P61" r:id="rId12" display="http://www.bav-astro.de/sfs/BAVM_link.php?BAVMnr=172" xr:uid="{00000000-0004-0000-0100-00000B000000}"/>
    <hyperlink ref="P62" r:id="rId13" display="http://var.astro.cz/oejv/issues/oejv0003.pdf" xr:uid="{00000000-0004-0000-0100-00000C000000}"/>
    <hyperlink ref="P63" r:id="rId14" display="http://www.konkoly.hu/cgi-bin/IBVS?5820" xr:uid="{00000000-0004-0000-0100-00000D000000}"/>
    <hyperlink ref="P64" r:id="rId15" display="http://www.konkoly.hu/cgi-bin/IBVS?5814" xr:uid="{00000000-0004-0000-0100-00000E000000}"/>
    <hyperlink ref="P65" r:id="rId16" display="http://www.konkoly.hu/cgi-bin/IBVS?5837" xr:uid="{00000000-0004-0000-0100-00000F000000}"/>
    <hyperlink ref="P66" r:id="rId17" display="http://www.konkoly.hu/cgi-bin/IBVS?5894" xr:uid="{00000000-0004-0000-0100-00001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2024-02-11T04:46:06Z</dcterms:modified>
</cp:coreProperties>
</file>