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138B88-68A7-4538-A41C-11DCD53CEE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N21" i="1"/>
  <c r="E22" i="1"/>
  <c r="F22" i="1"/>
  <c r="G22" i="1" s="1"/>
  <c r="H22" i="1" s="1"/>
  <c r="N22" i="1"/>
  <c r="E23" i="1"/>
  <c r="F23" i="1"/>
  <c r="G23" i="1" s="1"/>
  <c r="H23" i="1" s="1"/>
  <c r="N23" i="1"/>
  <c r="E25" i="1"/>
  <c r="F25" i="1"/>
  <c r="G25" i="1" s="1"/>
  <c r="H25" i="1" s="1"/>
  <c r="N25" i="1"/>
  <c r="E26" i="1"/>
  <c r="F26" i="1" s="1"/>
  <c r="G26" i="1" s="1"/>
  <c r="H26" i="1" s="1"/>
  <c r="N26" i="1"/>
  <c r="E27" i="1"/>
  <c r="F27" i="1"/>
  <c r="G27" i="1" s="1"/>
  <c r="H27" i="1" s="1"/>
  <c r="N27" i="1"/>
  <c r="E28" i="1"/>
  <c r="F28" i="1"/>
  <c r="G28" i="1"/>
  <c r="H28" i="1" s="1"/>
  <c r="N28" i="1"/>
  <c r="E24" i="1"/>
  <c r="F24" i="1"/>
  <c r="G24" i="1" s="1"/>
  <c r="H24" i="1" s="1"/>
  <c r="N24" i="1"/>
  <c r="F13" i="1"/>
  <c r="C17" i="1"/>
  <c r="E64" i="2"/>
  <c r="F64" i="2"/>
  <c r="E41" i="2"/>
  <c r="F41" i="2"/>
  <c r="E17" i="2"/>
  <c r="F17" i="2"/>
  <c r="E55" i="2"/>
  <c r="F55" i="2"/>
  <c r="E60" i="2"/>
  <c r="F60" i="2"/>
  <c r="E30" i="2"/>
  <c r="F30" i="2"/>
  <c r="E20" i="2"/>
  <c r="F20" i="2"/>
  <c r="E87" i="2"/>
  <c r="F87" i="2"/>
  <c r="E73" i="2"/>
  <c r="F73" i="2"/>
  <c r="E47" i="2"/>
  <c r="F47" i="2"/>
  <c r="E28" i="2"/>
  <c r="F28" i="2"/>
  <c r="E19" i="2"/>
  <c r="F19" i="2"/>
  <c r="E76" i="2"/>
  <c r="F76" i="2"/>
  <c r="E81" i="2"/>
  <c r="F81" i="2"/>
  <c r="E29" i="2"/>
  <c r="F29" i="2"/>
  <c r="E86" i="2"/>
  <c r="F86" i="2"/>
  <c r="E24" i="2"/>
  <c r="F24" i="2"/>
  <c r="E43" i="2"/>
  <c r="F43" i="2"/>
  <c r="E71" i="2"/>
  <c r="F71" i="2"/>
  <c r="E68" i="2"/>
  <c r="F68" i="2"/>
  <c r="E80" i="2"/>
  <c r="F80" i="2"/>
  <c r="E74" i="2"/>
  <c r="F74" i="2"/>
  <c r="E62" i="2"/>
  <c r="F62" i="2"/>
  <c r="E66" i="2"/>
  <c r="F66" i="2"/>
  <c r="E34" i="2"/>
  <c r="F34" i="2"/>
  <c r="E35" i="2"/>
  <c r="F35" i="2"/>
  <c r="E22" i="2"/>
  <c r="F22" i="2"/>
  <c r="E11" i="2"/>
  <c r="F11" i="2"/>
  <c r="E93" i="2"/>
  <c r="F93" i="2"/>
  <c r="E52" i="2"/>
  <c r="F52" i="2"/>
  <c r="E70" i="2"/>
  <c r="F70" i="2"/>
  <c r="E15" i="2"/>
  <c r="F15" i="2"/>
  <c r="E26" i="2"/>
  <c r="F26" i="2"/>
  <c r="E27" i="2"/>
  <c r="F27" i="2"/>
  <c r="E77" i="2"/>
  <c r="F77" i="2"/>
  <c r="E94" i="2"/>
  <c r="F94" i="2"/>
  <c r="E82" i="2"/>
  <c r="F82" i="2"/>
  <c r="E32" i="2"/>
  <c r="F32" i="2"/>
  <c r="E50" i="2"/>
  <c r="F50" i="2"/>
  <c r="E84" i="2"/>
  <c r="F84" i="2"/>
  <c r="E57" i="2"/>
  <c r="F57" i="2"/>
  <c r="E53" i="2"/>
  <c r="F53" i="2"/>
  <c r="E12" i="2"/>
  <c r="F12" i="2"/>
  <c r="E13" i="2"/>
  <c r="F13" i="2"/>
  <c r="E92" i="2"/>
  <c r="F92" i="2"/>
  <c r="E85" i="2"/>
  <c r="F85" i="2"/>
  <c r="E44" i="2"/>
  <c r="F44" i="2"/>
  <c r="E46" i="2"/>
  <c r="F46" i="2"/>
  <c r="E91" i="2"/>
  <c r="F91" i="2"/>
  <c r="E72" i="2"/>
  <c r="F72" i="2"/>
  <c r="E31" i="2"/>
  <c r="F31" i="2"/>
  <c r="E25" i="2"/>
  <c r="F25" i="2"/>
  <c r="E95" i="2"/>
  <c r="F95" i="2"/>
  <c r="E96" i="2"/>
  <c r="F96" i="2"/>
  <c r="E23" i="2"/>
  <c r="F23" i="2"/>
  <c r="E39" i="2"/>
  <c r="F39" i="2"/>
  <c r="E63" i="2"/>
  <c r="F63" i="2"/>
  <c r="E78" i="2"/>
  <c r="F78" i="2"/>
  <c r="E38" i="2"/>
  <c r="F38" i="2"/>
  <c r="E14" i="2"/>
  <c r="F14" i="2"/>
  <c r="E56" i="2"/>
  <c r="F56" i="2"/>
  <c r="E48" i="2"/>
  <c r="F48" i="2"/>
  <c r="E59" i="2"/>
  <c r="F59" i="2"/>
  <c r="E49" i="2"/>
  <c r="F49" i="2"/>
  <c r="E88" i="2"/>
  <c r="F88" i="2"/>
  <c r="E90" i="2"/>
  <c r="F90" i="2"/>
  <c r="E33" i="2"/>
  <c r="F33" i="2"/>
  <c r="E18" i="2"/>
  <c r="F18" i="2"/>
  <c r="E40" i="2"/>
  <c r="F40" i="2"/>
  <c r="E37" i="2"/>
  <c r="F37" i="2"/>
  <c r="E16" i="2"/>
  <c r="F16" i="2"/>
  <c r="E45" i="2"/>
  <c r="F45" i="2"/>
  <c r="E42" i="2"/>
  <c r="F42" i="2"/>
  <c r="E97" i="2"/>
  <c r="F97" i="2"/>
  <c r="E67" i="2"/>
  <c r="F67" i="2"/>
  <c r="E65" i="2"/>
  <c r="F65" i="2"/>
  <c r="E75" i="2"/>
  <c r="F75" i="2"/>
  <c r="E79" i="2"/>
  <c r="F79" i="2"/>
  <c r="E36" i="2"/>
  <c r="F36" i="2"/>
  <c r="E83" i="2"/>
  <c r="F83" i="2"/>
  <c r="E89" i="2"/>
  <c r="F89" i="2"/>
  <c r="E58" i="2"/>
  <c r="F58" i="2"/>
  <c r="E54" i="2"/>
  <c r="F54" i="2"/>
  <c r="E21" i="2"/>
  <c r="F21" i="2"/>
  <c r="E51" i="2"/>
  <c r="F51" i="2"/>
  <c r="E69" i="2"/>
  <c r="F69" i="2"/>
  <c r="E61" i="2"/>
  <c r="F61" i="2"/>
  <c r="C11" i="1" l="1"/>
  <c r="C12" i="1"/>
  <c r="C16" i="1" s="1"/>
  <c r="D18" i="1" s="1"/>
  <c r="F14" i="1"/>
  <c r="L23" i="1" l="1"/>
  <c r="L28" i="1"/>
  <c r="L26" i="1"/>
  <c r="L25" i="1"/>
  <c r="L24" i="1"/>
  <c r="L22" i="1"/>
  <c r="L27" i="1"/>
  <c r="L21" i="1"/>
  <c r="C15" i="1"/>
  <c r="C18" i="1" l="1"/>
  <c r="F15" i="1"/>
  <c r="F16" i="1" s="1"/>
</calcChain>
</file>

<file path=xl/sharedStrings.xml><?xml version="1.0" encoding="utf-8"?>
<sst xmlns="http://schemas.openxmlformats.org/spreadsheetml/2006/main" count="69" uniqueCount="49">
  <si>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</si>
  <si>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</si>
  <si>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</si>
  <si>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</si>
  <si>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</si>
  <si>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</si>
  <si>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</si>
  <si>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</si>
  <si>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</si>
  <si>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</si>
  <si>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</si>
  <si>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</si>
  <si>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</si>
  <si>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</si>
  <si>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</si>
  <si>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</si>
  <si>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</si>
  <si>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</si>
  <si>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</si>
  <si>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</si>
  <si>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</si>
  <si>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</si>
  <si>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</si>
  <si>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</si>
  <si>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</si>
  <si>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</si>
  <si>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</si>
  <si>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PV Gem</t>
  </si>
  <si>
    <t>aka HIP 29589</t>
  </si>
  <si>
    <t>EW or puls</t>
  </si>
  <si>
    <t>Epoch</t>
  </si>
  <si>
    <t>Period</t>
  </si>
  <si>
    <t>HJD</t>
  </si>
  <si>
    <t>Mag</t>
  </si>
  <si>
    <t>Phase</t>
  </si>
  <si>
    <t>-Mag</t>
  </si>
  <si>
    <t>HIP</t>
  </si>
  <si>
    <t>Relation looks nice but gives lousy phase diagram.</t>
  </si>
  <si>
    <t># of data points:</t>
  </si>
  <si>
    <t>PV Gem / GSC 01877-00640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</si>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</sst>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" applyNumberFormat="0" applyFont="0" applyFill="0" applyAlignment="0" applyProtection="0"/>
  </cellStyleXfs>
  <cellXfs count="2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13" fillId="0" borderId="0" xfId="0" applyFont="1" applyAlignment="1"/>
    <xf numFmtId="0" fontId="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Gem - O-C Diagr.</a:t>
            </a:r>
          </a:p>
        </c:rich>
      </c:tx>
      <c:layout>
        <c:manualLayout>
          <c:xMode val="edge"/>
          <c:yMode val="edge"/>
          <c:x val="0.3162793139229689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1589816991042"/>
          <c:y val="0.14723926380368099"/>
          <c:w val="0.8217258035144983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HIP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-2849.5</c:v>
                </c:pt>
                <c:pt idx="1">
                  <c:v>-1003.5</c:v>
                </c:pt>
                <c:pt idx="2">
                  <c:v>-893.5</c:v>
                </c:pt>
                <c:pt idx="3">
                  <c:v>0</c:v>
                </c:pt>
                <c:pt idx="4">
                  <c:v>22.5</c:v>
                </c:pt>
                <c:pt idx="5">
                  <c:v>22.5</c:v>
                </c:pt>
                <c:pt idx="6">
                  <c:v>898.5</c:v>
                </c:pt>
                <c:pt idx="7">
                  <c:v>1268</c:v>
                </c:pt>
              </c:numCache>
            </c:numRef>
          </c:xVal>
          <c:yVal>
            <c:numRef>
              <c:f>Active!$H$21:$H$30</c:f>
              <c:numCache>
                <c:formatCode>General</c:formatCode>
                <c:ptCount val="10"/>
                <c:pt idx="0">
                  <c:v>3.5237500000221189E-2</c:v>
                </c:pt>
                <c:pt idx="1">
                  <c:v>1.2487499996495899E-2</c:v>
                </c:pt>
                <c:pt idx="2">
                  <c:v>1.449750000028871E-2</c:v>
                </c:pt>
                <c:pt idx="3">
                  <c:v>0</c:v>
                </c:pt>
                <c:pt idx="4">
                  <c:v>-1.6912500002945308E-2</c:v>
                </c:pt>
                <c:pt idx="5">
                  <c:v>-2.6324999998905696E-3</c:v>
                </c:pt>
                <c:pt idx="6">
                  <c:v>-2.6722499998868443E-2</c:v>
                </c:pt>
                <c:pt idx="7">
                  <c:v>4.3349999999918509E-2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42-49A4-A3F2-20049377D2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Active!$F$21:$F$50</c:f>
              <c:numCache>
                <c:formatCode>General</c:formatCode>
                <c:ptCount val="30"/>
                <c:pt idx="0">
                  <c:v>-2849.5</c:v>
                </c:pt>
                <c:pt idx="1">
                  <c:v>-1003.5</c:v>
                </c:pt>
                <c:pt idx="2">
                  <c:v>-893.5</c:v>
                </c:pt>
                <c:pt idx="3">
                  <c:v>0</c:v>
                </c:pt>
                <c:pt idx="4">
                  <c:v>22.5</c:v>
                </c:pt>
                <c:pt idx="5">
                  <c:v>22.5</c:v>
                </c:pt>
                <c:pt idx="6">
                  <c:v>898.5</c:v>
                </c:pt>
                <c:pt idx="7">
                  <c:v>1268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42-49A4-A3F2-20049377D2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Active!$F$21:$F$50</c:f>
              <c:numCache>
                <c:formatCode>General</c:formatCode>
                <c:ptCount val="30"/>
                <c:pt idx="0">
                  <c:v>-2849.5</c:v>
                </c:pt>
                <c:pt idx="1">
                  <c:v>-1003.5</c:v>
                </c:pt>
                <c:pt idx="2">
                  <c:v>-893.5</c:v>
                </c:pt>
                <c:pt idx="3">
                  <c:v>0</c:v>
                </c:pt>
                <c:pt idx="4">
                  <c:v>22.5</c:v>
                </c:pt>
                <c:pt idx="5">
                  <c:v>22.5</c:v>
                </c:pt>
                <c:pt idx="6">
                  <c:v>898.5</c:v>
                </c:pt>
                <c:pt idx="7">
                  <c:v>1268</c:v>
                </c:pt>
              </c:numCache>
            </c:numRef>
          </c:xVal>
          <c:yVal>
            <c:numRef>
              <c:f>Active!$J$21:$J$50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42-49A4-A3F2-20049377D2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-2849.5</c:v>
                </c:pt>
                <c:pt idx="1">
                  <c:v>-1003.5</c:v>
                </c:pt>
                <c:pt idx="2">
                  <c:v>-893.5</c:v>
                </c:pt>
                <c:pt idx="3">
                  <c:v>0</c:v>
                </c:pt>
                <c:pt idx="4">
                  <c:v>22.5</c:v>
                </c:pt>
                <c:pt idx="5">
                  <c:v>22.5</c:v>
                </c:pt>
                <c:pt idx="6">
                  <c:v>898.5</c:v>
                </c:pt>
                <c:pt idx="7">
                  <c:v>1268</c:v>
                </c:pt>
              </c:numCache>
            </c:numRef>
          </c:xVal>
          <c:yVal>
            <c:numRef>
              <c:f>Active!$K$21:$K$50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42-49A4-A3F2-20049377D2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-2849.5</c:v>
                </c:pt>
                <c:pt idx="1">
                  <c:v>-1003.5</c:v>
                </c:pt>
                <c:pt idx="2">
                  <c:v>-893.5</c:v>
                </c:pt>
                <c:pt idx="3">
                  <c:v>0</c:v>
                </c:pt>
                <c:pt idx="4">
                  <c:v>22.5</c:v>
                </c:pt>
                <c:pt idx="5">
                  <c:v>22.5</c:v>
                </c:pt>
                <c:pt idx="6">
                  <c:v>898.5</c:v>
                </c:pt>
                <c:pt idx="7">
                  <c:v>1268</c:v>
                </c:pt>
              </c:numCache>
            </c:numRef>
          </c:xVal>
          <c:yVal>
            <c:numRef>
              <c:f>Active!$L$21:$L$50</c:f>
              <c:numCache>
                <c:formatCode>General</c:formatCode>
                <c:ptCount val="30"/>
                <c:pt idx="0">
                  <c:v>2.4223698739936718E-2</c:v>
                </c:pt>
                <c:pt idx="1">
                  <c:v>1.197067307485556E-2</c:v>
                </c:pt>
                <c:pt idx="2">
                  <c:v>1.12405361175647E-2</c:v>
                </c:pt>
                <c:pt idx="3">
                  <c:v>5.3098327417521237E-3</c:v>
                </c:pt>
                <c:pt idx="4">
                  <c:v>5.1604865459426294E-3</c:v>
                </c:pt>
                <c:pt idx="5">
                  <c:v>5.1604865459426294E-3</c:v>
                </c:pt>
                <c:pt idx="6">
                  <c:v>-6.5405867757367328E-4</c:v>
                </c:pt>
                <c:pt idx="7">
                  <c:v>-3.1066550932006987E-3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42-49A4-A3F2-20049377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54472"/>
        <c:axId val="1"/>
      </c:scatterChart>
      <c:valAx>
        <c:axId val="7434544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90742741315744"/>
              <c:y val="0.848950811984236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90718610668715E-2"/>
              <c:y val="0.36425575045194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54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46536043459684"/>
          <c:y val="0.92024539877300615"/>
          <c:w val="0.60465189525727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Leo = HIP 54165</a:t>
            </a:r>
          </a:p>
        </c:rich>
      </c:tx>
      <c:layout>
        <c:manualLayout>
          <c:xMode val="edge"/>
          <c:yMode val="edge"/>
          <c:x val="0.35767849243563654"/>
          <c:y val="3.2019704433497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43099585783127"/>
          <c:y val="0.11576368602275201"/>
          <c:w val="0.771536991487066"/>
          <c:h val="0.6773407160905702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Sheet1!$E$11:$E$222</c:f>
              <c:numCache>
                <c:formatCode>General</c:formatCode>
                <c:ptCount val="212"/>
                <c:pt idx="0">
                  <c:v>4.2910695765726814E-2</c:v>
                </c:pt>
                <c:pt idx="1">
                  <c:v>0.96474623134963622</c:v>
                </c:pt>
                <c:pt idx="2">
                  <c:v>2.7118283589970815E-3</c:v>
                </c:pt>
                <c:pt idx="3">
                  <c:v>0.93866482332828127</c:v>
                </c:pt>
                <c:pt idx="4">
                  <c:v>4.8254592827106535E-2</c:v>
                </c:pt>
                <c:pt idx="5">
                  <c:v>0.87496344348392086</c:v>
                </c:pt>
                <c:pt idx="6">
                  <c:v>0.10339510275800357</c:v>
                </c:pt>
                <c:pt idx="7">
                  <c:v>0.60059022146560892</c:v>
                </c:pt>
                <c:pt idx="8">
                  <c:v>0.50376199718283488</c:v>
                </c:pt>
                <c:pt idx="9">
                  <c:v>0.61406960358578999</c:v>
                </c:pt>
                <c:pt idx="10">
                  <c:v>0.12033073671636885</c:v>
                </c:pt>
                <c:pt idx="11">
                  <c:v>4.8653391106654453E-3</c:v>
                </c:pt>
                <c:pt idx="12">
                  <c:v>0.41456411347007815</c:v>
                </c:pt>
                <c:pt idx="13">
                  <c:v>0.56743679046149964</c:v>
                </c:pt>
                <c:pt idx="14">
                  <c:v>0.9799537393985247</c:v>
                </c:pt>
                <c:pt idx="15">
                  <c:v>8.632653604377083E-2</c:v>
                </c:pt>
                <c:pt idx="16">
                  <c:v>0.58742987796972557</c:v>
                </c:pt>
                <c:pt idx="17">
                  <c:v>8.6698747770128648E-2</c:v>
                </c:pt>
                <c:pt idx="18">
                  <c:v>0.97641772790935022</c:v>
                </c:pt>
                <c:pt idx="19">
                  <c:v>0.37784808444152151</c:v>
                </c:pt>
                <c:pt idx="20">
                  <c:v>0.94182862307820869</c:v>
                </c:pt>
                <c:pt idx="21">
                  <c:v>0.42908037114807485</c:v>
                </c:pt>
                <c:pt idx="22">
                  <c:v>0.43134022810340866</c:v>
                </c:pt>
                <c:pt idx="23">
                  <c:v>2.6533379417173819E-2</c:v>
                </c:pt>
                <c:pt idx="24">
                  <c:v>6.4658495737489829E-2</c:v>
                </c:pt>
                <c:pt idx="25">
                  <c:v>0.44955201659240629</c:v>
                </c:pt>
                <c:pt idx="26">
                  <c:v>0.83689150026702919</c:v>
                </c:pt>
                <c:pt idx="27">
                  <c:v>0.90053970700819264</c:v>
                </c:pt>
                <c:pt idx="28">
                  <c:v>0.45260947012502584</c:v>
                </c:pt>
                <c:pt idx="29">
                  <c:v>0.63866216468204584</c:v>
                </c:pt>
                <c:pt idx="30">
                  <c:v>0.90516576715348118</c:v>
                </c:pt>
                <c:pt idx="31">
                  <c:v>0.11126472230489526</c:v>
                </c:pt>
                <c:pt idx="32">
                  <c:v>0.60550873367810709</c:v>
                </c:pt>
                <c:pt idx="33">
                  <c:v>0.43740196207613735</c:v>
                </c:pt>
                <c:pt idx="34">
                  <c:v>7.3192779088458337E-2</c:v>
                </c:pt>
                <c:pt idx="35">
                  <c:v>0.47539414564698745</c:v>
                </c:pt>
                <c:pt idx="36">
                  <c:v>4.870656421880426E-2</c:v>
                </c:pt>
                <c:pt idx="37">
                  <c:v>0.17491292904583133</c:v>
                </c:pt>
                <c:pt idx="38">
                  <c:v>0.88389652513546935</c:v>
                </c:pt>
                <c:pt idx="39">
                  <c:v>0.46723207401055333</c:v>
                </c:pt>
                <c:pt idx="40">
                  <c:v>0.15840267993280577</c:v>
                </c:pt>
                <c:pt idx="41">
                  <c:v>0.27923856112897738</c:v>
                </c:pt>
                <c:pt idx="42">
                  <c:v>0.93991439129854371</c:v>
                </c:pt>
                <c:pt idx="43">
                  <c:v>0.92207481455034213</c:v>
                </c:pt>
                <c:pt idx="44">
                  <c:v>0.14152021907826251</c:v>
                </c:pt>
                <c:pt idx="45">
                  <c:v>0.13689415893281875</c:v>
                </c:pt>
                <c:pt idx="46">
                  <c:v>0.90176268843606522</c:v>
                </c:pt>
                <c:pt idx="47">
                  <c:v>0.8840294578949397</c:v>
                </c:pt>
                <c:pt idx="48">
                  <c:v>0.84577140881538071</c:v>
                </c:pt>
                <c:pt idx="49">
                  <c:v>0.33966979501756245</c:v>
                </c:pt>
                <c:pt idx="50">
                  <c:v>0.30997261585480373</c:v>
                </c:pt>
                <c:pt idx="51">
                  <c:v>0.79017892749243401</c:v>
                </c:pt>
                <c:pt idx="52">
                  <c:v>0.66429160130996934</c:v>
                </c:pt>
                <c:pt idx="53">
                  <c:v>0.86706723739474434</c:v>
                </c:pt>
                <c:pt idx="54">
                  <c:v>0.17509903490918077</c:v>
                </c:pt>
                <c:pt idx="55">
                  <c:v>0.82833063035479881</c:v>
                </c:pt>
                <c:pt idx="56">
                  <c:v>0.34756600112586966</c:v>
                </c:pt>
                <c:pt idx="57">
                  <c:v>0.17642836253094174</c:v>
                </c:pt>
                <c:pt idx="58">
                  <c:v>0.3288490681352414</c:v>
                </c:pt>
                <c:pt idx="59">
                  <c:v>0.61375056496308389</c:v>
                </c:pt>
                <c:pt idx="60">
                  <c:v>0.13832983277222866</c:v>
                </c:pt>
                <c:pt idx="61">
                  <c:v>0.74365246057732293</c:v>
                </c:pt>
                <c:pt idx="62">
                  <c:v>0.85037088240687808</c:v>
                </c:pt>
                <c:pt idx="63">
                  <c:v>0.41280940099784402</c:v>
                </c:pt>
                <c:pt idx="64">
                  <c:v>0.21322415122949678</c:v>
                </c:pt>
                <c:pt idx="65">
                  <c:v>0.70204450589105249</c:v>
                </c:pt>
                <c:pt idx="66">
                  <c:v>0.78560604047038396</c:v>
                </c:pt>
                <c:pt idx="67">
                  <c:v>0.70241671761095859</c:v>
                </c:pt>
                <c:pt idx="68">
                  <c:v>0.41140031371060104</c:v>
                </c:pt>
                <c:pt idx="69">
                  <c:v>0.37471087123913094</c:v>
                </c:pt>
                <c:pt idx="70">
                  <c:v>0.74011644908826213</c:v>
                </c:pt>
                <c:pt idx="71">
                  <c:v>0.2308776221050266</c:v>
                </c:pt>
                <c:pt idx="72">
                  <c:v>0.64770159253203019</c:v>
                </c:pt>
                <c:pt idx="73">
                  <c:v>0.70358652593517945</c:v>
                </c:pt>
                <c:pt idx="74">
                  <c:v>0.23903969372213396</c:v>
                </c:pt>
                <c:pt idx="75">
                  <c:v>0.36904793554589332</c:v>
                </c:pt>
                <c:pt idx="76">
                  <c:v>0.81229893919031326</c:v>
                </c:pt>
                <c:pt idx="77">
                  <c:v>0.19498577619788193</c:v>
                </c:pt>
                <c:pt idx="78">
                  <c:v>0.68572036264458802</c:v>
                </c:pt>
                <c:pt idx="79">
                  <c:v>0.23305771939521946</c:v>
                </c:pt>
                <c:pt idx="80">
                  <c:v>0.70558051738021277</c:v>
                </c:pt>
                <c:pt idx="81">
                  <c:v>0.20096775050569704</c:v>
                </c:pt>
                <c:pt idx="82">
                  <c:v>0.2411400313702643</c:v>
                </c:pt>
                <c:pt idx="83">
                  <c:v>0.82373115677137321</c:v>
                </c:pt>
                <c:pt idx="84">
                  <c:v>0.17820966154522466</c:v>
                </c:pt>
                <c:pt idx="85">
                  <c:v>0.21620184511584739</c:v>
                </c:pt>
                <c:pt idx="86">
                  <c:v>0.3094674713479435</c:v>
                </c:pt>
              </c:numCache>
            </c:numRef>
          </c:xVal>
          <c:yVal>
            <c:numRef>
              <c:f>Sheet1!$F$11:$F$222</c:f>
              <c:numCache>
                <c:formatCode>General</c:formatCode>
                <c:ptCount val="212"/>
                <c:pt idx="0">
                  <c:v>-7.6563999999999997</c:v>
                </c:pt>
                <c:pt idx="1">
                  <c:v>-7.6509999999999998</c:v>
                </c:pt>
                <c:pt idx="2">
                  <c:v>-7.6509999999999998</c:v>
                </c:pt>
                <c:pt idx="3">
                  <c:v>-7.6436999999999999</c:v>
                </c:pt>
                <c:pt idx="4">
                  <c:v>-7.6417999999999999</c:v>
                </c:pt>
                <c:pt idx="5">
                  <c:v>-7.6416000000000004</c:v>
                </c:pt>
                <c:pt idx="6">
                  <c:v>-7.6402000000000001</c:v>
                </c:pt>
                <c:pt idx="7">
                  <c:v>-7.6388999999999996</c:v>
                </c:pt>
                <c:pt idx="8">
                  <c:v>-7.6386000000000003</c:v>
                </c:pt>
                <c:pt idx="9">
                  <c:v>-7.6356000000000002</c:v>
                </c:pt>
                <c:pt idx="10">
                  <c:v>-7.6348000000000003</c:v>
                </c:pt>
                <c:pt idx="11">
                  <c:v>-7.6341000000000001</c:v>
                </c:pt>
                <c:pt idx="12">
                  <c:v>-7.6337999999999999</c:v>
                </c:pt>
                <c:pt idx="13">
                  <c:v>-7.633</c:v>
                </c:pt>
                <c:pt idx="14">
                  <c:v>-7.6322999999999999</c:v>
                </c:pt>
                <c:pt idx="15">
                  <c:v>-7.6295999999999999</c:v>
                </c:pt>
                <c:pt idx="16">
                  <c:v>-7.6294000000000004</c:v>
                </c:pt>
                <c:pt idx="17">
                  <c:v>-7.6283000000000003</c:v>
                </c:pt>
                <c:pt idx="18">
                  <c:v>-7.6277999999999997</c:v>
                </c:pt>
                <c:pt idx="19">
                  <c:v>-7.6275000000000004</c:v>
                </c:pt>
                <c:pt idx="20">
                  <c:v>-7.6273</c:v>
                </c:pt>
                <c:pt idx="21">
                  <c:v>-7.6266999999999996</c:v>
                </c:pt>
                <c:pt idx="22">
                  <c:v>-7.6265999999999998</c:v>
                </c:pt>
                <c:pt idx="23">
                  <c:v>-7.6260000000000003</c:v>
                </c:pt>
                <c:pt idx="24">
                  <c:v>-7.6260000000000003</c:v>
                </c:pt>
                <c:pt idx="25">
                  <c:v>-7.6235999999999997</c:v>
                </c:pt>
                <c:pt idx="26">
                  <c:v>-7.6227</c:v>
                </c:pt>
                <c:pt idx="27">
                  <c:v>-7.6205999999999996</c:v>
                </c:pt>
                <c:pt idx="28">
                  <c:v>-7.6204999999999998</c:v>
                </c:pt>
                <c:pt idx="29">
                  <c:v>-7.62</c:v>
                </c:pt>
                <c:pt idx="30">
                  <c:v>-7.6196999999999999</c:v>
                </c:pt>
                <c:pt idx="31">
                  <c:v>-7.6185</c:v>
                </c:pt>
                <c:pt idx="32">
                  <c:v>-7.6166999999999998</c:v>
                </c:pt>
                <c:pt idx="33">
                  <c:v>-7.6165000000000003</c:v>
                </c:pt>
                <c:pt idx="34">
                  <c:v>-7.6155999999999997</c:v>
                </c:pt>
                <c:pt idx="35">
                  <c:v>-7.6151999999999997</c:v>
                </c:pt>
                <c:pt idx="36">
                  <c:v>-7.6142000000000003</c:v>
                </c:pt>
                <c:pt idx="37">
                  <c:v>-7.6134000000000004</c:v>
                </c:pt>
                <c:pt idx="38">
                  <c:v>-7.6132999999999997</c:v>
                </c:pt>
                <c:pt idx="39">
                  <c:v>-7.6131000000000002</c:v>
                </c:pt>
                <c:pt idx="40">
                  <c:v>-7.6128999999999998</c:v>
                </c:pt>
                <c:pt idx="41">
                  <c:v>-7.6123000000000003</c:v>
                </c:pt>
                <c:pt idx="42">
                  <c:v>-7.6121999999999996</c:v>
                </c:pt>
                <c:pt idx="43">
                  <c:v>-7.6121999999999996</c:v>
                </c:pt>
                <c:pt idx="44">
                  <c:v>-7.6119000000000003</c:v>
                </c:pt>
                <c:pt idx="45">
                  <c:v>-7.6105999999999998</c:v>
                </c:pt>
                <c:pt idx="46">
                  <c:v>-7.6097000000000001</c:v>
                </c:pt>
                <c:pt idx="47">
                  <c:v>-7.6055999999999999</c:v>
                </c:pt>
                <c:pt idx="48">
                  <c:v>-7.6039000000000003</c:v>
                </c:pt>
                <c:pt idx="49">
                  <c:v>-7.6031000000000004</c:v>
                </c:pt>
                <c:pt idx="50">
                  <c:v>-7.6022999999999996</c:v>
                </c:pt>
                <c:pt idx="51">
                  <c:v>-7.6021999999999998</c:v>
                </c:pt>
                <c:pt idx="52">
                  <c:v>-7.6017999999999999</c:v>
                </c:pt>
                <c:pt idx="53">
                  <c:v>-7.6017000000000001</c:v>
                </c:pt>
                <c:pt idx="54">
                  <c:v>-7.5980999999999996</c:v>
                </c:pt>
                <c:pt idx="55">
                  <c:v>-7.5965999999999996</c:v>
                </c:pt>
                <c:pt idx="56">
                  <c:v>-7.5960000000000001</c:v>
                </c:pt>
                <c:pt idx="57">
                  <c:v>-7.5956999999999999</c:v>
                </c:pt>
                <c:pt idx="58">
                  <c:v>-7.5937000000000001</c:v>
                </c:pt>
                <c:pt idx="59">
                  <c:v>-7.5918999999999999</c:v>
                </c:pt>
                <c:pt idx="60">
                  <c:v>-7.5911</c:v>
                </c:pt>
                <c:pt idx="61">
                  <c:v>-7.5911</c:v>
                </c:pt>
                <c:pt idx="62">
                  <c:v>-7.5902000000000003</c:v>
                </c:pt>
                <c:pt idx="63">
                  <c:v>-7.5902000000000003</c:v>
                </c:pt>
                <c:pt idx="64">
                  <c:v>-7.5902000000000003</c:v>
                </c:pt>
                <c:pt idx="65">
                  <c:v>-7.5892999999999997</c:v>
                </c:pt>
                <c:pt idx="66">
                  <c:v>-7.5888999999999998</c:v>
                </c:pt>
                <c:pt idx="67">
                  <c:v>-7.5888</c:v>
                </c:pt>
                <c:pt idx="68">
                  <c:v>-7.5887000000000002</c:v>
                </c:pt>
                <c:pt idx="69">
                  <c:v>-7.5884999999999998</c:v>
                </c:pt>
                <c:pt idx="70">
                  <c:v>-7.5880999999999998</c:v>
                </c:pt>
                <c:pt idx="71">
                  <c:v>-7.5872000000000002</c:v>
                </c:pt>
                <c:pt idx="72">
                  <c:v>-7.5860000000000003</c:v>
                </c:pt>
                <c:pt idx="73">
                  <c:v>-7.5857000000000001</c:v>
                </c:pt>
                <c:pt idx="74">
                  <c:v>-7.5824999999999996</c:v>
                </c:pt>
                <c:pt idx="75">
                  <c:v>-7.5807000000000002</c:v>
                </c:pt>
                <c:pt idx="76">
                  <c:v>-7.5789999999999997</c:v>
                </c:pt>
                <c:pt idx="77">
                  <c:v>-7.5789</c:v>
                </c:pt>
                <c:pt idx="78">
                  <c:v>-7.5772000000000004</c:v>
                </c:pt>
                <c:pt idx="79">
                  <c:v>-7.5766</c:v>
                </c:pt>
                <c:pt idx="80">
                  <c:v>-7.5736999999999997</c:v>
                </c:pt>
                <c:pt idx="81">
                  <c:v>-7.5696000000000003</c:v>
                </c:pt>
                <c:pt idx="82">
                  <c:v>-7.5694999999999997</c:v>
                </c:pt>
                <c:pt idx="83">
                  <c:v>-7.5693000000000001</c:v>
                </c:pt>
                <c:pt idx="84">
                  <c:v>-7.5667</c:v>
                </c:pt>
                <c:pt idx="85">
                  <c:v>-7.5603999999999996</c:v>
                </c:pt>
                <c:pt idx="86">
                  <c:v>-7.5587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E9-47A9-9CB5-BC1E128B9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56992"/>
        <c:axId val="1"/>
      </c:scatterChart>
      <c:valAx>
        <c:axId val="743456992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4981283238471596"/>
              <c:y val="0.871922216619474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C-V  (mags)</a:t>
                </a:r>
              </a:p>
            </c:rich>
          </c:tx>
          <c:layout>
            <c:manualLayout>
              <c:xMode val="edge"/>
              <c:yMode val="edge"/>
              <c:x val="2.6217228464419477E-2"/>
              <c:y val="0.352217265945205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56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</xdr:rowOff>
    </xdr:from>
    <xdr:to>
      <xdr:col>18</xdr:col>
      <xdr:colOff>504825</xdr:colOff>
      <xdr:row>17</xdr:row>
      <xdr:rowOff>171451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450FC0-51DA-49FD-690F-7236B83D0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15</xdr:col>
      <xdr:colOff>209550</xdr:colOff>
      <xdr:row>23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31E92A1-E7A9-AADA-14E6-EEA265843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1" width="8.5703125" customWidth="1"/>
    <col min="12" max="12" width="8" customWidth="1"/>
    <col min="13" max="13" width="7.7109375" customWidth="1"/>
    <col min="14" max="14" width="9.85546875" customWidth="1"/>
  </cols>
  <sheetData>
    <row r="1" spans="1:6" ht="20.25" x14ac:dyDescent="0.3">
      <c r="A1" s="1" t="s">
        <v>39</v>
      </c>
    </row>
    <row r="2" spans="1:6" x14ac:dyDescent="0.2">
      <c r="A2" t="s">
        <v>26</v>
      </c>
      <c r="B2" t="s">
        <v>29</v>
      </c>
      <c r="D2" t="s">
        <v>28</v>
      </c>
    </row>
    <row r="3" spans="1:6" ht="13.5" thickBot="1" x14ac:dyDescent="0.25"/>
    <row r="4" spans="1:6" ht="14.25" thickTop="1" thickBot="1" x14ac:dyDescent="0.25">
      <c r="A4" s="8" t="s">
        <v>0</v>
      </c>
      <c r="C4" s="3" t="s">
        <v>13</v>
      </c>
      <c r="D4" s="4" t="s">
        <v>13</v>
      </c>
    </row>
    <row r="5" spans="1:6" x14ac:dyDescent="0.2">
      <c r="A5" s="5" t="s">
        <v>46</v>
      </c>
      <c r="C5" s="24">
        <v>-9.5</v>
      </c>
    </row>
    <row r="6" spans="1:6" x14ac:dyDescent="0.2">
      <c r="A6" s="8" t="s">
        <v>1</v>
      </c>
    </row>
    <row r="7" spans="1:6" x14ac:dyDescent="0.2">
      <c r="A7" t="s">
        <v>2</v>
      </c>
      <c r="C7">
        <v>48500.131000000001</v>
      </c>
      <c r="D7" s="25" t="s">
        <v>48</v>
      </c>
    </row>
    <row r="8" spans="1:6" x14ac:dyDescent="0.2">
      <c r="A8" t="s">
        <v>3</v>
      </c>
      <c r="C8">
        <v>0.18806500000000001</v>
      </c>
      <c r="D8" s="25" t="s">
        <v>48</v>
      </c>
    </row>
    <row r="10" spans="1:6" ht="13.5" thickBot="1" x14ac:dyDescent="0.25">
      <c r="C10" s="7" t="s">
        <v>21</v>
      </c>
      <c r="D10" s="7" t="s">
        <v>22</v>
      </c>
    </row>
    <row r="11" spans="1:6" x14ac:dyDescent="0.2">
      <c r="A11" t="s">
        <v>15</v>
      </c>
      <c r="C11">
        <f>INTERCEPT(G21:G32,F21:F32)</f>
        <v>5.3098327417521237E-3</v>
      </c>
      <c r="D11" s="6"/>
    </row>
    <row r="12" spans="1:6" x14ac:dyDescent="0.2">
      <c r="A12" t="s">
        <v>16</v>
      </c>
      <c r="C12">
        <f>SLOPE(G21:G32,F21:F32)</f>
        <v>-6.6376087026441815E-6</v>
      </c>
      <c r="D12" s="6"/>
      <c r="E12" s="17" t="s">
        <v>40</v>
      </c>
      <c r="F12" s="18">
        <v>1</v>
      </c>
    </row>
    <row r="13" spans="1:6" x14ac:dyDescent="0.2">
      <c r="A13" t="s">
        <v>20</v>
      </c>
      <c r="C13" s="6" t="s">
        <v>13</v>
      </c>
      <c r="D13" s="6"/>
      <c r="E13" s="17" t="s">
        <v>41</v>
      </c>
      <c r="F13" s="19">
        <f ca="1">NOW()+15018.5+$C$5/24</f>
        <v>60351.777491782406</v>
      </c>
    </row>
    <row r="14" spans="1:6" x14ac:dyDescent="0.2">
      <c r="A14" t="s">
        <v>25</v>
      </c>
      <c r="E14" s="17" t="s">
        <v>42</v>
      </c>
      <c r="F14" s="20">
        <f ca="1">ROUND(2*(F13-$C$7)/$C$8,0)/2+F12</f>
        <v>63020</v>
      </c>
    </row>
    <row r="15" spans="1:6" x14ac:dyDescent="0.2">
      <c r="A15" s="5" t="s">
        <v>17</v>
      </c>
      <c r="C15" s="13">
        <f>(C7+C11)+(C8+C12)*INT(MAX(F21:F3533))</f>
        <v>48738.594313344904</v>
      </c>
      <c r="E15" s="17" t="s">
        <v>43</v>
      </c>
      <c r="F15" s="21">
        <f ca="1">ROUND(2*(F13-$C$15)/$C$16,0)/2+F12</f>
        <v>61754</v>
      </c>
    </row>
    <row r="16" spans="1:6" x14ac:dyDescent="0.2">
      <c r="A16" s="8" t="s">
        <v>4</v>
      </c>
      <c r="C16" s="14">
        <f>+C8+C12</f>
        <v>0.18805836239129736</v>
      </c>
      <c r="E16" s="17" t="s">
        <v>44</v>
      </c>
      <c r="F16" s="22">
        <f ca="1">+$C$15+$C$16*F15-15018.5-$C$5/24</f>
        <v>45333.846257790421</v>
      </c>
    </row>
    <row r="17" spans="1:14" ht="13.5" thickBot="1" x14ac:dyDescent="0.25">
      <c r="A17" s="15" t="s">
        <v>38</v>
      </c>
      <c r="C17">
        <f>COUNT(C21:C2191)</f>
        <v>8</v>
      </c>
      <c r="F17" s="23" t="s">
        <v>45</v>
      </c>
    </row>
    <row r="18" spans="1:14" ht="14.25" thickTop="1" thickBot="1" x14ac:dyDescent="0.25">
      <c r="A18" s="8" t="s">
        <v>5</v>
      </c>
      <c r="C18" s="3">
        <f>+C15</f>
        <v>48738.594313344904</v>
      </c>
      <c r="D18" s="4">
        <f>+C16</f>
        <v>0.18805836239129736</v>
      </c>
    </row>
    <row r="19" spans="1:14" ht="13.5" thickTop="1" x14ac:dyDescent="0.2">
      <c r="A19" s="12" t="s">
        <v>37</v>
      </c>
    </row>
    <row r="20" spans="1:14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36</v>
      </c>
      <c r="I20" s="10" t="s">
        <v>47</v>
      </c>
      <c r="J20" s="10" t="s">
        <v>18</v>
      </c>
      <c r="K20" s="10" t="s">
        <v>19</v>
      </c>
      <c r="L20" s="10" t="s">
        <v>24</v>
      </c>
      <c r="M20" s="9" t="s">
        <v>23</v>
      </c>
      <c r="N20" s="7" t="s">
        <v>14</v>
      </c>
    </row>
    <row r="21" spans="1:14" x14ac:dyDescent="0.2">
      <c r="A21" t="s">
        <v>36</v>
      </c>
      <c r="C21" s="16">
        <v>47964.275020000001</v>
      </c>
      <c r="D21" s="16" t="s">
        <v>13</v>
      </c>
      <c r="E21">
        <f>+(C21-C$7)/C$8</f>
        <v>-2849.3126312711042</v>
      </c>
      <c r="F21">
        <f>ROUND(2*E21,0)/2</f>
        <v>-2849.5</v>
      </c>
      <c r="G21">
        <f>+C21-(C$7+F21*C$8)</f>
        <v>3.5237500000221189E-2</v>
      </c>
      <c r="H21">
        <f>+G21</f>
        <v>3.5237500000221189E-2</v>
      </c>
      <c r="L21">
        <f>+C$11+C$12*F21</f>
        <v>2.4223698739936718E-2</v>
      </c>
      <c r="N21" s="2">
        <f>+C21-15018.5</f>
        <v>32945.775020000001</v>
      </c>
    </row>
    <row r="22" spans="1:14" x14ac:dyDescent="0.2">
      <c r="A22" t="s">
        <v>36</v>
      </c>
      <c r="C22" s="16">
        <v>48311.420259999999</v>
      </c>
      <c r="D22" s="16" t="s">
        <v>13</v>
      </c>
      <c r="E22">
        <f>+(C22-C$7)/C$8</f>
        <v>-1003.433600085089</v>
      </c>
      <c r="F22">
        <f>ROUND(2*E22,0)/2</f>
        <v>-1003.5</v>
      </c>
      <c r="G22">
        <f>+C22-(C$7+F22*C$8)</f>
        <v>1.2487499996495899E-2</v>
      </c>
      <c r="H22">
        <f>+G22</f>
        <v>1.2487499996495899E-2</v>
      </c>
      <c r="L22">
        <f>+C$11+C$12*F22</f>
        <v>1.197067307485556E-2</v>
      </c>
      <c r="N22" s="2">
        <f>+C22-15018.5</f>
        <v>33292.920259999999</v>
      </c>
    </row>
    <row r="23" spans="1:14" x14ac:dyDescent="0.2">
      <c r="A23" t="s">
        <v>36</v>
      </c>
      <c r="C23" s="16">
        <v>48332.109420000001</v>
      </c>
      <c r="D23" s="16" t="s">
        <v>13</v>
      </c>
      <c r="E23">
        <f>+(C23-C$7)/C$8</f>
        <v>-893.42291229096611</v>
      </c>
      <c r="F23">
        <f>ROUND(2*E23,0)/2</f>
        <v>-893.5</v>
      </c>
      <c r="G23">
        <f>+C23-(C$7+F23*C$8)</f>
        <v>1.449750000028871E-2</v>
      </c>
      <c r="H23">
        <f>+G23</f>
        <v>1.449750000028871E-2</v>
      </c>
      <c r="L23">
        <f>+C$11+C$12*F23</f>
        <v>1.12405361175647E-2</v>
      </c>
      <c r="N23" s="2">
        <f>+C23-15018.5</f>
        <v>33313.609420000001</v>
      </c>
    </row>
    <row r="24" spans="1:14" x14ac:dyDescent="0.2">
      <c r="A24" s="25" t="s">
        <v>48</v>
      </c>
      <c r="C24" s="16">
        <v>48500.131000000001</v>
      </c>
      <c r="D24" s="16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L24">
        <f>+C$11+C$12*F24</f>
        <v>5.3098327417521237E-3</v>
      </c>
      <c r="N24" s="2">
        <f>+C24-15018.5</f>
        <v>33481.631000000001</v>
      </c>
    </row>
    <row r="25" spans="1:14" x14ac:dyDescent="0.2">
      <c r="A25" t="s">
        <v>36</v>
      </c>
      <c r="C25" s="16">
        <v>48504.345549999998</v>
      </c>
      <c r="D25" s="16" t="s">
        <v>13</v>
      </c>
      <c r="E25">
        <f>+(C25-C$7)/C$8</f>
        <v>22.410070986079077</v>
      </c>
      <c r="F25">
        <f>ROUND(2*E25,0)/2</f>
        <v>22.5</v>
      </c>
      <c r="G25">
        <f>+C25-(C$7+F25*C$8)</f>
        <v>-1.6912500002945308E-2</v>
      </c>
      <c r="H25">
        <f>+G25</f>
        <v>-1.6912500002945308E-2</v>
      </c>
      <c r="L25">
        <f>+C$11+C$12*F25</f>
        <v>5.1604865459426294E-3</v>
      </c>
      <c r="N25" s="2">
        <f>+C25-15018.5</f>
        <v>33485.845549999998</v>
      </c>
    </row>
    <row r="26" spans="1:14" x14ac:dyDescent="0.2">
      <c r="A26" t="s">
        <v>36</v>
      </c>
      <c r="C26" s="16">
        <v>48504.359830000001</v>
      </c>
      <c r="D26" s="16" t="s">
        <v>13</v>
      </c>
      <c r="E26">
        <f>+(C26-C$7)/C$8</f>
        <v>22.486002180097394</v>
      </c>
      <c r="F26">
        <f>ROUND(2*E26,0)/2</f>
        <v>22.5</v>
      </c>
      <c r="G26">
        <f>+C26-(C$7+F26*C$8)</f>
        <v>-2.6324999998905696E-3</v>
      </c>
      <c r="H26">
        <f>+G26</f>
        <v>-2.6324999998905696E-3</v>
      </c>
      <c r="L26">
        <f>+C$11+C$12*F26</f>
        <v>5.1604865459426294E-3</v>
      </c>
      <c r="N26" s="2">
        <f>+C26-15018.5</f>
        <v>33485.859830000001</v>
      </c>
    </row>
    <row r="27" spans="1:14" x14ac:dyDescent="0.2">
      <c r="A27" t="s">
        <v>36</v>
      </c>
      <c r="C27" s="16">
        <v>48669.080679999999</v>
      </c>
      <c r="D27" s="16" t="s">
        <v>13</v>
      </c>
      <c r="E27">
        <f>+(C27-C$7)/C$8</f>
        <v>898.35790817003635</v>
      </c>
      <c r="F27">
        <f>ROUND(2*E27,0)/2</f>
        <v>898.5</v>
      </c>
      <c r="G27">
        <f>+C27-(C$7+F27*C$8)</f>
        <v>-2.6722499998868443E-2</v>
      </c>
      <c r="H27">
        <f>+G27</f>
        <v>-2.6722499998868443E-2</v>
      </c>
      <c r="L27">
        <f>+C$11+C$12*F27</f>
        <v>-6.5405867757367328E-4</v>
      </c>
      <c r="N27" s="2">
        <f>+C27-15018.5</f>
        <v>33650.580679999999</v>
      </c>
    </row>
    <row r="28" spans="1:14" x14ac:dyDescent="0.2">
      <c r="A28" t="s">
        <v>36</v>
      </c>
      <c r="C28" s="16">
        <v>48738.640769999998</v>
      </c>
      <c r="D28" s="16" t="s">
        <v>13</v>
      </c>
      <c r="E28">
        <f>+(C28-C$7)/C$8</f>
        <v>1268.2305054103472</v>
      </c>
      <c r="F28">
        <f>ROUND(2*E28,0)/2</f>
        <v>1268</v>
      </c>
      <c r="G28">
        <f>+C28-(C$7+F28*C$8)</f>
        <v>4.3349999999918509E-2</v>
      </c>
      <c r="H28">
        <f>+G28</f>
        <v>4.3349999999918509E-2</v>
      </c>
      <c r="L28">
        <f>+C$11+C$12*F28</f>
        <v>-3.1066550932006987E-3</v>
      </c>
      <c r="N28" s="2">
        <f>+C28-15018.5</f>
        <v>33720.140769999998</v>
      </c>
    </row>
    <row r="29" spans="1:14" x14ac:dyDescent="0.2">
      <c r="C29" s="16"/>
      <c r="D29" s="16"/>
      <c r="N29" s="2"/>
    </row>
    <row r="30" spans="1:14" x14ac:dyDescent="0.2">
      <c r="C30" s="16"/>
      <c r="D30" s="16"/>
      <c r="N30" s="2"/>
    </row>
    <row r="31" spans="1:14" x14ac:dyDescent="0.2">
      <c r="C31" s="16"/>
      <c r="D31" s="16"/>
      <c r="N31" s="2"/>
    </row>
    <row r="32" spans="1:14" x14ac:dyDescent="0.2">
      <c r="C32" s="16"/>
      <c r="D32" s="16"/>
      <c r="N32" s="2"/>
    </row>
    <row r="33" spans="3:14" x14ac:dyDescent="0.2">
      <c r="C33" s="16"/>
      <c r="D33" s="16"/>
      <c r="N33" s="2"/>
    </row>
    <row r="34" spans="3:14" x14ac:dyDescent="0.2">
      <c r="C34" s="16"/>
      <c r="D34" s="16"/>
    </row>
    <row r="35" spans="3:14" x14ac:dyDescent="0.2">
      <c r="C35" s="16"/>
      <c r="D35" s="16"/>
    </row>
    <row r="36" spans="3:14" x14ac:dyDescent="0.2">
      <c r="C36" s="16"/>
      <c r="D36" s="16"/>
    </row>
    <row r="37" spans="3:14" x14ac:dyDescent="0.2">
      <c r="C37" s="16"/>
      <c r="D37" s="16"/>
    </row>
    <row r="38" spans="3:14" x14ac:dyDescent="0.2">
      <c r="C38" s="16"/>
      <c r="D38" s="16"/>
    </row>
    <row r="39" spans="3:14" x14ac:dyDescent="0.2">
      <c r="C39" s="16"/>
      <c r="D39" s="16"/>
    </row>
    <row r="40" spans="3:14" x14ac:dyDescent="0.2">
      <c r="C40" s="16"/>
      <c r="D40" s="16"/>
    </row>
    <row r="41" spans="3:14" x14ac:dyDescent="0.2">
      <c r="C41" s="16"/>
      <c r="D41" s="16"/>
    </row>
    <row r="42" spans="3:14" x14ac:dyDescent="0.2">
      <c r="C42" s="16"/>
      <c r="D42" s="16"/>
    </row>
    <row r="43" spans="3:14" x14ac:dyDescent="0.2">
      <c r="C43" s="16"/>
      <c r="D43" s="16"/>
    </row>
    <row r="44" spans="3:14" x14ac:dyDescent="0.2">
      <c r="C44" s="16"/>
      <c r="D44" s="16"/>
    </row>
    <row r="45" spans="3:14" x14ac:dyDescent="0.2">
      <c r="C45" s="16"/>
      <c r="D45" s="16"/>
    </row>
    <row r="46" spans="3:14" x14ac:dyDescent="0.2">
      <c r="C46" s="16"/>
      <c r="D46" s="16"/>
    </row>
    <row r="47" spans="3:14" x14ac:dyDescent="0.2">
      <c r="C47" s="16"/>
      <c r="D47" s="16"/>
    </row>
    <row r="48" spans="3:14" x14ac:dyDescent="0.2">
      <c r="C48" s="16"/>
      <c r="D48" s="16"/>
    </row>
    <row r="49" spans="3:4" x14ac:dyDescent="0.2">
      <c r="C49" s="16"/>
      <c r="D49" s="16"/>
    </row>
    <row r="50" spans="3:4" x14ac:dyDescent="0.2">
      <c r="C50" s="16"/>
      <c r="D50" s="16"/>
    </row>
    <row r="51" spans="3:4" x14ac:dyDescent="0.2">
      <c r="C51" s="16"/>
      <c r="D51" s="16"/>
    </row>
    <row r="52" spans="3:4" x14ac:dyDescent="0.2">
      <c r="C52" s="16"/>
      <c r="D52" s="16"/>
    </row>
    <row r="53" spans="3:4" x14ac:dyDescent="0.2">
      <c r="C53" s="16"/>
      <c r="D53" s="16"/>
    </row>
    <row r="54" spans="3:4" x14ac:dyDescent="0.2">
      <c r="C54" s="16"/>
      <c r="D54" s="16"/>
    </row>
    <row r="55" spans="3:4" x14ac:dyDescent="0.2">
      <c r="C55" s="16"/>
      <c r="D55" s="16"/>
    </row>
    <row r="56" spans="3:4" x14ac:dyDescent="0.2">
      <c r="C56" s="16"/>
      <c r="D56" s="16"/>
    </row>
    <row r="57" spans="3:4" x14ac:dyDescent="0.2">
      <c r="C57" s="16"/>
      <c r="D57" s="16"/>
    </row>
    <row r="58" spans="3:4" x14ac:dyDescent="0.2">
      <c r="C58" s="16"/>
      <c r="D58" s="16"/>
    </row>
    <row r="59" spans="3:4" x14ac:dyDescent="0.2">
      <c r="C59" s="16"/>
      <c r="D59" s="16"/>
    </row>
    <row r="60" spans="3:4" x14ac:dyDescent="0.2">
      <c r="C60" s="16"/>
      <c r="D60" s="16"/>
    </row>
    <row r="61" spans="3:4" x14ac:dyDescent="0.2">
      <c r="C61" s="16"/>
      <c r="D61" s="16"/>
    </row>
    <row r="62" spans="3:4" x14ac:dyDescent="0.2">
      <c r="C62" s="16"/>
      <c r="D62" s="16"/>
    </row>
    <row r="63" spans="3:4" x14ac:dyDescent="0.2">
      <c r="C63" s="16"/>
      <c r="D63" s="16"/>
    </row>
    <row r="64" spans="3:4" x14ac:dyDescent="0.2">
      <c r="C64" s="16"/>
      <c r="D64" s="16"/>
    </row>
    <row r="65" spans="3:4" x14ac:dyDescent="0.2">
      <c r="C65" s="16"/>
      <c r="D65" s="16"/>
    </row>
    <row r="66" spans="3:4" x14ac:dyDescent="0.2">
      <c r="C66" s="16"/>
      <c r="D66" s="16"/>
    </row>
    <row r="67" spans="3:4" x14ac:dyDescent="0.2">
      <c r="C67" s="16"/>
      <c r="D67" s="16"/>
    </row>
    <row r="68" spans="3:4" x14ac:dyDescent="0.2">
      <c r="C68" s="16"/>
      <c r="D68" s="16"/>
    </row>
    <row r="69" spans="3:4" x14ac:dyDescent="0.2">
      <c r="C69" s="16"/>
      <c r="D69" s="16"/>
    </row>
    <row r="70" spans="3:4" x14ac:dyDescent="0.2">
      <c r="C70" s="16"/>
      <c r="D70" s="16"/>
    </row>
    <row r="71" spans="3:4" x14ac:dyDescent="0.2">
      <c r="C71" s="16"/>
      <c r="D71" s="16"/>
    </row>
    <row r="72" spans="3:4" x14ac:dyDescent="0.2">
      <c r="C72" s="16"/>
      <c r="D72" s="16"/>
    </row>
    <row r="73" spans="3:4" x14ac:dyDescent="0.2">
      <c r="C73" s="16"/>
      <c r="D73" s="16"/>
    </row>
    <row r="74" spans="3:4" x14ac:dyDescent="0.2">
      <c r="C74" s="16"/>
      <c r="D74" s="16"/>
    </row>
    <row r="75" spans="3:4" x14ac:dyDescent="0.2">
      <c r="C75" s="16"/>
      <c r="D75" s="16"/>
    </row>
    <row r="76" spans="3:4" x14ac:dyDescent="0.2">
      <c r="C76" s="16"/>
      <c r="D76" s="16"/>
    </row>
    <row r="77" spans="3:4" x14ac:dyDescent="0.2">
      <c r="C77" s="16"/>
      <c r="D77" s="16"/>
    </row>
    <row r="78" spans="3:4" x14ac:dyDescent="0.2">
      <c r="C78" s="16"/>
      <c r="D78" s="16"/>
    </row>
    <row r="79" spans="3:4" x14ac:dyDescent="0.2">
      <c r="C79" s="16"/>
      <c r="D79" s="16"/>
    </row>
    <row r="80" spans="3:4" x14ac:dyDescent="0.2">
      <c r="C80" s="16"/>
      <c r="D80" s="16"/>
    </row>
    <row r="81" spans="3:4" x14ac:dyDescent="0.2">
      <c r="C81" s="16"/>
      <c r="D81" s="16"/>
    </row>
    <row r="82" spans="3:4" x14ac:dyDescent="0.2">
      <c r="C82" s="16"/>
      <c r="D82" s="16"/>
    </row>
    <row r="83" spans="3:4" x14ac:dyDescent="0.2">
      <c r="C83" s="16"/>
      <c r="D83" s="16"/>
    </row>
    <row r="84" spans="3:4" x14ac:dyDescent="0.2">
      <c r="C84" s="16"/>
      <c r="D84" s="16"/>
    </row>
    <row r="85" spans="3:4" x14ac:dyDescent="0.2">
      <c r="C85" s="16"/>
      <c r="D85" s="16"/>
    </row>
    <row r="86" spans="3:4" x14ac:dyDescent="0.2">
      <c r="C86" s="16"/>
      <c r="D86" s="16"/>
    </row>
    <row r="87" spans="3:4" x14ac:dyDescent="0.2">
      <c r="C87" s="16"/>
      <c r="D87" s="16"/>
    </row>
    <row r="88" spans="3:4" x14ac:dyDescent="0.2">
      <c r="C88" s="16"/>
      <c r="D88" s="16"/>
    </row>
    <row r="89" spans="3:4" x14ac:dyDescent="0.2">
      <c r="C89" s="16"/>
      <c r="D89" s="16"/>
    </row>
    <row r="90" spans="3:4" x14ac:dyDescent="0.2">
      <c r="C90" s="16"/>
      <c r="D90" s="16"/>
    </row>
    <row r="91" spans="3:4" x14ac:dyDescent="0.2">
      <c r="C91" s="16"/>
      <c r="D91" s="16"/>
    </row>
    <row r="92" spans="3:4" x14ac:dyDescent="0.2">
      <c r="C92" s="16"/>
      <c r="D92" s="16"/>
    </row>
    <row r="93" spans="3:4" x14ac:dyDescent="0.2">
      <c r="C93" s="16"/>
      <c r="D93" s="16"/>
    </row>
    <row r="94" spans="3:4" x14ac:dyDescent="0.2">
      <c r="C94" s="16"/>
      <c r="D94" s="16"/>
    </row>
    <row r="95" spans="3:4" x14ac:dyDescent="0.2">
      <c r="C95" s="16"/>
      <c r="D95" s="16"/>
    </row>
    <row r="96" spans="3:4" x14ac:dyDescent="0.2">
      <c r="C96" s="16"/>
      <c r="D96" s="16"/>
    </row>
    <row r="97" spans="3:4" x14ac:dyDescent="0.2">
      <c r="C97" s="16"/>
      <c r="D97" s="16"/>
    </row>
    <row r="98" spans="3:4" x14ac:dyDescent="0.2">
      <c r="C98" s="16"/>
      <c r="D98" s="16"/>
    </row>
    <row r="99" spans="3:4" x14ac:dyDescent="0.2">
      <c r="C99" s="16"/>
      <c r="D99" s="16"/>
    </row>
    <row r="100" spans="3:4" x14ac:dyDescent="0.2">
      <c r="C100" s="16"/>
      <c r="D100" s="16"/>
    </row>
    <row r="101" spans="3:4" x14ac:dyDescent="0.2">
      <c r="C101" s="16"/>
      <c r="D101" s="16"/>
    </row>
    <row r="102" spans="3:4" x14ac:dyDescent="0.2">
      <c r="C102" s="16"/>
      <c r="D102" s="16"/>
    </row>
    <row r="103" spans="3:4" x14ac:dyDescent="0.2">
      <c r="C103" s="16"/>
      <c r="D103" s="16"/>
    </row>
    <row r="104" spans="3:4" x14ac:dyDescent="0.2">
      <c r="C104" s="16"/>
      <c r="D104" s="16"/>
    </row>
    <row r="105" spans="3:4" x14ac:dyDescent="0.2">
      <c r="C105" s="16"/>
      <c r="D105" s="16"/>
    </row>
    <row r="106" spans="3:4" x14ac:dyDescent="0.2">
      <c r="C106" s="16"/>
      <c r="D106" s="16"/>
    </row>
    <row r="107" spans="3:4" x14ac:dyDescent="0.2">
      <c r="C107" s="16"/>
      <c r="D107" s="16"/>
    </row>
    <row r="108" spans="3:4" x14ac:dyDescent="0.2">
      <c r="C108" s="16"/>
      <c r="D108" s="16"/>
    </row>
    <row r="109" spans="3:4" x14ac:dyDescent="0.2">
      <c r="C109" s="16"/>
      <c r="D109" s="16"/>
    </row>
    <row r="110" spans="3:4" x14ac:dyDescent="0.2">
      <c r="C110" s="16"/>
      <c r="D110" s="16"/>
    </row>
    <row r="111" spans="3:4" x14ac:dyDescent="0.2">
      <c r="C111" s="16"/>
      <c r="D111" s="16"/>
    </row>
    <row r="112" spans="3:4" x14ac:dyDescent="0.2">
      <c r="C112" s="16"/>
      <c r="D112" s="16"/>
    </row>
    <row r="113" spans="3:4" x14ac:dyDescent="0.2">
      <c r="C113" s="16"/>
      <c r="D113" s="16"/>
    </row>
    <row r="114" spans="3:4" x14ac:dyDescent="0.2">
      <c r="C114" s="16"/>
      <c r="D114" s="16"/>
    </row>
    <row r="115" spans="3:4" x14ac:dyDescent="0.2">
      <c r="C115" s="16"/>
      <c r="D115" s="16"/>
    </row>
    <row r="116" spans="3:4" x14ac:dyDescent="0.2">
      <c r="C116" s="16"/>
      <c r="D116" s="16"/>
    </row>
    <row r="117" spans="3:4" x14ac:dyDescent="0.2">
      <c r="C117" s="16"/>
      <c r="D117" s="16"/>
    </row>
    <row r="118" spans="3:4" x14ac:dyDescent="0.2">
      <c r="C118" s="16"/>
      <c r="D118" s="16"/>
    </row>
    <row r="119" spans="3:4" x14ac:dyDescent="0.2">
      <c r="C119" s="16"/>
      <c r="D119" s="16"/>
    </row>
    <row r="120" spans="3:4" x14ac:dyDescent="0.2">
      <c r="C120" s="16"/>
      <c r="D120" s="16"/>
    </row>
    <row r="121" spans="3:4" x14ac:dyDescent="0.2">
      <c r="C121" s="16"/>
      <c r="D121" s="16"/>
    </row>
    <row r="122" spans="3:4" x14ac:dyDescent="0.2">
      <c r="C122" s="16"/>
      <c r="D122" s="16"/>
    </row>
    <row r="123" spans="3:4" x14ac:dyDescent="0.2">
      <c r="C123" s="16"/>
      <c r="D123" s="16"/>
    </row>
    <row r="124" spans="3:4" x14ac:dyDescent="0.2">
      <c r="C124" s="16"/>
      <c r="D124" s="16"/>
    </row>
    <row r="125" spans="3:4" x14ac:dyDescent="0.2">
      <c r="C125" s="16"/>
      <c r="D125" s="16"/>
    </row>
    <row r="126" spans="3:4" x14ac:dyDescent="0.2">
      <c r="C126" s="16"/>
      <c r="D126" s="16"/>
    </row>
    <row r="127" spans="3:4" x14ac:dyDescent="0.2">
      <c r="C127" s="16"/>
      <c r="D127" s="16"/>
    </row>
    <row r="128" spans="3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  <row r="261" spans="3:4" x14ac:dyDescent="0.2">
      <c r="C261" s="16"/>
      <c r="D261" s="16"/>
    </row>
    <row r="262" spans="3:4" x14ac:dyDescent="0.2">
      <c r="C262" s="16"/>
      <c r="D262" s="16"/>
    </row>
    <row r="263" spans="3:4" x14ac:dyDescent="0.2">
      <c r="C263" s="16"/>
      <c r="D263" s="16"/>
    </row>
    <row r="264" spans="3:4" x14ac:dyDescent="0.2">
      <c r="C264" s="16"/>
      <c r="D264" s="16"/>
    </row>
    <row r="265" spans="3:4" x14ac:dyDescent="0.2">
      <c r="C265" s="16"/>
      <c r="D265" s="16"/>
    </row>
    <row r="266" spans="3:4" x14ac:dyDescent="0.2">
      <c r="C266" s="16"/>
      <c r="D266" s="16"/>
    </row>
    <row r="267" spans="3:4" x14ac:dyDescent="0.2">
      <c r="C267" s="16"/>
      <c r="D267" s="16"/>
    </row>
    <row r="268" spans="3:4" x14ac:dyDescent="0.2">
      <c r="C268" s="16"/>
      <c r="D268" s="16"/>
    </row>
    <row r="269" spans="3:4" x14ac:dyDescent="0.2">
      <c r="C269" s="16"/>
      <c r="D269" s="16"/>
    </row>
    <row r="270" spans="3:4" x14ac:dyDescent="0.2">
      <c r="C270" s="16"/>
      <c r="D270" s="16"/>
    </row>
    <row r="271" spans="3:4" x14ac:dyDescent="0.2">
      <c r="C271" s="16"/>
      <c r="D271" s="16"/>
    </row>
    <row r="272" spans="3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  <row r="414" spans="3:4" x14ac:dyDescent="0.2">
      <c r="C414" s="16"/>
      <c r="D414" s="16"/>
    </row>
    <row r="415" spans="3:4" x14ac:dyDescent="0.2">
      <c r="C415" s="16"/>
      <c r="D415" s="16"/>
    </row>
    <row r="416" spans="3:4" x14ac:dyDescent="0.2">
      <c r="C416" s="16"/>
      <c r="D416" s="16"/>
    </row>
    <row r="417" spans="3:4" x14ac:dyDescent="0.2">
      <c r="C417" s="16"/>
      <c r="D417" s="16"/>
    </row>
    <row r="418" spans="3:4" x14ac:dyDescent="0.2">
      <c r="C418" s="16"/>
      <c r="D418" s="16"/>
    </row>
    <row r="419" spans="3:4" x14ac:dyDescent="0.2">
      <c r="C419" s="16"/>
      <c r="D419" s="16"/>
    </row>
    <row r="420" spans="3:4" x14ac:dyDescent="0.2">
      <c r="C420" s="16"/>
      <c r="D420" s="16"/>
    </row>
    <row r="421" spans="3:4" x14ac:dyDescent="0.2">
      <c r="C421" s="16"/>
      <c r="D421" s="16"/>
    </row>
    <row r="422" spans="3:4" x14ac:dyDescent="0.2">
      <c r="C422" s="16"/>
      <c r="D422" s="16"/>
    </row>
    <row r="423" spans="3:4" x14ac:dyDescent="0.2">
      <c r="C423" s="16"/>
      <c r="D423" s="16"/>
    </row>
    <row r="424" spans="3:4" x14ac:dyDescent="0.2">
      <c r="C424" s="16"/>
      <c r="D424" s="16"/>
    </row>
    <row r="425" spans="3:4" x14ac:dyDescent="0.2">
      <c r="C425" s="16"/>
      <c r="D425" s="16"/>
    </row>
    <row r="426" spans="3:4" x14ac:dyDescent="0.2">
      <c r="C426" s="16"/>
      <c r="D426" s="16"/>
    </row>
    <row r="427" spans="3:4" x14ac:dyDescent="0.2">
      <c r="C427" s="16"/>
      <c r="D427" s="16"/>
    </row>
    <row r="428" spans="3:4" x14ac:dyDescent="0.2">
      <c r="C428" s="16"/>
      <c r="D428" s="16"/>
    </row>
    <row r="429" spans="3:4" x14ac:dyDescent="0.2">
      <c r="C429" s="16"/>
      <c r="D429" s="16"/>
    </row>
    <row r="430" spans="3:4" x14ac:dyDescent="0.2">
      <c r="C430" s="16"/>
      <c r="D430" s="16"/>
    </row>
    <row r="431" spans="3:4" x14ac:dyDescent="0.2">
      <c r="C431" s="16"/>
      <c r="D431" s="16"/>
    </row>
    <row r="432" spans="3:4" x14ac:dyDescent="0.2">
      <c r="C432" s="16"/>
      <c r="D432" s="16"/>
    </row>
    <row r="433" spans="3:4" x14ac:dyDescent="0.2">
      <c r="C433" s="16"/>
      <c r="D433" s="16"/>
    </row>
    <row r="434" spans="3:4" x14ac:dyDescent="0.2">
      <c r="C434" s="16"/>
      <c r="D434" s="16"/>
    </row>
    <row r="435" spans="3:4" x14ac:dyDescent="0.2">
      <c r="C435" s="16"/>
      <c r="D435" s="16"/>
    </row>
    <row r="436" spans="3:4" x14ac:dyDescent="0.2">
      <c r="C436" s="16"/>
      <c r="D436" s="16"/>
    </row>
    <row r="437" spans="3:4" x14ac:dyDescent="0.2">
      <c r="C437" s="16"/>
      <c r="D437" s="16"/>
    </row>
    <row r="438" spans="3:4" x14ac:dyDescent="0.2">
      <c r="C438" s="16"/>
      <c r="D438" s="16"/>
    </row>
    <row r="439" spans="3:4" x14ac:dyDescent="0.2">
      <c r="C439" s="16"/>
      <c r="D439" s="16"/>
    </row>
    <row r="440" spans="3:4" x14ac:dyDescent="0.2">
      <c r="C440" s="16"/>
      <c r="D440" s="16"/>
    </row>
    <row r="441" spans="3:4" x14ac:dyDescent="0.2">
      <c r="C441" s="16"/>
      <c r="D441" s="16"/>
    </row>
    <row r="442" spans="3:4" x14ac:dyDescent="0.2">
      <c r="C442" s="16"/>
      <c r="D442" s="16"/>
    </row>
    <row r="443" spans="3:4" x14ac:dyDescent="0.2">
      <c r="C443" s="16"/>
      <c r="D443" s="16"/>
    </row>
    <row r="444" spans="3:4" x14ac:dyDescent="0.2">
      <c r="C444" s="16"/>
      <c r="D444" s="16"/>
    </row>
    <row r="445" spans="3:4" x14ac:dyDescent="0.2">
      <c r="C445" s="16"/>
      <c r="D445" s="16"/>
    </row>
    <row r="446" spans="3:4" x14ac:dyDescent="0.2">
      <c r="C446" s="16"/>
      <c r="D446" s="16"/>
    </row>
    <row r="447" spans="3:4" x14ac:dyDescent="0.2">
      <c r="C447" s="16"/>
      <c r="D447" s="16"/>
    </row>
    <row r="448" spans="3:4" x14ac:dyDescent="0.2">
      <c r="C448" s="16"/>
      <c r="D448" s="16"/>
    </row>
    <row r="449" spans="3:4" x14ac:dyDescent="0.2">
      <c r="C449" s="16"/>
      <c r="D449" s="16"/>
    </row>
    <row r="450" spans="3:4" x14ac:dyDescent="0.2">
      <c r="C450" s="16"/>
      <c r="D450" s="16"/>
    </row>
    <row r="451" spans="3:4" x14ac:dyDescent="0.2">
      <c r="C451" s="16"/>
      <c r="D451" s="16"/>
    </row>
    <row r="452" spans="3:4" x14ac:dyDescent="0.2">
      <c r="C452" s="16"/>
      <c r="D452" s="16"/>
    </row>
    <row r="453" spans="3:4" x14ac:dyDescent="0.2">
      <c r="C453" s="16"/>
      <c r="D453" s="16"/>
    </row>
    <row r="454" spans="3:4" x14ac:dyDescent="0.2">
      <c r="C454" s="16"/>
      <c r="D454" s="16"/>
    </row>
    <row r="455" spans="3:4" x14ac:dyDescent="0.2">
      <c r="C455" s="16"/>
      <c r="D455" s="16"/>
    </row>
    <row r="456" spans="3:4" x14ac:dyDescent="0.2">
      <c r="C456" s="16"/>
      <c r="D456" s="16"/>
    </row>
    <row r="457" spans="3:4" x14ac:dyDescent="0.2">
      <c r="C457" s="16"/>
      <c r="D457" s="16"/>
    </row>
    <row r="458" spans="3:4" x14ac:dyDescent="0.2">
      <c r="C458" s="16"/>
      <c r="D458" s="16"/>
    </row>
    <row r="459" spans="3:4" x14ac:dyDescent="0.2">
      <c r="C459" s="16"/>
      <c r="D459" s="16"/>
    </row>
    <row r="460" spans="3:4" x14ac:dyDescent="0.2">
      <c r="C460" s="16"/>
      <c r="D460" s="16"/>
    </row>
    <row r="461" spans="3:4" x14ac:dyDescent="0.2">
      <c r="C461" s="16"/>
      <c r="D461" s="16"/>
    </row>
    <row r="462" spans="3:4" x14ac:dyDescent="0.2">
      <c r="C462" s="16"/>
      <c r="D462" s="16"/>
    </row>
    <row r="463" spans="3:4" x14ac:dyDescent="0.2">
      <c r="C463" s="16"/>
      <c r="D463" s="16"/>
    </row>
    <row r="464" spans="3:4" x14ac:dyDescent="0.2">
      <c r="C464" s="16"/>
      <c r="D464" s="16"/>
    </row>
    <row r="465" spans="3:4" x14ac:dyDescent="0.2">
      <c r="C465" s="16"/>
      <c r="D465" s="16"/>
    </row>
    <row r="466" spans="3:4" x14ac:dyDescent="0.2">
      <c r="C466" s="16"/>
      <c r="D466" s="16"/>
    </row>
    <row r="467" spans="3:4" x14ac:dyDescent="0.2">
      <c r="C467" s="16"/>
      <c r="D467" s="16"/>
    </row>
    <row r="468" spans="3:4" x14ac:dyDescent="0.2">
      <c r="C468" s="16"/>
      <c r="D468" s="16"/>
    </row>
    <row r="469" spans="3:4" x14ac:dyDescent="0.2">
      <c r="C469" s="16"/>
      <c r="D469" s="16"/>
    </row>
    <row r="470" spans="3:4" x14ac:dyDescent="0.2">
      <c r="C470" s="16"/>
      <c r="D470" s="16"/>
    </row>
    <row r="471" spans="3:4" x14ac:dyDescent="0.2">
      <c r="C471" s="16"/>
      <c r="D471" s="16"/>
    </row>
    <row r="472" spans="3:4" x14ac:dyDescent="0.2">
      <c r="C472" s="16"/>
      <c r="D472" s="16"/>
    </row>
    <row r="473" spans="3:4" x14ac:dyDescent="0.2">
      <c r="C473" s="16"/>
      <c r="D473" s="16"/>
    </row>
    <row r="474" spans="3:4" x14ac:dyDescent="0.2">
      <c r="C474" s="16"/>
      <c r="D474" s="16"/>
    </row>
    <row r="475" spans="3:4" x14ac:dyDescent="0.2">
      <c r="C475" s="16"/>
      <c r="D475" s="16"/>
    </row>
    <row r="476" spans="3:4" x14ac:dyDescent="0.2">
      <c r="C476" s="16"/>
      <c r="D476" s="16"/>
    </row>
    <row r="477" spans="3:4" x14ac:dyDescent="0.2">
      <c r="C477" s="16"/>
      <c r="D477" s="16"/>
    </row>
    <row r="478" spans="3:4" x14ac:dyDescent="0.2">
      <c r="C478" s="16"/>
      <c r="D478" s="16"/>
    </row>
    <row r="479" spans="3:4" x14ac:dyDescent="0.2">
      <c r="C479" s="16"/>
      <c r="D479" s="16"/>
    </row>
    <row r="480" spans="3:4" x14ac:dyDescent="0.2">
      <c r="C480" s="16"/>
      <c r="D480" s="16"/>
    </row>
    <row r="481" spans="3:4" x14ac:dyDescent="0.2">
      <c r="C481" s="16"/>
      <c r="D481" s="16"/>
    </row>
    <row r="482" spans="3:4" x14ac:dyDescent="0.2">
      <c r="C482" s="16"/>
      <c r="D482" s="16"/>
    </row>
    <row r="483" spans="3:4" x14ac:dyDescent="0.2">
      <c r="C483" s="16"/>
      <c r="D483" s="16"/>
    </row>
    <row r="484" spans="3:4" x14ac:dyDescent="0.2">
      <c r="C484" s="16"/>
      <c r="D484" s="16"/>
    </row>
    <row r="485" spans="3:4" x14ac:dyDescent="0.2">
      <c r="C485" s="16"/>
      <c r="D485" s="16"/>
    </row>
    <row r="486" spans="3:4" x14ac:dyDescent="0.2">
      <c r="C486" s="16"/>
      <c r="D486" s="16"/>
    </row>
    <row r="487" spans="3:4" x14ac:dyDescent="0.2">
      <c r="C487" s="16"/>
      <c r="D487" s="16"/>
    </row>
    <row r="488" spans="3:4" x14ac:dyDescent="0.2">
      <c r="C488" s="16"/>
      <c r="D488" s="16"/>
    </row>
    <row r="489" spans="3:4" x14ac:dyDescent="0.2">
      <c r="C489" s="16"/>
      <c r="D489" s="16"/>
    </row>
    <row r="490" spans="3:4" x14ac:dyDescent="0.2">
      <c r="C490" s="16"/>
      <c r="D490" s="16"/>
    </row>
    <row r="491" spans="3:4" x14ac:dyDescent="0.2">
      <c r="C491" s="16"/>
      <c r="D491" s="16"/>
    </row>
    <row r="492" spans="3:4" x14ac:dyDescent="0.2">
      <c r="C492" s="16"/>
      <c r="D492" s="16"/>
    </row>
    <row r="493" spans="3:4" x14ac:dyDescent="0.2">
      <c r="C493" s="16"/>
      <c r="D493" s="16"/>
    </row>
    <row r="494" spans="3:4" x14ac:dyDescent="0.2">
      <c r="C494" s="16"/>
      <c r="D494" s="16"/>
    </row>
    <row r="495" spans="3:4" x14ac:dyDescent="0.2">
      <c r="C495" s="16"/>
      <c r="D495" s="16"/>
    </row>
    <row r="496" spans="3:4" x14ac:dyDescent="0.2">
      <c r="C496" s="16"/>
      <c r="D496" s="16"/>
    </row>
    <row r="497" spans="3:4" x14ac:dyDescent="0.2">
      <c r="C497" s="16"/>
      <c r="D497" s="16"/>
    </row>
    <row r="498" spans="3:4" x14ac:dyDescent="0.2">
      <c r="C498" s="16"/>
      <c r="D498" s="16"/>
    </row>
    <row r="499" spans="3:4" x14ac:dyDescent="0.2">
      <c r="C499" s="16"/>
      <c r="D499" s="16"/>
    </row>
    <row r="500" spans="3:4" x14ac:dyDescent="0.2">
      <c r="C500" s="16"/>
      <c r="D500" s="16"/>
    </row>
    <row r="501" spans="3:4" x14ac:dyDescent="0.2">
      <c r="C501" s="16"/>
      <c r="D501" s="16"/>
    </row>
    <row r="502" spans="3:4" x14ac:dyDescent="0.2">
      <c r="C502" s="16"/>
      <c r="D502" s="16"/>
    </row>
    <row r="503" spans="3:4" x14ac:dyDescent="0.2">
      <c r="C503" s="16"/>
      <c r="D503" s="16"/>
    </row>
    <row r="504" spans="3:4" x14ac:dyDescent="0.2">
      <c r="C504" s="16"/>
      <c r="D504" s="16"/>
    </row>
    <row r="505" spans="3:4" x14ac:dyDescent="0.2">
      <c r="C505" s="16"/>
      <c r="D505" s="16"/>
    </row>
    <row r="506" spans="3:4" x14ac:dyDescent="0.2">
      <c r="C506" s="16"/>
      <c r="D506" s="16"/>
    </row>
    <row r="507" spans="3:4" x14ac:dyDescent="0.2">
      <c r="C507" s="16"/>
      <c r="D507" s="16"/>
    </row>
    <row r="508" spans="3:4" x14ac:dyDescent="0.2">
      <c r="C508" s="16"/>
      <c r="D508" s="16"/>
    </row>
    <row r="509" spans="3:4" x14ac:dyDescent="0.2">
      <c r="C509" s="16"/>
      <c r="D509" s="16"/>
    </row>
    <row r="510" spans="3:4" x14ac:dyDescent="0.2">
      <c r="C510" s="16"/>
      <c r="D510" s="16"/>
    </row>
    <row r="511" spans="3:4" x14ac:dyDescent="0.2">
      <c r="C511" s="16"/>
      <c r="D511" s="16"/>
    </row>
    <row r="512" spans="3:4" x14ac:dyDescent="0.2">
      <c r="C512" s="16"/>
      <c r="D512" s="16"/>
    </row>
    <row r="513" spans="3:4" x14ac:dyDescent="0.2">
      <c r="C513" s="16"/>
      <c r="D513" s="16"/>
    </row>
    <row r="514" spans="3:4" x14ac:dyDescent="0.2">
      <c r="C514" s="16"/>
      <c r="D514" s="16"/>
    </row>
    <row r="515" spans="3:4" x14ac:dyDescent="0.2">
      <c r="C515" s="16"/>
      <c r="D515" s="16"/>
    </row>
    <row r="516" spans="3:4" x14ac:dyDescent="0.2">
      <c r="C516" s="16"/>
      <c r="D516" s="16"/>
    </row>
    <row r="517" spans="3:4" x14ac:dyDescent="0.2">
      <c r="C517" s="16"/>
      <c r="D517" s="16"/>
    </row>
    <row r="518" spans="3:4" x14ac:dyDescent="0.2">
      <c r="C518" s="16"/>
      <c r="D518" s="16"/>
    </row>
    <row r="519" spans="3:4" x14ac:dyDescent="0.2">
      <c r="C519" s="16"/>
      <c r="D519" s="16"/>
    </row>
    <row r="520" spans="3:4" x14ac:dyDescent="0.2">
      <c r="C520" s="16"/>
      <c r="D520" s="16"/>
    </row>
    <row r="521" spans="3:4" x14ac:dyDescent="0.2">
      <c r="C521" s="16"/>
      <c r="D521" s="16"/>
    </row>
    <row r="522" spans="3:4" x14ac:dyDescent="0.2">
      <c r="C522" s="16"/>
      <c r="D522" s="16"/>
    </row>
    <row r="523" spans="3:4" x14ac:dyDescent="0.2">
      <c r="C523" s="16"/>
      <c r="D523" s="16"/>
    </row>
    <row r="524" spans="3:4" x14ac:dyDescent="0.2">
      <c r="C524" s="16"/>
      <c r="D524" s="16"/>
    </row>
    <row r="525" spans="3:4" x14ac:dyDescent="0.2">
      <c r="C525" s="16"/>
      <c r="D525" s="16"/>
    </row>
    <row r="526" spans="3:4" x14ac:dyDescent="0.2">
      <c r="C526" s="16"/>
      <c r="D526" s="16"/>
    </row>
    <row r="527" spans="3:4" x14ac:dyDescent="0.2">
      <c r="C527" s="16"/>
      <c r="D527" s="16"/>
    </row>
    <row r="528" spans="3:4" x14ac:dyDescent="0.2">
      <c r="C528" s="16"/>
      <c r="D528" s="16"/>
    </row>
    <row r="529" spans="3:4" x14ac:dyDescent="0.2">
      <c r="C529" s="16"/>
      <c r="D529" s="16"/>
    </row>
    <row r="530" spans="3:4" x14ac:dyDescent="0.2">
      <c r="C530" s="16"/>
      <c r="D530" s="16"/>
    </row>
    <row r="531" spans="3:4" x14ac:dyDescent="0.2">
      <c r="C531" s="16"/>
      <c r="D531" s="16"/>
    </row>
    <row r="532" spans="3:4" x14ac:dyDescent="0.2">
      <c r="C532" s="16"/>
      <c r="D532" s="16"/>
    </row>
    <row r="533" spans="3:4" x14ac:dyDescent="0.2">
      <c r="C533" s="16"/>
      <c r="D533" s="16"/>
    </row>
    <row r="534" spans="3:4" x14ac:dyDescent="0.2">
      <c r="C534" s="16"/>
      <c r="D534" s="16"/>
    </row>
    <row r="535" spans="3:4" x14ac:dyDescent="0.2">
      <c r="C535" s="16"/>
      <c r="D535" s="16"/>
    </row>
    <row r="536" spans="3:4" x14ac:dyDescent="0.2">
      <c r="C536" s="16"/>
      <c r="D536" s="16"/>
    </row>
    <row r="537" spans="3:4" x14ac:dyDescent="0.2">
      <c r="C537" s="16"/>
      <c r="D537" s="16"/>
    </row>
    <row r="538" spans="3:4" x14ac:dyDescent="0.2">
      <c r="C538" s="16"/>
      <c r="D538" s="16"/>
    </row>
    <row r="539" spans="3:4" x14ac:dyDescent="0.2">
      <c r="C539" s="16"/>
      <c r="D539" s="16"/>
    </row>
    <row r="540" spans="3:4" x14ac:dyDescent="0.2">
      <c r="C540" s="16"/>
      <c r="D540" s="16"/>
    </row>
    <row r="541" spans="3:4" x14ac:dyDescent="0.2">
      <c r="C541" s="16"/>
      <c r="D541" s="16"/>
    </row>
    <row r="542" spans="3:4" x14ac:dyDescent="0.2">
      <c r="C542" s="16"/>
      <c r="D542" s="16"/>
    </row>
    <row r="543" spans="3:4" x14ac:dyDescent="0.2">
      <c r="C543" s="16"/>
      <c r="D543" s="16"/>
    </row>
    <row r="544" spans="3:4" x14ac:dyDescent="0.2">
      <c r="C544" s="16"/>
      <c r="D544" s="16"/>
    </row>
    <row r="545" spans="3:4" x14ac:dyDescent="0.2">
      <c r="C545" s="16"/>
      <c r="D545" s="16"/>
    </row>
    <row r="546" spans="3:4" x14ac:dyDescent="0.2">
      <c r="C546" s="16"/>
      <c r="D546" s="16"/>
    </row>
    <row r="547" spans="3:4" x14ac:dyDescent="0.2">
      <c r="C547" s="16"/>
      <c r="D547" s="16"/>
    </row>
    <row r="548" spans="3:4" x14ac:dyDescent="0.2">
      <c r="C548" s="16"/>
      <c r="D548" s="16"/>
    </row>
    <row r="549" spans="3:4" x14ac:dyDescent="0.2">
      <c r="C549" s="16"/>
      <c r="D549" s="16"/>
    </row>
    <row r="550" spans="3:4" x14ac:dyDescent="0.2">
      <c r="C550" s="16"/>
      <c r="D550" s="16"/>
    </row>
    <row r="551" spans="3:4" x14ac:dyDescent="0.2">
      <c r="C551" s="16"/>
      <c r="D551" s="16"/>
    </row>
    <row r="552" spans="3:4" x14ac:dyDescent="0.2">
      <c r="C552" s="16"/>
      <c r="D552" s="16"/>
    </row>
    <row r="553" spans="3:4" x14ac:dyDescent="0.2">
      <c r="C553" s="16"/>
      <c r="D553" s="16"/>
    </row>
    <row r="554" spans="3:4" x14ac:dyDescent="0.2">
      <c r="C554" s="16"/>
      <c r="D554" s="16"/>
    </row>
    <row r="555" spans="3:4" x14ac:dyDescent="0.2">
      <c r="C555" s="16"/>
      <c r="D555" s="16"/>
    </row>
    <row r="556" spans="3:4" x14ac:dyDescent="0.2">
      <c r="C556" s="16"/>
      <c r="D556" s="16"/>
    </row>
    <row r="557" spans="3:4" x14ac:dyDescent="0.2">
      <c r="C557" s="16"/>
      <c r="D557" s="16"/>
    </row>
    <row r="558" spans="3:4" x14ac:dyDescent="0.2">
      <c r="C558" s="16"/>
      <c r="D558" s="16"/>
    </row>
    <row r="559" spans="3:4" x14ac:dyDescent="0.2">
      <c r="C559" s="16"/>
      <c r="D559" s="16"/>
    </row>
    <row r="560" spans="3:4" x14ac:dyDescent="0.2">
      <c r="C560" s="16"/>
      <c r="D560" s="16"/>
    </row>
    <row r="561" spans="3:4" x14ac:dyDescent="0.2">
      <c r="C561" s="16"/>
      <c r="D561" s="16"/>
    </row>
    <row r="562" spans="3:4" x14ac:dyDescent="0.2">
      <c r="C562" s="16"/>
      <c r="D562" s="16"/>
    </row>
    <row r="563" spans="3:4" x14ac:dyDescent="0.2">
      <c r="C563" s="16"/>
      <c r="D563" s="16"/>
    </row>
    <row r="564" spans="3:4" x14ac:dyDescent="0.2">
      <c r="C564" s="16"/>
      <c r="D564" s="16"/>
    </row>
    <row r="565" spans="3:4" x14ac:dyDescent="0.2">
      <c r="C565" s="16"/>
      <c r="D565" s="16"/>
    </row>
    <row r="566" spans="3:4" x14ac:dyDescent="0.2">
      <c r="C566" s="16"/>
      <c r="D566" s="16"/>
    </row>
    <row r="567" spans="3:4" x14ac:dyDescent="0.2">
      <c r="C567" s="16"/>
      <c r="D567" s="16"/>
    </row>
    <row r="568" spans="3:4" x14ac:dyDescent="0.2">
      <c r="C568" s="16"/>
      <c r="D568" s="16"/>
    </row>
    <row r="569" spans="3:4" x14ac:dyDescent="0.2">
      <c r="C569" s="16"/>
      <c r="D569" s="16"/>
    </row>
    <row r="570" spans="3:4" x14ac:dyDescent="0.2">
      <c r="C570" s="16"/>
      <c r="D570" s="16"/>
    </row>
    <row r="571" spans="3:4" x14ac:dyDescent="0.2">
      <c r="C571" s="16"/>
      <c r="D571" s="16"/>
    </row>
    <row r="572" spans="3:4" x14ac:dyDescent="0.2">
      <c r="C572" s="16"/>
      <c r="D572" s="16"/>
    </row>
    <row r="573" spans="3:4" x14ac:dyDescent="0.2">
      <c r="C573" s="16"/>
      <c r="D573" s="16"/>
    </row>
    <row r="574" spans="3:4" x14ac:dyDescent="0.2">
      <c r="C574" s="16"/>
      <c r="D574" s="16"/>
    </row>
    <row r="575" spans="3:4" x14ac:dyDescent="0.2">
      <c r="C575" s="16"/>
      <c r="D575" s="16"/>
    </row>
    <row r="576" spans="3:4" x14ac:dyDescent="0.2">
      <c r="C576" s="16"/>
      <c r="D576" s="16"/>
    </row>
    <row r="577" spans="3:4" x14ac:dyDescent="0.2">
      <c r="C577" s="16"/>
      <c r="D577" s="16"/>
    </row>
    <row r="578" spans="3:4" x14ac:dyDescent="0.2">
      <c r="C578" s="16"/>
      <c r="D578" s="16"/>
    </row>
    <row r="579" spans="3:4" x14ac:dyDescent="0.2">
      <c r="C579" s="16"/>
      <c r="D579" s="16"/>
    </row>
    <row r="580" spans="3:4" x14ac:dyDescent="0.2">
      <c r="C580" s="16"/>
      <c r="D580" s="16"/>
    </row>
    <row r="581" spans="3:4" x14ac:dyDescent="0.2">
      <c r="C581" s="16"/>
      <c r="D581" s="16"/>
    </row>
    <row r="582" spans="3:4" x14ac:dyDescent="0.2">
      <c r="C582" s="16"/>
      <c r="D582" s="16"/>
    </row>
    <row r="583" spans="3:4" x14ac:dyDescent="0.2">
      <c r="C583" s="16"/>
      <c r="D583" s="16"/>
    </row>
    <row r="584" spans="3:4" x14ac:dyDescent="0.2">
      <c r="C584" s="16"/>
      <c r="D584" s="16"/>
    </row>
    <row r="585" spans="3:4" x14ac:dyDescent="0.2">
      <c r="C585" s="16"/>
      <c r="D585" s="16"/>
    </row>
    <row r="586" spans="3:4" x14ac:dyDescent="0.2">
      <c r="C586" s="16"/>
      <c r="D586" s="16"/>
    </row>
    <row r="587" spans="3:4" x14ac:dyDescent="0.2">
      <c r="C587" s="16"/>
      <c r="D587" s="16"/>
    </row>
    <row r="588" spans="3:4" x14ac:dyDescent="0.2">
      <c r="C588" s="16"/>
      <c r="D588" s="16"/>
    </row>
    <row r="589" spans="3:4" x14ac:dyDescent="0.2">
      <c r="C589" s="16"/>
      <c r="D589" s="16"/>
    </row>
    <row r="590" spans="3:4" x14ac:dyDescent="0.2">
      <c r="C590" s="16"/>
      <c r="D590" s="16"/>
    </row>
    <row r="591" spans="3:4" x14ac:dyDescent="0.2">
      <c r="C591" s="16"/>
      <c r="D591" s="16"/>
    </row>
    <row r="592" spans="3:4" x14ac:dyDescent="0.2">
      <c r="C592" s="16"/>
      <c r="D592" s="16"/>
    </row>
    <row r="593" spans="3:4" x14ac:dyDescent="0.2">
      <c r="C593" s="16"/>
      <c r="D593" s="16"/>
    </row>
    <row r="594" spans="3:4" x14ac:dyDescent="0.2">
      <c r="C594" s="16"/>
      <c r="D594" s="16"/>
    </row>
    <row r="595" spans="3:4" x14ac:dyDescent="0.2">
      <c r="C595" s="16"/>
      <c r="D595" s="16"/>
    </row>
    <row r="596" spans="3:4" x14ac:dyDescent="0.2">
      <c r="C596" s="16"/>
      <c r="D596" s="16"/>
    </row>
    <row r="597" spans="3:4" x14ac:dyDescent="0.2">
      <c r="C597" s="16"/>
      <c r="D597" s="16"/>
    </row>
    <row r="598" spans="3:4" x14ac:dyDescent="0.2">
      <c r="C598" s="16"/>
      <c r="D598" s="16"/>
    </row>
    <row r="599" spans="3:4" x14ac:dyDescent="0.2">
      <c r="C599" s="16"/>
      <c r="D599" s="16"/>
    </row>
    <row r="600" spans="3:4" x14ac:dyDescent="0.2">
      <c r="C600" s="16"/>
      <c r="D600" s="16"/>
    </row>
    <row r="601" spans="3:4" x14ac:dyDescent="0.2">
      <c r="C601" s="16"/>
      <c r="D601" s="16"/>
    </row>
    <row r="602" spans="3:4" x14ac:dyDescent="0.2">
      <c r="C602" s="16"/>
      <c r="D602" s="16"/>
    </row>
    <row r="603" spans="3:4" x14ac:dyDescent="0.2">
      <c r="C603" s="16"/>
      <c r="D603" s="16"/>
    </row>
    <row r="604" spans="3:4" x14ac:dyDescent="0.2">
      <c r="C604" s="16"/>
      <c r="D604" s="16"/>
    </row>
    <row r="605" spans="3:4" x14ac:dyDescent="0.2">
      <c r="C605" s="16"/>
      <c r="D605" s="16"/>
    </row>
    <row r="606" spans="3:4" x14ac:dyDescent="0.2">
      <c r="C606" s="16"/>
      <c r="D606" s="16"/>
    </row>
    <row r="607" spans="3:4" x14ac:dyDescent="0.2">
      <c r="C607" s="16"/>
      <c r="D607" s="16"/>
    </row>
    <row r="608" spans="3:4" x14ac:dyDescent="0.2">
      <c r="C608" s="16"/>
      <c r="D608" s="16"/>
    </row>
    <row r="609" spans="3:4" x14ac:dyDescent="0.2">
      <c r="C609" s="16"/>
      <c r="D609" s="16"/>
    </row>
    <row r="610" spans="3:4" x14ac:dyDescent="0.2">
      <c r="C610" s="16"/>
      <c r="D610" s="16"/>
    </row>
    <row r="611" spans="3:4" x14ac:dyDescent="0.2">
      <c r="C611" s="16"/>
      <c r="D611" s="16"/>
    </row>
    <row r="612" spans="3:4" x14ac:dyDescent="0.2">
      <c r="C612" s="16"/>
      <c r="D612" s="16"/>
    </row>
    <row r="613" spans="3:4" x14ac:dyDescent="0.2">
      <c r="C613" s="16"/>
      <c r="D613" s="16"/>
    </row>
    <row r="614" spans="3:4" x14ac:dyDescent="0.2">
      <c r="C614" s="16"/>
      <c r="D614" s="16"/>
    </row>
    <row r="615" spans="3:4" x14ac:dyDescent="0.2">
      <c r="C615" s="16"/>
      <c r="D615" s="16"/>
    </row>
    <row r="616" spans="3:4" x14ac:dyDescent="0.2">
      <c r="C616" s="16"/>
      <c r="D616" s="16"/>
    </row>
    <row r="617" spans="3:4" x14ac:dyDescent="0.2">
      <c r="C617" s="16"/>
      <c r="D617" s="16"/>
    </row>
    <row r="618" spans="3:4" x14ac:dyDescent="0.2">
      <c r="C618" s="16"/>
      <c r="D618" s="16"/>
    </row>
    <row r="619" spans="3:4" x14ac:dyDescent="0.2">
      <c r="C619" s="16"/>
      <c r="D619" s="16"/>
    </row>
    <row r="620" spans="3:4" x14ac:dyDescent="0.2">
      <c r="C620" s="16"/>
      <c r="D620" s="16"/>
    </row>
    <row r="621" spans="3:4" x14ac:dyDescent="0.2">
      <c r="C621" s="16"/>
      <c r="D621" s="16"/>
    </row>
    <row r="622" spans="3:4" x14ac:dyDescent="0.2">
      <c r="C622" s="16"/>
      <c r="D622" s="16"/>
    </row>
    <row r="623" spans="3:4" x14ac:dyDescent="0.2">
      <c r="C623" s="16"/>
      <c r="D623" s="16"/>
    </row>
    <row r="624" spans="3:4" x14ac:dyDescent="0.2">
      <c r="C624" s="16"/>
      <c r="D624" s="16"/>
    </row>
    <row r="625" spans="3:4" x14ac:dyDescent="0.2">
      <c r="C625" s="16"/>
      <c r="D625" s="16"/>
    </row>
    <row r="626" spans="3:4" x14ac:dyDescent="0.2">
      <c r="C626" s="16"/>
      <c r="D626" s="16"/>
    </row>
    <row r="627" spans="3:4" x14ac:dyDescent="0.2">
      <c r="C627" s="16"/>
      <c r="D627" s="16"/>
    </row>
    <row r="628" spans="3:4" x14ac:dyDescent="0.2">
      <c r="C628" s="16"/>
      <c r="D628" s="16"/>
    </row>
    <row r="629" spans="3:4" x14ac:dyDescent="0.2">
      <c r="C629" s="16"/>
      <c r="D629" s="16"/>
    </row>
    <row r="630" spans="3:4" x14ac:dyDescent="0.2">
      <c r="C630" s="16"/>
      <c r="D630" s="16"/>
    </row>
    <row r="631" spans="3:4" x14ac:dyDescent="0.2">
      <c r="C631" s="16"/>
      <c r="D631" s="16"/>
    </row>
    <row r="632" spans="3:4" x14ac:dyDescent="0.2">
      <c r="C632" s="16"/>
      <c r="D632" s="16"/>
    </row>
    <row r="633" spans="3:4" x14ac:dyDescent="0.2">
      <c r="C633" s="16"/>
      <c r="D633" s="16"/>
    </row>
    <row r="634" spans="3:4" x14ac:dyDescent="0.2">
      <c r="C634" s="16"/>
      <c r="D634" s="16"/>
    </row>
    <row r="635" spans="3:4" x14ac:dyDescent="0.2">
      <c r="C635" s="16"/>
      <c r="D635" s="16"/>
    </row>
    <row r="636" spans="3:4" x14ac:dyDescent="0.2">
      <c r="C636" s="16"/>
      <c r="D636" s="16"/>
    </row>
    <row r="637" spans="3:4" x14ac:dyDescent="0.2">
      <c r="C637" s="16"/>
      <c r="D637" s="16"/>
    </row>
    <row r="638" spans="3:4" x14ac:dyDescent="0.2">
      <c r="C638" s="16"/>
      <c r="D638" s="16"/>
    </row>
    <row r="639" spans="3:4" x14ac:dyDescent="0.2">
      <c r="C639" s="16"/>
      <c r="D639" s="16"/>
    </row>
    <row r="640" spans="3:4" x14ac:dyDescent="0.2">
      <c r="C640" s="16"/>
      <c r="D640" s="16"/>
    </row>
    <row r="641" spans="3:4" x14ac:dyDescent="0.2">
      <c r="C641" s="16"/>
      <c r="D641" s="16"/>
    </row>
    <row r="642" spans="3:4" x14ac:dyDescent="0.2">
      <c r="C642" s="16"/>
      <c r="D642" s="16"/>
    </row>
    <row r="643" spans="3:4" x14ac:dyDescent="0.2">
      <c r="C643" s="16"/>
      <c r="D643" s="16"/>
    </row>
    <row r="644" spans="3:4" x14ac:dyDescent="0.2">
      <c r="C644" s="16"/>
      <c r="D644" s="16"/>
    </row>
    <row r="645" spans="3:4" x14ac:dyDescent="0.2">
      <c r="C645" s="16"/>
      <c r="D645" s="16"/>
    </row>
    <row r="646" spans="3:4" x14ac:dyDescent="0.2">
      <c r="C646" s="16"/>
      <c r="D646" s="16"/>
    </row>
    <row r="647" spans="3:4" x14ac:dyDescent="0.2">
      <c r="C647" s="16"/>
      <c r="D647" s="16"/>
    </row>
    <row r="648" spans="3:4" x14ac:dyDescent="0.2">
      <c r="C648" s="16"/>
      <c r="D648" s="16"/>
    </row>
    <row r="649" spans="3:4" x14ac:dyDescent="0.2">
      <c r="C649" s="16"/>
      <c r="D649" s="16"/>
    </row>
    <row r="650" spans="3:4" x14ac:dyDescent="0.2">
      <c r="C650" s="16"/>
      <c r="D650" s="16"/>
    </row>
    <row r="651" spans="3:4" x14ac:dyDescent="0.2">
      <c r="C651" s="16"/>
      <c r="D651" s="16"/>
    </row>
    <row r="652" spans="3:4" x14ac:dyDescent="0.2">
      <c r="C652" s="16"/>
      <c r="D652" s="16"/>
    </row>
    <row r="653" spans="3:4" x14ac:dyDescent="0.2">
      <c r="C653" s="16"/>
      <c r="D653" s="16"/>
    </row>
    <row r="654" spans="3:4" x14ac:dyDescent="0.2">
      <c r="C654" s="16"/>
      <c r="D654" s="16"/>
    </row>
    <row r="655" spans="3:4" x14ac:dyDescent="0.2">
      <c r="C655" s="16"/>
      <c r="D655" s="16"/>
    </row>
    <row r="656" spans="3:4" x14ac:dyDescent="0.2">
      <c r="C656" s="16"/>
      <c r="D656" s="16"/>
    </row>
    <row r="657" spans="3:4" x14ac:dyDescent="0.2">
      <c r="C657" s="16"/>
      <c r="D657" s="16"/>
    </row>
    <row r="658" spans="3:4" x14ac:dyDescent="0.2">
      <c r="C658" s="16"/>
      <c r="D658" s="16"/>
    </row>
    <row r="659" spans="3:4" x14ac:dyDescent="0.2">
      <c r="C659" s="16"/>
      <c r="D659" s="16"/>
    </row>
    <row r="660" spans="3:4" x14ac:dyDescent="0.2">
      <c r="C660" s="16"/>
      <c r="D660" s="16"/>
    </row>
    <row r="661" spans="3:4" x14ac:dyDescent="0.2">
      <c r="C661" s="16"/>
      <c r="D661" s="16"/>
    </row>
    <row r="662" spans="3:4" x14ac:dyDescent="0.2">
      <c r="C662" s="16"/>
      <c r="D662" s="16"/>
    </row>
    <row r="663" spans="3:4" x14ac:dyDescent="0.2">
      <c r="C663" s="16"/>
      <c r="D663" s="16"/>
    </row>
    <row r="664" spans="3:4" x14ac:dyDescent="0.2">
      <c r="C664" s="16"/>
      <c r="D664" s="16"/>
    </row>
    <row r="665" spans="3:4" x14ac:dyDescent="0.2">
      <c r="C665" s="16"/>
      <c r="D665" s="16"/>
    </row>
    <row r="666" spans="3:4" x14ac:dyDescent="0.2">
      <c r="C666" s="16"/>
      <c r="D666" s="16"/>
    </row>
    <row r="667" spans="3:4" x14ac:dyDescent="0.2">
      <c r="C667" s="16"/>
      <c r="D667" s="16"/>
    </row>
    <row r="668" spans="3:4" x14ac:dyDescent="0.2">
      <c r="C668" s="16"/>
      <c r="D668" s="16"/>
    </row>
    <row r="669" spans="3:4" x14ac:dyDescent="0.2">
      <c r="C669" s="16"/>
      <c r="D669" s="16"/>
    </row>
    <row r="670" spans="3:4" x14ac:dyDescent="0.2">
      <c r="C670" s="16"/>
      <c r="D670" s="16"/>
    </row>
    <row r="671" spans="3:4" x14ac:dyDescent="0.2">
      <c r="C671" s="16"/>
      <c r="D671" s="16"/>
    </row>
    <row r="672" spans="3:4" x14ac:dyDescent="0.2">
      <c r="C672" s="16"/>
      <c r="D672" s="16"/>
    </row>
    <row r="673" spans="3:4" x14ac:dyDescent="0.2">
      <c r="C673" s="16"/>
      <c r="D673" s="16"/>
    </row>
    <row r="674" spans="3:4" x14ac:dyDescent="0.2">
      <c r="C674" s="16"/>
      <c r="D674" s="16"/>
    </row>
    <row r="675" spans="3:4" x14ac:dyDescent="0.2">
      <c r="C675" s="16"/>
      <c r="D675" s="16"/>
    </row>
    <row r="676" spans="3:4" x14ac:dyDescent="0.2">
      <c r="C676" s="16"/>
      <c r="D676" s="16"/>
    </row>
    <row r="677" spans="3:4" x14ac:dyDescent="0.2">
      <c r="C677" s="16"/>
      <c r="D677" s="16"/>
    </row>
    <row r="678" spans="3:4" x14ac:dyDescent="0.2">
      <c r="C678" s="16"/>
      <c r="D678" s="16"/>
    </row>
    <row r="679" spans="3:4" x14ac:dyDescent="0.2">
      <c r="C679" s="16"/>
      <c r="D679" s="16"/>
    </row>
    <row r="680" spans="3:4" x14ac:dyDescent="0.2">
      <c r="C680" s="16"/>
      <c r="D680" s="16"/>
    </row>
    <row r="681" spans="3:4" x14ac:dyDescent="0.2">
      <c r="C681" s="16"/>
      <c r="D681" s="16"/>
    </row>
    <row r="682" spans="3:4" x14ac:dyDescent="0.2">
      <c r="C682" s="16"/>
      <c r="D682" s="16"/>
    </row>
    <row r="683" spans="3:4" x14ac:dyDescent="0.2">
      <c r="C683" s="16"/>
      <c r="D683" s="16"/>
    </row>
    <row r="684" spans="3:4" x14ac:dyDescent="0.2">
      <c r="C684" s="16"/>
      <c r="D684" s="16"/>
    </row>
    <row r="685" spans="3:4" x14ac:dyDescent="0.2">
      <c r="C685" s="16"/>
      <c r="D685" s="16"/>
    </row>
    <row r="686" spans="3:4" x14ac:dyDescent="0.2">
      <c r="C686" s="16"/>
      <c r="D686" s="16"/>
    </row>
    <row r="687" spans="3:4" x14ac:dyDescent="0.2">
      <c r="C687" s="16"/>
      <c r="D687" s="16"/>
    </row>
    <row r="688" spans="3:4" x14ac:dyDescent="0.2">
      <c r="C688" s="16"/>
      <c r="D688" s="16"/>
    </row>
    <row r="689" spans="3:4" x14ac:dyDescent="0.2">
      <c r="C689" s="16"/>
      <c r="D689" s="16"/>
    </row>
    <row r="690" spans="3:4" x14ac:dyDescent="0.2">
      <c r="C690" s="16"/>
      <c r="D690" s="16"/>
    </row>
    <row r="691" spans="3:4" x14ac:dyDescent="0.2">
      <c r="C691" s="16"/>
      <c r="D691" s="16"/>
    </row>
    <row r="692" spans="3:4" x14ac:dyDescent="0.2">
      <c r="C692" s="16"/>
      <c r="D692" s="16"/>
    </row>
    <row r="693" spans="3:4" x14ac:dyDescent="0.2">
      <c r="C693" s="16"/>
      <c r="D693" s="16"/>
    </row>
    <row r="694" spans="3:4" x14ac:dyDescent="0.2">
      <c r="C694" s="16"/>
      <c r="D694" s="16"/>
    </row>
    <row r="695" spans="3:4" x14ac:dyDescent="0.2">
      <c r="C695" s="16"/>
      <c r="D695" s="16"/>
    </row>
    <row r="696" spans="3:4" x14ac:dyDescent="0.2">
      <c r="C696" s="16"/>
      <c r="D696" s="16"/>
    </row>
    <row r="697" spans="3:4" x14ac:dyDescent="0.2">
      <c r="C697" s="16"/>
      <c r="D697" s="16"/>
    </row>
    <row r="698" spans="3:4" x14ac:dyDescent="0.2">
      <c r="C698" s="16"/>
      <c r="D698" s="16"/>
    </row>
    <row r="699" spans="3:4" x14ac:dyDescent="0.2">
      <c r="C699" s="16"/>
      <c r="D699" s="16"/>
    </row>
    <row r="700" spans="3:4" x14ac:dyDescent="0.2">
      <c r="C700" s="16"/>
      <c r="D700" s="16"/>
    </row>
    <row r="701" spans="3:4" x14ac:dyDescent="0.2">
      <c r="C701" s="16"/>
      <c r="D701" s="16"/>
    </row>
    <row r="702" spans="3:4" x14ac:dyDescent="0.2">
      <c r="C702" s="16"/>
      <c r="D702" s="16"/>
    </row>
    <row r="703" spans="3:4" x14ac:dyDescent="0.2">
      <c r="C703" s="16"/>
      <c r="D703" s="16"/>
    </row>
    <row r="704" spans="3:4" x14ac:dyDescent="0.2">
      <c r="C704" s="16"/>
      <c r="D704" s="16"/>
    </row>
    <row r="705" spans="3:4" x14ac:dyDescent="0.2">
      <c r="C705" s="16"/>
      <c r="D705" s="16"/>
    </row>
    <row r="706" spans="3:4" x14ac:dyDescent="0.2">
      <c r="C706" s="16"/>
      <c r="D706" s="16"/>
    </row>
    <row r="707" spans="3:4" x14ac:dyDescent="0.2">
      <c r="C707" s="16"/>
      <c r="D707" s="16"/>
    </row>
    <row r="708" spans="3:4" x14ac:dyDescent="0.2">
      <c r="C708" s="16"/>
      <c r="D708" s="16"/>
    </row>
    <row r="709" spans="3:4" x14ac:dyDescent="0.2">
      <c r="C709" s="16"/>
      <c r="D709" s="16"/>
    </row>
    <row r="710" spans="3:4" x14ac:dyDescent="0.2">
      <c r="C710" s="16"/>
      <c r="D710" s="16"/>
    </row>
    <row r="711" spans="3:4" x14ac:dyDescent="0.2">
      <c r="C711" s="16"/>
      <c r="D711" s="16"/>
    </row>
    <row r="712" spans="3:4" x14ac:dyDescent="0.2">
      <c r="C712" s="16"/>
      <c r="D712" s="16"/>
    </row>
    <row r="713" spans="3:4" x14ac:dyDescent="0.2">
      <c r="C713" s="16"/>
      <c r="D713" s="16"/>
    </row>
    <row r="714" spans="3:4" x14ac:dyDescent="0.2">
      <c r="C714" s="16"/>
      <c r="D714" s="16"/>
    </row>
    <row r="715" spans="3:4" x14ac:dyDescent="0.2">
      <c r="C715" s="16"/>
      <c r="D715" s="16"/>
    </row>
    <row r="716" spans="3:4" x14ac:dyDescent="0.2">
      <c r="C716" s="16"/>
      <c r="D716" s="16"/>
    </row>
    <row r="717" spans="3:4" x14ac:dyDescent="0.2">
      <c r="C717" s="16"/>
      <c r="D717" s="16"/>
    </row>
    <row r="718" spans="3:4" x14ac:dyDescent="0.2">
      <c r="C718" s="16"/>
      <c r="D718" s="16"/>
    </row>
    <row r="719" spans="3:4" x14ac:dyDescent="0.2">
      <c r="C719" s="16"/>
      <c r="D719" s="16"/>
    </row>
    <row r="720" spans="3:4" x14ac:dyDescent="0.2">
      <c r="C720" s="16"/>
      <c r="D720" s="16"/>
    </row>
    <row r="721" spans="3:4" x14ac:dyDescent="0.2">
      <c r="C721" s="16"/>
      <c r="D721" s="16"/>
    </row>
    <row r="722" spans="3:4" x14ac:dyDescent="0.2">
      <c r="C722" s="16"/>
      <c r="D722" s="16"/>
    </row>
    <row r="723" spans="3:4" x14ac:dyDescent="0.2">
      <c r="C723" s="16"/>
      <c r="D723" s="16"/>
    </row>
    <row r="724" spans="3:4" x14ac:dyDescent="0.2">
      <c r="C724" s="16"/>
      <c r="D724" s="16"/>
    </row>
    <row r="725" spans="3:4" x14ac:dyDescent="0.2">
      <c r="C725" s="16"/>
      <c r="D725" s="16"/>
    </row>
    <row r="726" spans="3:4" x14ac:dyDescent="0.2">
      <c r="C726" s="16"/>
      <c r="D726" s="16"/>
    </row>
    <row r="727" spans="3:4" x14ac:dyDescent="0.2">
      <c r="C727" s="16"/>
      <c r="D727" s="16"/>
    </row>
    <row r="728" spans="3:4" x14ac:dyDescent="0.2">
      <c r="C728" s="16"/>
      <c r="D728" s="16"/>
    </row>
    <row r="729" spans="3:4" x14ac:dyDescent="0.2">
      <c r="C729" s="16"/>
      <c r="D729" s="16"/>
    </row>
    <row r="730" spans="3:4" x14ac:dyDescent="0.2">
      <c r="C730" s="16"/>
      <c r="D730" s="16"/>
    </row>
    <row r="731" spans="3:4" x14ac:dyDescent="0.2">
      <c r="C731" s="16"/>
      <c r="D731" s="16"/>
    </row>
    <row r="732" spans="3:4" x14ac:dyDescent="0.2">
      <c r="C732" s="16"/>
      <c r="D732" s="16"/>
    </row>
    <row r="733" spans="3:4" x14ac:dyDescent="0.2">
      <c r="C733" s="16"/>
      <c r="D733" s="16"/>
    </row>
    <row r="734" spans="3:4" x14ac:dyDescent="0.2">
      <c r="C734" s="16"/>
      <c r="D734" s="16"/>
    </row>
    <row r="735" spans="3:4" x14ac:dyDescent="0.2">
      <c r="C735" s="16"/>
      <c r="D735" s="16"/>
    </row>
    <row r="736" spans="3:4" x14ac:dyDescent="0.2">
      <c r="C736" s="16"/>
      <c r="D736" s="16"/>
    </row>
    <row r="737" spans="3:4" x14ac:dyDescent="0.2">
      <c r="C737" s="16"/>
      <c r="D737" s="16"/>
    </row>
    <row r="738" spans="3:4" x14ac:dyDescent="0.2">
      <c r="C738" s="16"/>
      <c r="D738" s="16"/>
    </row>
    <row r="739" spans="3:4" x14ac:dyDescent="0.2">
      <c r="C739" s="16"/>
      <c r="D739" s="16"/>
    </row>
    <row r="740" spans="3:4" x14ac:dyDescent="0.2">
      <c r="C740" s="16"/>
      <c r="D740" s="16"/>
    </row>
    <row r="741" spans="3:4" x14ac:dyDescent="0.2">
      <c r="C741" s="16"/>
      <c r="D741" s="16"/>
    </row>
    <row r="742" spans="3:4" x14ac:dyDescent="0.2">
      <c r="C742" s="16"/>
      <c r="D742" s="16"/>
    </row>
    <row r="743" spans="3:4" x14ac:dyDescent="0.2">
      <c r="C743" s="16"/>
      <c r="D743" s="16"/>
    </row>
    <row r="744" spans="3:4" x14ac:dyDescent="0.2">
      <c r="C744" s="16"/>
      <c r="D744" s="16"/>
    </row>
    <row r="745" spans="3:4" x14ac:dyDescent="0.2">
      <c r="C745" s="16"/>
      <c r="D745" s="16"/>
    </row>
    <row r="746" spans="3:4" x14ac:dyDescent="0.2">
      <c r="C746" s="16"/>
      <c r="D746" s="16"/>
    </row>
    <row r="747" spans="3:4" x14ac:dyDescent="0.2">
      <c r="C747" s="16"/>
      <c r="D747" s="16"/>
    </row>
    <row r="748" spans="3:4" x14ac:dyDescent="0.2">
      <c r="C748" s="16"/>
      <c r="D748" s="16"/>
    </row>
    <row r="749" spans="3:4" x14ac:dyDescent="0.2">
      <c r="C749" s="16"/>
      <c r="D749" s="16"/>
    </row>
    <row r="750" spans="3:4" x14ac:dyDescent="0.2">
      <c r="C750" s="16"/>
      <c r="D750" s="16"/>
    </row>
    <row r="751" spans="3:4" x14ac:dyDescent="0.2">
      <c r="C751" s="16"/>
      <c r="D751" s="16"/>
    </row>
    <row r="752" spans="3:4" x14ac:dyDescent="0.2">
      <c r="C752" s="16"/>
      <c r="D752" s="16"/>
    </row>
    <row r="753" spans="3:4" x14ac:dyDescent="0.2">
      <c r="C753" s="16"/>
      <c r="D753" s="16"/>
    </row>
    <row r="754" spans="3:4" x14ac:dyDescent="0.2">
      <c r="C754" s="16"/>
      <c r="D754" s="16"/>
    </row>
    <row r="755" spans="3:4" x14ac:dyDescent="0.2">
      <c r="C755" s="16"/>
      <c r="D755" s="16"/>
    </row>
    <row r="756" spans="3:4" x14ac:dyDescent="0.2">
      <c r="C756" s="16"/>
      <c r="D756" s="16"/>
    </row>
    <row r="757" spans="3:4" x14ac:dyDescent="0.2">
      <c r="C757" s="16"/>
      <c r="D757" s="16"/>
    </row>
    <row r="758" spans="3:4" x14ac:dyDescent="0.2">
      <c r="C758" s="16"/>
      <c r="D758" s="16"/>
    </row>
    <row r="759" spans="3:4" x14ac:dyDescent="0.2">
      <c r="C759" s="16"/>
      <c r="D759" s="16"/>
    </row>
    <row r="760" spans="3:4" x14ac:dyDescent="0.2">
      <c r="C760" s="16"/>
      <c r="D760" s="16"/>
    </row>
    <row r="761" spans="3:4" x14ac:dyDescent="0.2">
      <c r="C761" s="16"/>
      <c r="D761" s="16"/>
    </row>
    <row r="762" spans="3:4" x14ac:dyDescent="0.2">
      <c r="C762" s="16"/>
      <c r="D762" s="16"/>
    </row>
    <row r="763" spans="3:4" x14ac:dyDescent="0.2">
      <c r="C763" s="16"/>
      <c r="D763" s="16"/>
    </row>
    <row r="764" spans="3:4" x14ac:dyDescent="0.2">
      <c r="C764" s="16"/>
      <c r="D764" s="16"/>
    </row>
    <row r="765" spans="3:4" x14ac:dyDescent="0.2">
      <c r="C765" s="16"/>
      <c r="D765" s="16"/>
    </row>
    <row r="766" spans="3:4" x14ac:dyDescent="0.2">
      <c r="C766" s="16"/>
      <c r="D766" s="16"/>
    </row>
    <row r="767" spans="3:4" x14ac:dyDescent="0.2">
      <c r="C767" s="16"/>
      <c r="D767" s="16"/>
    </row>
    <row r="768" spans="3:4" x14ac:dyDescent="0.2">
      <c r="C768" s="16"/>
      <c r="D768" s="16"/>
    </row>
    <row r="769" spans="3:4" x14ac:dyDescent="0.2">
      <c r="C769" s="16"/>
      <c r="D769" s="16"/>
    </row>
    <row r="770" spans="3:4" x14ac:dyDescent="0.2">
      <c r="C770" s="16"/>
      <c r="D770" s="16"/>
    </row>
    <row r="771" spans="3:4" x14ac:dyDescent="0.2">
      <c r="C771" s="16"/>
      <c r="D771" s="16"/>
    </row>
    <row r="772" spans="3:4" x14ac:dyDescent="0.2">
      <c r="C772" s="16"/>
      <c r="D772" s="16"/>
    </row>
    <row r="773" spans="3:4" x14ac:dyDescent="0.2">
      <c r="C773" s="16"/>
      <c r="D773" s="16"/>
    </row>
    <row r="774" spans="3:4" x14ac:dyDescent="0.2">
      <c r="C774" s="16"/>
      <c r="D774" s="16"/>
    </row>
    <row r="775" spans="3:4" x14ac:dyDescent="0.2">
      <c r="C775" s="16"/>
      <c r="D775" s="16"/>
    </row>
    <row r="776" spans="3:4" x14ac:dyDescent="0.2">
      <c r="C776" s="16"/>
      <c r="D776" s="16"/>
    </row>
    <row r="777" spans="3:4" x14ac:dyDescent="0.2">
      <c r="C777" s="16"/>
      <c r="D777" s="16"/>
    </row>
    <row r="778" spans="3:4" x14ac:dyDescent="0.2">
      <c r="C778" s="16"/>
      <c r="D778" s="16"/>
    </row>
    <row r="779" spans="3:4" x14ac:dyDescent="0.2">
      <c r="C779" s="16"/>
      <c r="D779" s="16"/>
    </row>
    <row r="780" spans="3:4" x14ac:dyDescent="0.2">
      <c r="C780" s="16"/>
      <c r="D780" s="16"/>
    </row>
    <row r="781" spans="3:4" x14ac:dyDescent="0.2">
      <c r="C781" s="16"/>
      <c r="D781" s="16"/>
    </row>
    <row r="782" spans="3:4" x14ac:dyDescent="0.2">
      <c r="C782" s="16"/>
      <c r="D782" s="16"/>
    </row>
    <row r="783" spans="3:4" x14ac:dyDescent="0.2">
      <c r="C783" s="16"/>
      <c r="D783" s="16"/>
    </row>
    <row r="784" spans="3:4" x14ac:dyDescent="0.2">
      <c r="C784" s="16"/>
      <c r="D784" s="16"/>
    </row>
    <row r="785" spans="3:4" x14ac:dyDescent="0.2">
      <c r="C785" s="16"/>
      <c r="D785" s="16"/>
    </row>
    <row r="786" spans="3:4" x14ac:dyDescent="0.2">
      <c r="C786" s="16"/>
      <c r="D786" s="16"/>
    </row>
    <row r="787" spans="3:4" x14ac:dyDescent="0.2">
      <c r="C787" s="16"/>
      <c r="D787" s="16"/>
    </row>
    <row r="788" spans="3:4" x14ac:dyDescent="0.2">
      <c r="C788" s="16"/>
      <c r="D788" s="16"/>
    </row>
    <row r="789" spans="3:4" x14ac:dyDescent="0.2">
      <c r="C789" s="16"/>
      <c r="D789" s="16"/>
    </row>
    <row r="790" spans="3:4" x14ac:dyDescent="0.2">
      <c r="C790" s="16"/>
      <c r="D790" s="16"/>
    </row>
    <row r="791" spans="3:4" x14ac:dyDescent="0.2">
      <c r="C791" s="16"/>
      <c r="D791" s="16"/>
    </row>
    <row r="792" spans="3:4" x14ac:dyDescent="0.2">
      <c r="C792" s="16"/>
      <c r="D792" s="16"/>
    </row>
    <row r="793" spans="3:4" x14ac:dyDescent="0.2">
      <c r="C793" s="16"/>
      <c r="D793" s="16"/>
    </row>
    <row r="794" spans="3:4" x14ac:dyDescent="0.2">
      <c r="C794" s="16"/>
      <c r="D794" s="16"/>
    </row>
    <row r="795" spans="3:4" x14ac:dyDescent="0.2">
      <c r="C795" s="16"/>
      <c r="D795" s="16"/>
    </row>
    <row r="796" spans="3:4" x14ac:dyDescent="0.2">
      <c r="C796" s="16"/>
      <c r="D796" s="16"/>
    </row>
    <row r="797" spans="3:4" x14ac:dyDescent="0.2">
      <c r="C797" s="16"/>
      <c r="D797" s="16"/>
    </row>
    <row r="798" spans="3:4" x14ac:dyDescent="0.2">
      <c r="C798" s="16"/>
      <c r="D798" s="16"/>
    </row>
    <row r="799" spans="3:4" x14ac:dyDescent="0.2">
      <c r="C799" s="16"/>
      <c r="D799" s="16"/>
    </row>
    <row r="800" spans="3:4" x14ac:dyDescent="0.2">
      <c r="C800" s="16"/>
      <c r="D800" s="16"/>
    </row>
    <row r="801" spans="3:4" x14ac:dyDescent="0.2">
      <c r="C801" s="16"/>
      <c r="D801" s="16"/>
    </row>
    <row r="802" spans="3:4" x14ac:dyDescent="0.2">
      <c r="C802" s="16"/>
      <c r="D802" s="16"/>
    </row>
    <row r="803" spans="3:4" x14ac:dyDescent="0.2">
      <c r="C803" s="16"/>
      <c r="D803" s="16"/>
    </row>
    <row r="804" spans="3:4" x14ac:dyDescent="0.2">
      <c r="C804" s="16"/>
      <c r="D804" s="16"/>
    </row>
    <row r="805" spans="3:4" x14ac:dyDescent="0.2">
      <c r="C805" s="16"/>
      <c r="D805" s="16"/>
    </row>
    <row r="806" spans="3:4" x14ac:dyDescent="0.2">
      <c r="C806" s="16"/>
      <c r="D806" s="16"/>
    </row>
    <row r="807" spans="3:4" x14ac:dyDescent="0.2">
      <c r="C807" s="16"/>
      <c r="D807" s="16"/>
    </row>
    <row r="808" spans="3:4" x14ac:dyDescent="0.2">
      <c r="C808" s="16"/>
      <c r="D808" s="16"/>
    </row>
    <row r="809" spans="3:4" x14ac:dyDescent="0.2">
      <c r="C809" s="16"/>
      <c r="D809" s="16"/>
    </row>
    <row r="810" spans="3:4" x14ac:dyDescent="0.2">
      <c r="C810" s="16"/>
      <c r="D810" s="16"/>
    </row>
    <row r="811" spans="3:4" x14ac:dyDescent="0.2">
      <c r="C811" s="16"/>
      <c r="D811" s="16"/>
    </row>
    <row r="812" spans="3:4" x14ac:dyDescent="0.2">
      <c r="C812" s="16"/>
      <c r="D812" s="16"/>
    </row>
    <row r="813" spans="3:4" x14ac:dyDescent="0.2">
      <c r="C813" s="16"/>
      <c r="D813" s="16"/>
    </row>
    <row r="814" spans="3:4" x14ac:dyDescent="0.2">
      <c r="C814" s="16"/>
      <c r="D814" s="16"/>
    </row>
    <row r="815" spans="3:4" x14ac:dyDescent="0.2">
      <c r="C815" s="16"/>
      <c r="D815" s="16"/>
    </row>
    <row r="816" spans="3:4" x14ac:dyDescent="0.2">
      <c r="C816" s="16"/>
      <c r="D816" s="16"/>
    </row>
    <row r="817" spans="3:4" x14ac:dyDescent="0.2">
      <c r="C817" s="16"/>
      <c r="D817" s="16"/>
    </row>
    <row r="818" spans="3:4" x14ac:dyDescent="0.2">
      <c r="C818" s="16"/>
      <c r="D818" s="16"/>
    </row>
    <row r="819" spans="3:4" x14ac:dyDescent="0.2">
      <c r="C819" s="16"/>
      <c r="D819" s="16"/>
    </row>
    <row r="820" spans="3:4" x14ac:dyDescent="0.2">
      <c r="C820" s="16"/>
      <c r="D820" s="16"/>
    </row>
    <row r="821" spans="3:4" x14ac:dyDescent="0.2">
      <c r="C821" s="16"/>
      <c r="D821" s="16"/>
    </row>
    <row r="822" spans="3:4" x14ac:dyDescent="0.2">
      <c r="C822" s="16"/>
      <c r="D822" s="16"/>
    </row>
    <row r="823" spans="3:4" x14ac:dyDescent="0.2">
      <c r="C823" s="16"/>
      <c r="D823" s="16"/>
    </row>
    <row r="824" spans="3:4" x14ac:dyDescent="0.2">
      <c r="C824" s="16"/>
      <c r="D824" s="16"/>
    </row>
    <row r="825" spans="3:4" x14ac:dyDescent="0.2">
      <c r="C825" s="16"/>
      <c r="D825" s="16"/>
    </row>
    <row r="826" spans="3:4" x14ac:dyDescent="0.2">
      <c r="C826" s="16"/>
      <c r="D826" s="16"/>
    </row>
    <row r="827" spans="3:4" x14ac:dyDescent="0.2">
      <c r="C827" s="16"/>
      <c r="D827" s="16"/>
    </row>
    <row r="828" spans="3:4" x14ac:dyDescent="0.2">
      <c r="C828" s="16"/>
      <c r="D828" s="16"/>
    </row>
    <row r="829" spans="3:4" x14ac:dyDescent="0.2">
      <c r="C829" s="16"/>
      <c r="D829" s="16"/>
    </row>
    <row r="830" spans="3:4" x14ac:dyDescent="0.2">
      <c r="C830" s="16"/>
      <c r="D830" s="16"/>
    </row>
    <row r="831" spans="3:4" x14ac:dyDescent="0.2">
      <c r="C831" s="16"/>
      <c r="D831" s="16"/>
    </row>
    <row r="832" spans="3:4" x14ac:dyDescent="0.2">
      <c r="C832" s="16"/>
      <c r="D832" s="16"/>
    </row>
    <row r="833" spans="3:4" x14ac:dyDescent="0.2">
      <c r="C833" s="16"/>
      <c r="D833" s="16"/>
    </row>
    <row r="834" spans="3:4" x14ac:dyDescent="0.2">
      <c r="C834" s="16"/>
      <c r="D834" s="16"/>
    </row>
    <row r="835" spans="3:4" x14ac:dyDescent="0.2">
      <c r="C835" s="16"/>
      <c r="D835" s="16"/>
    </row>
    <row r="836" spans="3:4" x14ac:dyDescent="0.2">
      <c r="C836" s="16"/>
      <c r="D836" s="16"/>
    </row>
    <row r="837" spans="3:4" x14ac:dyDescent="0.2">
      <c r="C837" s="16"/>
      <c r="D837" s="16"/>
    </row>
    <row r="838" spans="3:4" x14ac:dyDescent="0.2">
      <c r="C838" s="16"/>
      <c r="D838" s="16"/>
    </row>
    <row r="839" spans="3:4" x14ac:dyDescent="0.2">
      <c r="C839" s="16"/>
      <c r="D839" s="16"/>
    </row>
    <row r="840" spans="3:4" x14ac:dyDescent="0.2">
      <c r="C840" s="16"/>
      <c r="D840" s="16"/>
    </row>
    <row r="841" spans="3:4" x14ac:dyDescent="0.2">
      <c r="C841" s="16"/>
      <c r="D841" s="16"/>
    </row>
    <row r="842" spans="3:4" x14ac:dyDescent="0.2">
      <c r="C842" s="16"/>
      <c r="D842" s="16"/>
    </row>
    <row r="843" spans="3:4" x14ac:dyDescent="0.2">
      <c r="C843" s="16"/>
      <c r="D843" s="16"/>
    </row>
    <row r="844" spans="3:4" x14ac:dyDescent="0.2">
      <c r="C844" s="16"/>
      <c r="D844" s="16"/>
    </row>
    <row r="845" spans="3:4" x14ac:dyDescent="0.2">
      <c r="C845" s="16"/>
      <c r="D845" s="16"/>
    </row>
    <row r="846" spans="3:4" x14ac:dyDescent="0.2">
      <c r="C846" s="16"/>
      <c r="D846" s="16"/>
    </row>
    <row r="847" spans="3:4" x14ac:dyDescent="0.2">
      <c r="C847" s="16"/>
      <c r="D847" s="16"/>
    </row>
    <row r="848" spans="3:4" x14ac:dyDescent="0.2">
      <c r="C848" s="16"/>
      <c r="D848" s="16"/>
    </row>
    <row r="849" spans="3:4" x14ac:dyDescent="0.2">
      <c r="C849" s="16"/>
      <c r="D849" s="16"/>
    </row>
    <row r="850" spans="3:4" x14ac:dyDescent="0.2">
      <c r="C850" s="16"/>
      <c r="D850" s="16"/>
    </row>
    <row r="851" spans="3:4" x14ac:dyDescent="0.2">
      <c r="C851" s="16"/>
      <c r="D851" s="16"/>
    </row>
    <row r="852" spans="3:4" x14ac:dyDescent="0.2">
      <c r="C852" s="16"/>
      <c r="D852" s="16"/>
    </row>
    <row r="853" spans="3:4" x14ac:dyDescent="0.2">
      <c r="C853" s="16"/>
      <c r="D853" s="16"/>
    </row>
    <row r="854" spans="3:4" x14ac:dyDescent="0.2">
      <c r="C854" s="16"/>
      <c r="D854" s="16"/>
    </row>
    <row r="855" spans="3:4" x14ac:dyDescent="0.2">
      <c r="C855" s="16"/>
      <c r="D855" s="16"/>
    </row>
    <row r="856" spans="3:4" x14ac:dyDescent="0.2">
      <c r="C856" s="16"/>
      <c r="D856" s="16"/>
    </row>
    <row r="857" spans="3:4" x14ac:dyDescent="0.2">
      <c r="C857" s="16"/>
      <c r="D857" s="16"/>
    </row>
    <row r="858" spans="3:4" x14ac:dyDescent="0.2">
      <c r="C858" s="16"/>
      <c r="D858" s="16"/>
    </row>
    <row r="859" spans="3:4" x14ac:dyDescent="0.2">
      <c r="C859" s="16"/>
      <c r="D859" s="16"/>
    </row>
    <row r="860" spans="3:4" x14ac:dyDescent="0.2">
      <c r="C860" s="16"/>
      <c r="D860" s="16"/>
    </row>
    <row r="861" spans="3:4" x14ac:dyDescent="0.2">
      <c r="C861" s="16"/>
      <c r="D861" s="16"/>
    </row>
    <row r="862" spans="3:4" x14ac:dyDescent="0.2">
      <c r="C862" s="16"/>
      <c r="D862" s="16"/>
    </row>
    <row r="863" spans="3:4" x14ac:dyDescent="0.2">
      <c r="C863" s="16"/>
      <c r="D863" s="16"/>
    </row>
    <row r="864" spans="3:4" x14ac:dyDescent="0.2">
      <c r="C864" s="16"/>
      <c r="D864" s="16"/>
    </row>
    <row r="865" spans="3:4" x14ac:dyDescent="0.2">
      <c r="C865" s="16"/>
      <c r="D865" s="16"/>
    </row>
    <row r="866" spans="3:4" x14ac:dyDescent="0.2">
      <c r="C866" s="16"/>
      <c r="D866" s="16"/>
    </row>
    <row r="867" spans="3:4" x14ac:dyDescent="0.2">
      <c r="C867" s="16"/>
      <c r="D867" s="16"/>
    </row>
    <row r="868" spans="3:4" x14ac:dyDescent="0.2">
      <c r="C868" s="16"/>
      <c r="D868" s="16"/>
    </row>
    <row r="869" spans="3:4" x14ac:dyDescent="0.2">
      <c r="C869" s="16"/>
      <c r="D869" s="16"/>
    </row>
    <row r="870" spans="3:4" x14ac:dyDescent="0.2">
      <c r="C870" s="16"/>
      <c r="D870" s="16"/>
    </row>
    <row r="871" spans="3:4" x14ac:dyDescent="0.2">
      <c r="C871" s="16"/>
      <c r="D871" s="16"/>
    </row>
    <row r="872" spans="3:4" x14ac:dyDescent="0.2">
      <c r="C872" s="16"/>
      <c r="D872" s="16"/>
    </row>
    <row r="873" spans="3:4" x14ac:dyDescent="0.2">
      <c r="C873" s="16"/>
      <c r="D873" s="16"/>
    </row>
    <row r="874" spans="3:4" x14ac:dyDescent="0.2">
      <c r="C874" s="16"/>
      <c r="D874" s="16"/>
    </row>
    <row r="875" spans="3:4" x14ac:dyDescent="0.2">
      <c r="C875" s="16"/>
      <c r="D875" s="16"/>
    </row>
    <row r="876" spans="3:4" x14ac:dyDescent="0.2">
      <c r="C876" s="16"/>
      <c r="D876" s="16"/>
    </row>
    <row r="877" spans="3:4" x14ac:dyDescent="0.2">
      <c r="C877" s="16"/>
      <c r="D877" s="16"/>
    </row>
    <row r="878" spans="3:4" x14ac:dyDescent="0.2">
      <c r="C878" s="16"/>
      <c r="D878" s="16"/>
    </row>
    <row r="879" spans="3:4" x14ac:dyDescent="0.2">
      <c r="C879" s="16"/>
      <c r="D879" s="16"/>
    </row>
    <row r="880" spans="3:4" x14ac:dyDescent="0.2">
      <c r="C880" s="16"/>
      <c r="D880" s="16"/>
    </row>
    <row r="881" spans="3:4" x14ac:dyDescent="0.2">
      <c r="C881" s="16"/>
      <c r="D881" s="16"/>
    </row>
    <row r="882" spans="3:4" x14ac:dyDescent="0.2">
      <c r="C882" s="16"/>
      <c r="D882" s="16"/>
    </row>
    <row r="883" spans="3:4" x14ac:dyDescent="0.2">
      <c r="C883" s="16"/>
      <c r="D883" s="16"/>
    </row>
    <row r="884" spans="3:4" x14ac:dyDescent="0.2">
      <c r="C884" s="16"/>
      <c r="D884" s="16"/>
    </row>
    <row r="885" spans="3:4" x14ac:dyDescent="0.2">
      <c r="C885" s="16"/>
      <c r="D885" s="16"/>
    </row>
    <row r="886" spans="3:4" x14ac:dyDescent="0.2">
      <c r="C886" s="16"/>
      <c r="D886" s="16"/>
    </row>
    <row r="887" spans="3:4" x14ac:dyDescent="0.2">
      <c r="C887" s="16"/>
      <c r="D887" s="16"/>
    </row>
    <row r="888" spans="3:4" x14ac:dyDescent="0.2">
      <c r="C888" s="16"/>
      <c r="D888" s="16"/>
    </row>
    <row r="889" spans="3:4" x14ac:dyDescent="0.2">
      <c r="C889" s="16"/>
      <c r="D889" s="16"/>
    </row>
    <row r="890" spans="3:4" x14ac:dyDescent="0.2">
      <c r="C890" s="16"/>
      <c r="D890" s="16"/>
    </row>
    <row r="891" spans="3:4" x14ac:dyDescent="0.2">
      <c r="C891" s="16"/>
      <c r="D891" s="16"/>
    </row>
    <row r="892" spans="3:4" x14ac:dyDescent="0.2">
      <c r="C892" s="16"/>
      <c r="D892" s="16"/>
    </row>
    <row r="893" spans="3:4" x14ac:dyDescent="0.2">
      <c r="C893" s="16"/>
      <c r="D893" s="16"/>
    </row>
    <row r="894" spans="3:4" x14ac:dyDescent="0.2">
      <c r="C894" s="16"/>
      <c r="D894" s="16"/>
    </row>
    <row r="895" spans="3:4" x14ac:dyDescent="0.2">
      <c r="C895" s="16"/>
      <c r="D895" s="16"/>
    </row>
    <row r="896" spans="3:4" x14ac:dyDescent="0.2">
      <c r="C896" s="16"/>
      <c r="D896" s="16"/>
    </row>
    <row r="897" spans="3:4" x14ac:dyDescent="0.2">
      <c r="C897" s="16"/>
      <c r="D897" s="16"/>
    </row>
    <row r="898" spans="3:4" x14ac:dyDescent="0.2">
      <c r="C898" s="16"/>
      <c r="D898" s="16"/>
    </row>
    <row r="899" spans="3:4" x14ac:dyDescent="0.2">
      <c r="C899" s="16"/>
      <c r="D899" s="16"/>
    </row>
    <row r="900" spans="3:4" x14ac:dyDescent="0.2">
      <c r="C900" s="16"/>
      <c r="D900" s="16"/>
    </row>
    <row r="901" spans="3:4" x14ac:dyDescent="0.2">
      <c r="C901" s="16"/>
      <c r="D901" s="16"/>
    </row>
    <row r="902" spans="3:4" x14ac:dyDescent="0.2">
      <c r="C902" s="16"/>
      <c r="D902" s="16"/>
    </row>
    <row r="903" spans="3:4" x14ac:dyDescent="0.2">
      <c r="C903" s="16"/>
      <c r="D903" s="16"/>
    </row>
    <row r="904" spans="3:4" x14ac:dyDescent="0.2">
      <c r="C904" s="16"/>
      <c r="D904" s="16"/>
    </row>
    <row r="905" spans="3:4" x14ac:dyDescent="0.2">
      <c r="C905" s="16"/>
      <c r="D905" s="16"/>
    </row>
    <row r="906" spans="3:4" x14ac:dyDescent="0.2">
      <c r="C906" s="16"/>
      <c r="D906" s="16"/>
    </row>
    <row r="907" spans="3:4" x14ac:dyDescent="0.2">
      <c r="C907" s="16"/>
      <c r="D907" s="16"/>
    </row>
    <row r="908" spans="3:4" x14ac:dyDescent="0.2">
      <c r="C908" s="16"/>
      <c r="D908" s="16"/>
    </row>
    <row r="909" spans="3:4" x14ac:dyDescent="0.2">
      <c r="C909" s="16"/>
      <c r="D909" s="16"/>
    </row>
    <row r="910" spans="3:4" x14ac:dyDescent="0.2">
      <c r="C910" s="16"/>
      <c r="D910" s="16"/>
    </row>
    <row r="911" spans="3:4" x14ac:dyDescent="0.2">
      <c r="C911" s="16"/>
      <c r="D911" s="16"/>
    </row>
    <row r="912" spans="3:4" x14ac:dyDescent="0.2">
      <c r="C912" s="16"/>
      <c r="D912" s="16"/>
    </row>
    <row r="913" spans="3:4" x14ac:dyDescent="0.2">
      <c r="C913" s="16"/>
      <c r="D913" s="16"/>
    </row>
    <row r="914" spans="3:4" x14ac:dyDescent="0.2">
      <c r="C914" s="16"/>
      <c r="D914" s="16"/>
    </row>
    <row r="915" spans="3:4" x14ac:dyDescent="0.2">
      <c r="C915" s="16"/>
      <c r="D915" s="16"/>
    </row>
    <row r="916" spans="3:4" x14ac:dyDescent="0.2">
      <c r="C916" s="16"/>
      <c r="D916" s="16"/>
    </row>
    <row r="917" spans="3:4" x14ac:dyDescent="0.2">
      <c r="C917" s="16"/>
      <c r="D917" s="16"/>
    </row>
    <row r="918" spans="3:4" x14ac:dyDescent="0.2">
      <c r="C918" s="16"/>
      <c r="D918" s="16"/>
    </row>
    <row r="919" spans="3:4" x14ac:dyDescent="0.2">
      <c r="C919" s="16"/>
      <c r="D919" s="16"/>
    </row>
    <row r="920" spans="3:4" x14ac:dyDescent="0.2">
      <c r="C920" s="16"/>
      <c r="D920" s="16"/>
    </row>
    <row r="921" spans="3:4" x14ac:dyDescent="0.2">
      <c r="C921" s="16"/>
      <c r="D921" s="16"/>
    </row>
    <row r="922" spans="3:4" x14ac:dyDescent="0.2">
      <c r="C922" s="16"/>
      <c r="D922" s="16"/>
    </row>
    <row r="923" spans="3:4" x14ac:dyDescent="0.2">
      <c r="C923" s="16"/>
      <c r="D923" s="16"/>
    </row>
    <row r="924" spans="3:4" x14ac:dyDescent="0.2">
      <c r="C924" s="16"/>
      <c r="D924" s="16"/>
    </row>
    <row r="925" spans="3:4" x14ac:dyDescent="0.2">
      <c r="C925" s="16"/>
      <c r="D925" s="16"/>
    </row>
    <row r="926" spans="3:4" x14ac:dyDescent="0.2">
      <c r="C926" s="16"/>
      <c r="D926" s="16"/>
    </row>
    <row r="927" spans="3:4" x14ac:dyDescent="0.2">
      <c r="C927" s="16"/>
      <c r="D927" s="16"/>
    </row>
    <row r="928" spans="3:4" x14ac:dyDescent="0.2">
      <c r="C928" s="16"/>
      <c r="D928" s="16"/>
    </row>
    <row r="929" spans="3:4" x14ac:dyDescent="0.2">
      <c r="C929" s="16"/>
      <c r="D929" s="16"/>
    </row>
    <row r="930" spans="3:4" x14ac:dyDescent="0.2">
      <c r="C930" s="16"/>
      <c r="D930" s="16"/>
    </row>
    <row r="931" spans="3:4" x14ac:dyDescent="0.2">
      <c r="C931" s="16"/>
      <c r="D931" s="16"/>
    </row>
    <row r="932" spans="3:4" x14ac:dyDescent="0.2">
      <c r="C932" s="16"/>
      <c r="D932" s="16"/>
    </row>
    <row r="933" spans="3:4" x14ac:dyDescent="0.2">
      <c r="C933" s="16"/>
      <c r="D933" s="16"/>
    </row>
    <row r="934" spans="3:4" x14ac:dyDescent="0.2">
      <c r="C934" s="16"/>
      <c r="D934" s="16"/>
    </row>
    <row r="935" spans="3:4" x14ac:dyDescent="0.2">
      <c r="C935" s="16"/>
      <c r="D935" s="16"/>
    </row>
    <row r="936" spans="3:4" x14ac:dyDescent="0.2">
      <c r="C936" s="16"/>
      <c r="D936" s="16"/>
    </row>
    <row r="937" spans="3:4" x14ac:dyDescent="0.2">
      <c r="C937" s="16"/>
      <c r="D937" s="16"/>
    </row>
    <row r="938" spans="3:4" x14ac:dyDescent="0.2">
      <c r="C938" s="16"/>
      <c r="D938" s="16"/>
    </row>
    <row r="939" spans="3:4" x14ac:dyDescent="0.2">
      <c r="C939" s="16"/>
      <c r="D939" s="16"/>
    </row>
    <row r="940" spans="3:4" x14ac:dyDescent="0.2">
      <c r="C940" s="16"/>
      <c r="D940" s="16"/>
    </row>
    <row r="941" spans="3:4" x14ac:dyDescent="0.2">
      <c r="C941" s="16"/>
      <c r="D941" s="16"/>
    </row>
    <row r="942" spans="3:4" x14ac:dyDescent="0.2">
      <c r="C942" s="16"/>
      <c r="D942" s="16"/>
    </row>
    <row r="943" spans="3:4" x14ac:dyDescent="0.2">
      <c r="C943" s="16"/>
      <c r="D943" s="16"/>
    </row>
    <row r="944" spans="3:4" x14ac:dyDescent="0.2">
      <c r="C944" s="16"/>
      <c r="D944" s="16"/>
    </row>
    <row r="945" spans="3:4" x14ac:dyDescent="0.2">
      <c r="C945" s="16"/>
      <c r="D945" s="16"/>
    </row>
    <row r="946" spans="3:4" x14ac:dyDescent="0.2">
      <c r="C946" s="16"/>
      <c r="D946" s="16"/>
    </row>
    <row r="947" spans="3:4" x14ac:dyDescent="0.2">
      <c r="C947" s="16"/>
      <c r="D947" s="16"/>
    </row>
    <row r="948" spans="3:4" x14ac:dyDescent="0.2">
      <c r="C948" s="16"/>
      <c r="D948" s="16"/>
    </row>
    <row r="949" spans="3:4" x14ac:dyDescent="0.2">
      <c r="C949" s="16"/>
      <c r="D949" s="16"/>
    </row>
    <row r="950" spans="3:4" x14ac:dyDescent="0.2">
      <c r="C950" s="16"/>
      <c r="D950" s="16"/>
    </row>
    <row r="951" spans="3:4" x14ac:dyDescent="0.2">
      <c r="C951" s="16"/>
      <c r="D951" s="16"/>
    </row>
    <row r="952" spans="3:4" x14ac:dyDescent="0.2">
      <c r="C952" s="16"/>
      <c r="D952" s="16"/>
    </row>
    <row r="953" spans="3:4" x14ac:dyDescent="0.2">
      <c r="C953" s="16"/>
      <c r="D953" s="16"/>
    </row>
    <row r="954" spans="3:4" x14ac:dyDescent="0.2">
      <c r="C954" s="16"/>
      <c r="D954" s="16"/>
    </row>
    <row r="955" spans="3:4" x14ac:dyDescent="0.2">
      <c r="C955" s="16"/>
      <c r="D955" s="16"/>
    </row>
    <row r="956" spans="3:4" x14ac:dyDescent="0.2">
      <c r="C956" s="16"/>
      <c r="D956" s="16"/>
    </row>
    <row r="957" spans="3:4" x14ac:dyDescent="0.2">
      <c r="C957" s="16"/>
      <c r="D957" s="16"/>
    </row>
    <row r="958" spans="3:4" x14ac:dyDescent="0.2">
      <c r="C958" s="16"/>
      <c r="D958" s="16"/>
    </row>
    <row r="959" spans="3:4" x14ac:dyDescent="0.2">
      <c r="C959" s="16"/>
      <c r="D959" s="16"/>
    </row>
    <row r="960" spans="3:4" x14ac:dyDescent="0.2">
      <c r="C960" s="16"/>
      <c r="D960" s="16"/>
    </row>
    <row r="961" spans="3:4" x14ac:dyDescent="0.2">
      <c r="C961" s="16"/>
      <c r="D961" s="16"/>
    </row>
    <row r="962" spans="3:4" x14ac:dyDescent="0.2">
      <c r="C962" s="16"/>
      <c r="D962" s="16"/>
    </row>
    <row r="963" spans="3:4" x14ac:dyDescent="0.2">
      <c r="C963" s="16"/>
      <c r="D963" s="16"/>
    </row>
    <row r="964" spans="3:4" x14ac:dyDescent="0.2">
      <c r="C964" s="16"/>
      <c r="D964" s="16"/>
    </row>
    <row r="965" spans="3:4" x14ac:dyDescent="0.2">
      <c r="C965" s="16"/>
      <c r="D965" s="16"/>
    </row>
    <row r="966" spans="3:4" x14ac:dyDescent="0.2">
      <c r="C966" s="16"/>
      <c r="D966" s="16"/>
    </row>
    <row r="967" spans="3:4" x14ac:dyDescent="0.2">
      <c r="C967" s="16"/>
      <c r="D967" s="16"/>
    </row>
    <row r="968" spans="3:4" x14ac:dyDescent="0.2">
      <c r="C968" s="16"/>
      <c r="D968" s="16"/>
    </row>
    <row r="969" spans="3:4" x14ac:dyDescent="0.2">
      <c r="C969" s="16"/>
      <c r="D969" s="16"/>
    </row>
    <row r="970" spans="3:4" x14ac:dyDescent="0.2">
      <c r="C970" s="16"/>
      <c r="D970" s="16"/>
    </row>
    <row r="971" spans="3:4" x14ac:dyDescent="0.2">
      <c r="C971" s="16"/>
      <c r="D971" s="16"/>
    </row>
    <row r="972" spans="3:4" x14ac:dyDescent="0.2">
      <c r="C972" s="16"/>
      <c r="D972" s="16"/>
    </row>
    <row r="973" spans="3:4" x14ac:dyDescent="0.2">
      <c r="C973" s="16"/>
      <c r="D973" s="16"/>
    </row>
    <row r="974" spans="3:4" x14ac:dyDescent="0.2">
      <c r="C974" s="16"/>
      <c r="D974" s="16"/>
    </row>
    <row r="975" spans="3:4" x14ac:dyDescent="0.2">
      <c r="C975" s="16"/>
      <c r="D975" s="16"/>
    </row>
    <row r="976" spans="3:4" x14ac:dyDescent="0.2">
      <c r="C976" s="16"/>
      <c r="D976" s="16"/>
    </row>
    <row r="977" spans="3:4" x14ac:dyDescent="0.2">
      <c r="C977" s="16"/>
      <c r="D977" s="16"/>
    </row>
    <row r="978" spans="3:4" x14ac:dyDescent="0.2">
      <c r="C978" s="16"/>
      <c r="D978" s="16"/>
    </row>
    <row r="979" spans="3:4" x14ac:dyDescent="0.2">
      <c r="C979" s="16"/>
      <c r="D979" s="16"/>
    </row>
    <row r="980" spans="3:4" x14ac:dyDescent="0.2">
      <c r="C980" s="16"/>
      <c r="D980" s="16"/>
    </row>
    <row r="981" spans="3:4" x14ac:dyDescent="0.2">
      <c r="C981" s="16"/>
      <c r="D981" s="16"/>
    </row>
    <row r="982" spans="3:4" x14ac:dyDescent="0.2">
      <c r="C982" s="16"/>
      <c r="D982" s="16"/>
    </row>
    <row r="983" spans="3:4" x14ac:dyDescent="0.2">
      <c r="C983" s="16"/>
      <c r="D983" s="16"/>
    </row>
    <row r="984" spans="3:4" x14ac:dyDescent="0.2">
      <c r="C984" s="16"/>
      <c r="D984" s="16"/>
    </row>
    <row r="985" spans="3:4" x14ac:dyDescent="0.2">
      <c r="C985" s="16"/>
      <c r="D985" s="16"/>
    </row>
    <row r="986" spans="3:4" x14ac:dyDescent="0.2">
      <c r="C986" s="16"/>
      <c r="D986" s="16"/>
    </row>
    <row r="987" spans="3:4" x14ac:dyDescent="0.2">
      <c r="C987" s="16"/>
      <c r="D987" s="16"/>
    </row>
    <row r="988" spans="3:4" x14ac:dyDescent="0.2">
      <c r="C988" s="16"/>
      <c r="D988" s="16"/>
    </row>
    <row r="989" spans="3:4" x14ac:dyDescent="0.2">
      <c r="C989" s="16"/>
      <c r="D989" s="16"/>
    </row>
    <row r="990" spans="3:4" x14ac:dyDescent="0.2">
      <c r="C990" s="16"/>
      <c r="D990" s="16"/>
    </row>
    <row r="991" spans="3:4" x14ac:dyDescent="0.2">
      <c r="C991" s="16"/>
      <c r="D991" s="16"/>
    </row>
    <row r="992" spans="3:4" x14ac:dyDescent="0.2">
      <c r="C992" s="16"/>
      <c r="D992" s="16"/>
    </row>
    <row r="993" spans="3:4" x14ac:dyDescent="0.2">
      <c r="C993" s="16"/>
      <c r="D993" s="16"/>
    </row>
    <row r="994" spans="3:4" x14ac:dyDescent="0.2">
      <c r="C994" s="16"/>
      <c r="D994" s="16"/>
    </row>
    <row r="995" spans="3:4" x14ac:dyDescent="0.2">
      <c r="C995" s="16"/>
      <c r="D995" s="16"/>
    </row>
    <row r="996" spans="3:4" x14ac:dyDescent="0.2">
      <c r="C996" s="16"/>
      <c r="D996" s="16"/>
    </row>
    <row r="997" spans="3:4" x14ac:dyDescent="0.2">
      <c r="C997" s="16"/>
      <c r="D997" s="16"/>
    </row>
    <row r="998" spans="3:4" x14ac:dyDescent="0.2">
      <c r="C998" s="16"/>
      <c r="D998" s="16"/>
    </row>
    <row r="999" spans="3:4" x14ac:dyDescent="0.2">
      <c r="C999" s="16"/>
      <c r="D999" s="16"/>
    </row>
    <row r="1000" spans="3:4" x14ac:dyDescent="0.2">
      <c r="C1000" s="16"/>
      <c r="D1000" s="16"/>
    </row>
    <row r="1001" spans="3:4" x14ac:dyDescent="0.2">
      <c r="C1001" s="16"/>
      <c r="D1001" s="16"/>
    </row>
    <row r="1002" spans="3:4" x14ac:dyDescent="0.2">
      <c r="C1002" s="16"/>
      <c r="D1002" s="16"/>
    </row>
    <row r="1003" spans="3:4" x14ac:dyDescent="0.2">
      <c r="C1003" s="16"/>
      <c r="D1003" s="16"/>
    </row>
    <row r="1004" spans="3:4" x14ac:dyDescent="0.2">
      <c r="C1004" s="16"/>
      <c r="D1004" s="16"/>
    </row>
    <row r="1005" spans="3:4" x14ac:dyDescent="0.2">
      <c r="C1005" s="16"/>
      <c r="D1005" s="16"/>
    </row>
    <row r="1006" spans="3:4" x14ac:dyDescent="0.2">
      <c r="C1006" s="16"/>
      <c r="D1006" s="16"/>
    </row>
    <row r="1007" spans="3:4" x14ac:dyDescent="0.2">
      <c r="C1007" s="16"/>
      <c r="D1007" s="16"/>
    </row>
    <row r="1008" spans="3:4" x14ac:dyDescent="0.2">
      <c r="C1008" s="16"/>
      <c r="D1008" s="16"/>
    </row>
    <row r="1009" spans="3:4" x14ac:dyDescent="0.2">
      <c r="C1009" s="16"/>
      <c r="D1009" s="16"/>
    </row>
    <row r="1010" spans="3:4" x14ac:dyDescent="0.2">
      <c r="C1010" s="16"/>
      <c r="D1010" s="16"/>
    </row>
    <row r="1011" spans="3:4" x14ac:dyDescent="0.2">
      <c r="C1011" s="16"/>
      <c r="D1011" s="16"/>
    </row>
    <row r="1012" spans="3:4" x14ac:dyDescent="0.2">
      <c r="C1012" s="16"/>
      <c r="D1012" s="16"/>
    </row>
    <row r="1013" spans="3:4" x14ac:dyDescent="0.2">
      <c r="C1013" s="16"/>
      <c r="D1013" s="16"/>
    </row>
    <row r="1014" spans="3:4" x14ac:dyDescent="0.2">
      <c r="C1014" s="16"/>
      <c r="D1014" s="16"/>
    </row>
    <row r="1015" spans="3:4" x14ac:dyDescent="0.2">
      <c r="C1015" s="16"/>
      <c r="D1015" s="16"/>
    </row>
    <row r="1016" spans="3:4" x14ac:dyDescent="0.2">
      <c r="C1016" s="16"/>
      <c r="D1016" s="16"/>
    </row>
    <row r="1017" spans="3:4" x14ac:dyDescent="0.2">
      <c r="C1017" s="16"/>
      <c r="D1017" s="16"/>
    </row>
    <row r="1018" spans="3:4" x14ac:dyDescent="0.2">
      <c r="C1018" s="16"/>
      <c r="D1018" s="16"/>
    </row>
    <row r="1019" spans="3:4" x14ac:dyDescent="0.2">
      <c r="C1019" s="16"/>
      <c r="D1019" s="16"/>
    </row>
    <row r="1020" spans="3:4" x14ac:dyDescent="0.2">
      <c r="C1020" s="16"/>
      <c r="D1020" s="16"/>
    </row>
    <row r="1021" spans="3:4" x14ac:dyDescent="0.2">
      <c r="C1021" s="16"/>
      <c r="D1021" s="16"/>
    </row>
    <row r="1022" spans="3:4" x14ac:dyDescent="0.2">
      <c r="C1022" s="16"/>
      <c r="D1022" s="16"/>
    </row>
    <row r="1023" spans="3:4" x14ac:dyDescent="0.2">
      <c r="C1023" s="16"/>
      <c r="D1023" s="16"/>
    </row>
    <row r="1024" spans="3:4" x14ac:dyDescent="0.2">
      <c r="C1024" s="16"/>
      <c r="D1024" s="16"/>
    </row>
    <row r="1025" spans="3:4" x14ac:dyDescent="0.2">
      <c r="C1025" s="16"/>
      <c r="D1025" s="16"/>
    </row>
    <row r="1026" spans="3:4" x14ac:dyDescent="0.2">
      <c r="C1026" s="16"/>
      <c r="D1026" s="16"/>
    </row>
    <row r="1027" spans="3:4" x14ac:dyDescent="0.2">
      <c r="C1027" s="16"/>
      <c r="D1027" s="16"/>
    </row>
    <row r="1028" spans="3:4" x14ac:dyDescent="0.2">
      <c r="C1028" s="16"/>
      <c r="D1028" s="16"/>
    </row>
    <row r="1029" spans="3:4" x14ac:dyDescent="0.2">
      <c r="C1029" s="16"/>
      <c r="D1029" s="16"/>
    </row>
    <row r="1030" spans="3:4" x14ac:dyDescent="0.2">
      <c r="C1030" s="16"/>
      <c r="D1030" s="16"/>
    </row>
    <row r="1031" spans="3:4" x14ac:dyDescent="0.2">
      <c r="C1031" s="16"/>
      <c r="D1031" s="16"/>
    </row>
    <row r="1032" spans="3:4" x14ac:dyDescent="0.2">
      <c r="C1032" s="16"/>
      <c r="D1032" s="16"/>
    </row>
    <row r="1033" spans="3:4" x14ac:dyDescent="0.2">
      <c r="C1033" s="16"/>
      <c r="D1033" s="16"/>
    </row>
    <row r="1034" spans="3:4" x14ac:dyDescent="0.2">
      <c r="C1034" s="16"/>
      <c r="D1034" s="16"/>
    </row>
    <row r="1035" spans="3:4" x14ac:dyDescent="0.2">
      <c r="C1035" s="16"/>
      <c r="D1035" s="16"/>
    </row>
    <row r="1036" spans="3:4" x14ac:dyDescent="0.2">
      <c r="C1036" s="16"/>
      <c r="D1036" s="16"/>
    </row>
    <row r="1037" spans="3:4" x14ac:dyDescent="0.2">
      <c r="C1037" s="16"/>
      <c r="D1037" s="16"/>
    </row>
    <row r="1038" spans="3:4" x14ac:dyDescent="0.2">
      <c r="C1038" s="16"/>
      <c r="D1038" s="16"/>
    </row>
    <row r="1039" spans="3:4" x14ac:dyDescent="0.2">
      <c r="C1039" s="16"/>
      <c r="D1039" s="16"/>
    </row>
    <row r="1040" spans="3:4" x14ac:dyDescent="0.2">
      <c r="C1040" s="16"/>
      <c r="D1040" s="16"/>
    </row>
    <row r="1041" spans="3:4" x14ac:dyDescent="0.2">
      <c r="C1041" s="16"/>
      <c r="D1041" s="16"/>
    </row>
    <row r="1042" spans="3:4" x14ac:dyDescent="0.2">
      <c r="C1042" s="16"/>
      <c r="D1042" s="16"/>
    </row>
    <row r="1043" spans="3:4" x14ac:dyDescent="0.2">
      <c r="C1043" s="16"/>
      <c r="D1043" s="16"/>
    </row>
    <row r="1044" spans="3:4" x14ac:dyDescent="0.2">
      <c r="C1044" s="16"/>
      <c r="D1044" s="16"/>
    </row>
    <row r="1045" spans="3:4" x14ac:dyDescent="0.2">
      <c r="C1045" s="16"/>
      <c r="D1045" s="16"/>
    </row>
    <row r="1046" spans="3:4" x14ac:dyDescent="0.2">
      <c r="C1046" s="16"/>
      <c r="D1046" s="16"/>
    </row>
    <row r="1047" spans="3:4" x14ac:dyDescent="0.2">
      <c r="C1047" s="16"/>
      <c r="D1047" s="16"/>
    </row>
    <row r="1048" spans="3:4" x14ac:dyDescent="0.2">
      <c r="C1048" s="16"/>
      <c r="D1048" s="16"/>
    </row>
    <row r="1049" spans="3:4" x14ac:dyDescent="0.2">
      <c r="C1049" s="16"/>
      <c r="D1049" s="16"/>
    </row>
    <row r="1050" spans="3:4" x14ac:dyDescent="0.2">
      <c r="C1050" s="16"/>
      <c r="D1050" s="16"/>
    </row>
    <row r="1051" spans="3:4" x14ac:dyDescent="0.2">
      <c r="C1051" s="16"/>
      <c r="D1051" s="16"/>
    </row>
    <row r="1052" spans="3:4" x14ac:dyDescent="0.2">
      <c r="C1052" s="16"/>
      <c r="D1052" s="16"/>
    </row>
    <row r="1053" spans="3:4" x14ac:dyDescent="0.2">
      <c r="C1053" s="16"/>
      <c r="D1053" s="16"/>
    </row>
    <row r="1054" spans="3:4" x14ac:dyDescent="0.2">
      <c r="C1054" s="16"/>
      <c r="D1054" s="16"/>
    </row>
    <row r="1055" spans="3:4" x14ac:dyDescent="0.2">
      <c r="C1055" s="16"/>
      <c r="D1055" s="16"/>
    </row>
    <row r="1056" spans="3:4" x14ac:dyDescent="0.2">
      <c r="C1056" s="16"/>
      <c r="D1056" s="16"/>
    </row>
    <row r="1057" spans="3:4" x14ac:dyDescent="0.2">
      <c r="C1057" s="16"/>
      <c r="D1057" s="16"/>
    </row>
    <row r="1058" spans="3:4" x14ac:dyDescent="0.2">
      <c r="C1058" s="16"/>
      <c r="D1058" s="16"/>
    </row>
    <row r="1059" spans="3:4" x14ac:dyDescent="0.2">
      <c r="C1059" s="16"/>
      <c r="D1059" s="16"/>
    </row>
    <row r="1060" spans="3:4" x14ac:dyDescent="0.2">
      <c r="C1060" s="16"/>
      <c r="D1060" s="16"/>
    </row>
    <row r="1061" spans="3:4" x14ac:dyDescent="0.2">
      <c r="C1061" s="16"/>
      <c r="D1061" s="16"/>
    </row>
    <row r="1062" spans="3:4" x14ac:dyDescent="0.2">
      <c r="C1062" s="16"/>
      <c r="D1062" s="16"/>
    </row>
    <row r="1063" spans="3:4" x14ac:dyDescent="0.2">
      <c r="C1063" s="16"/>
      <c r="D1063" s="16"/>
    </row>
  </sheetData>
  <sortState xmlns:xlrd2="http://schemas.microsoft.com/office/spreadsheetml/2017/richdata2" ref="A21:N30">
    <sortCondition ref="C21:C30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B7" sqref="B7"/>
    </sheetView>
  </sheetViews>
  <sheetFormatPr defaultRowHeight="12.75" x14ac:dyDescent="0.2"/>
  <sheetData>
    <row r="1" spans="1:6" ht="20.25" x14ac:dyDescent="0.3">
      <c r="A1" s="1" t="s">
        <v>27</v>
      </c>
      <c r="C1" t="s">
        <v>28</v>
      </c>
    </row>
    <row r="6" spans="1:6" x14ac:dyDescent="0.2">
      <c r="A6" t="s">
        <v>30</v>
      </c>
      <c r="B6">
        <v>47963.86</v>
      </c>
    </row>
    <row r="7" spans="1:6" x14ac:dyDescent="0.2">
      <c r="A7" t="s">
        <v>31</v>
      </c>
      <c r="B7">
        <v>0.37613000000000002</v>
      </c>
      <c r="C7">
        <v>0.18806500000000001</v>
      </c>
    </row>
    <row r="10" spans="1:6" ht="13.5" thickBot="1" x14ac:dyDescent="0.25">
      <c r="A10" s="7" t="s">
        <v>32</v>
      </c>
      <c r="B10" s="7" t="s">
        <v>33</v>
      </c>
      <c r="C10" s="7" t="s">
        <v>12</v>
      </c>
      <c r="D10" s="7"/>
      <c r="E10" s="7" t="s">
        <v>34</v>
      </c>
      <c r="F10" s="11" t="s">
        <v>35</v>
      </c>
    </row>
    <row r="11" spans="1:6" x14ac:dyDescent="0.2">
      <c r="A11">
        <v>48311.420259999999</v>
      </c>
      <c r="B11">
        <v>7.6563999999999997</v>
      </c>
      <c r="C11">
        <v>8.0000000000000002E-3</v>
      </c>
      <c r="D11">
        <v>0</v>
      </c>
      <c r="E11">
        <f t="shared" ref="E11:E74" si="0">+(A11-B$6)/B$7-INT((A11-B$6)/B$7)</f>
        <v>4.2910695765726814E-2</v>
      </c>
      <c r="F11">
        <f t="shared" ref="F11:F74" si="1">-B11</f>
        <v>-7.6563999999999997</v>
      </c>
    </row>
    <row r="12" spans="1:6" x14ac:dyDescent="0.2">
      <c r="A12">
        <v>48504.345549999998</v>
      </c>
      <c r="B12">
        <v>7.6509999999999998</v>
      </c>
      <c r="C12">
        <v>1.0999999999999999E-2</v>
      </c>
      <c r="D12">
        <v>0</v>
      </c>
      <c r="E12">
        <f t="shared" si="0"/>
        <v>0.96474623134963622</v>
      </c>
      <c r="F12">
        <f t="shared" si="1"/>
        <v>-7.6509999999999998</v>
      </c>
    </row>
    <row r="13" spans="1:6" x14ac:dyDescent="0.2">
      <c r="A13">
        <v>48504.359830000001</v>
      </c>
      <c r="B13">
        <v>7.6509999999999998</v>
      </c>
      <c r="C13">
        <v>8.0000000000000002E-3</v>
      </c>
      <c r="D13">
        <v>0</v>
      </c>
      <c r="E13">
        <f t="shared" si="0"/>
        <v>2.7118283589970815E-3</v>
      </c>
      <c r="F13">
        <f t="shared" si="1"/>
        <v>-7.6509999999999998</v>
      </c>
    </row>
    <row r="14" spans="1:6" x14ac:dyDescent="0.2">
      <c r="A14">
        <v>48669.080679999999</v>
      </c>
      <c r="B14">
        <v>7.6436999999999999</v>
      </c>
      <c r="C14">
        <v>1.4999999999999999E-2</v>
      </c>
      <c r="D14">
        <v>0</v>
      </c>
      <c r="E14">
        <f t="shared" si="0"/>
        <v>0.93866482332828127</v>
      </c>
      <c r="F14">
        <f t="shared" si="1"/>
        <v>-7.6436999999999999</v>
      </c>
    </row>
    <row r="15" spans="1:6" x14ac:dyDescent="0.2">
      <c r="A15">
        <v>48332.109420000001</v>
      </c>
      <c r="B15">
        <v>7.6417999999999999</v>
      </c>
      <c r="C15">
        <v>8.9999999999999993E-3</v>
      </c>
      <c r="D15">
        <v>0</v>
      </c>
      <c r="E15">
        <f t="shared" si="0"/>
        <v>4.8254592827106535E-2</v>
      </c>
      <c r="F15">
        <f t="shared" si="1"/>
        <v>-7.6417999999999999</v>
      </c>
    </row>
    <row r="16" spans="1:6" x14ac:dyDescent="0.2">
      <c r="A16">
        <v>48738.640769999998</v>
      </c>
      <c r="B16">
        <v>7.6416000000000004</v>
      </c>
      <c r="C16">
        <v>1.2999999999999999E-2</v>
      </c>
      <c r="D16">
        <v>0</v>
      </c>
      <c r="E16">
        <f t="shared" si="0"/>
        <v>0.87496344348392086</v>
      </c>
      <c r="F16">
        <f t="shared" si="1"/>
        <v>-7.6416000000000004</v>
      </c>
    </row>
    <row r="17" spans="1:6" x14ac:dyDescent="0.2">
      <c r="A17">
        <v>47964.275020000001</v>
      </c>
      <c r="B17">
        <v>7.6402000000000001</v>
      </c>
      <c r="C17">
        <v>8.9999999999999993E-3</v>
      </c>
      <c r="D17">
        <v>0</v>
      </c>
      <c r="E17">
        <f t="shared" si="0"/>
        <v>0.10339510275800357</v>
      </c>
      <c r="F17">
        <f t="shared" si="1"/>
        <v>-7.6402000000000001</v>
      </c>
    </row>
    <row r="18" spans="1:6" x14ac:dyDescent="0.2">
      <c r="A18">
        <v>48738.53757</v>
      </c>
      <c r="B18">
        <v>7.6388999999999996</v>
      </c>
      <c r="C18">
        <v>1.2E-2</v>
      </c>
      <c r="D18">
        <v>0</v>
      </c>
      <c r="E18">
        <f t="shared" si="0"/>
        <v>0.60059022146560892</v>
      </c>
      <c r="F18">
        <f t="shared" si="1"/>
        <v>-7.6388999999999996</v>
      </c>
    </row>
    <row r="19" spans="1:6" x14ac:dyDescent="0.2">
      <c r="A19">
        <v>48010.313470000001</v>
      </c>
      <c r="B19">
        <v>7.6386000000000003</v>
      </c>
      <c r="C19">
        <v>0.01</v>
      </c>
      <c r="D19">
        <v>0</v>
      </c>
      <c r="E19">
        <f t="shared" si="0"/>
        <v>0.50376199718283488</v>
      </c>
      <c r="F19">
        <f t="shared" si="1"/>
        <v>-7.6386000000000003</v>
      </c>
    </row>
    <row r="20" spans="1:6" x14ac:dyDescent="0.2">
      <c r="A20">
        <v>47993.429109999997</v>
      </c>
      <c r="B20">
        <v>7.6356000000000002</v>
      </c>
      <c r="C20">
        <v>8.0000000000000002E-3</v>
      </c>
      <c r="D20">
        <v>0</v>
      </c>
      <c r="E20">
        <f t="shared" si="0"/>
        <v>0.61406960358578999</v>
      </c>
      <c r="F20">
        <f t="shared" si="1"/>
        <v>-7.6356000000000002</v>
      </c>
    </row>
    <row r="21" spans="1:6" x14ac:dyDescent="0.2">
      <c r="A21">
        <v>48748.136310000002</v>
      </c>
      <c r="B21">
        <v>7.6348000000000003</v>
      </c>
      <c r="C21">
        <v>8.9999999999999993E-3</v>
      </c>
      <c r="D21">
        <v>0</v>
      </c>
      <c r="E21">
        <f t="shared" si="0"/>
        <v>0.12033073671636885</v>
      </c>
      <c r="F21">
        <f t="shared" si="1"/>
        <v>-7.6348000000000003</v>
      </c>
    </row>
    <row r="22" spans="1:6" x14ac:dyDescent="0.2">
      <c r="A22">
        <v>48311.40595</v>
      </c>
      <c r="B22">
        <v>7.6341000000000001</v>
      </c>
      <c r="C22">
        <v>1.4E-2</v>
      </c>
      <c r="D22">
        <v>0</v>
      </c>
      <c r="E22">
        <f t="shared" si="0"/>
        <v>4.8653391106654453E-3</v>
      </c>
      <c r="F22">
        <f t="shared" si="1"/>
        <v>-7.6341000000000001</v>
      </c>
    </row>
    <row r="23" spans="1:6" x14ac:dyDescent="0.2">
      <c r="A23">
        <v>48662.48934</v>
      </c>
      <c r="B23">
        <v>7.6337999999999999</v>
      </c>
      <c r="C23">
        <v>1.0999999999999999E-2</v>
      </c>
      <c r="D23">
        <v>0</v>
      </c>
      <c r="E23">
        <f t="shared" si="0"/>
        <v>0.41456411347007815</v>
      </c>
      <c r="F23">
        <f t="shared" si="1"/>
        <v>-7.6337999999999999</v>
      </c>
    </row>
    <row r="24" spans="1:6" x14ac:dyDescent="0.2">
      <c r="A24">
        <v>48140.854529999997</v>
      </c>
      <c r="B24">
        <v>7.633</v>
      </c>
      <c r="C24">
        <v>8.0000000000000002E-3</v>
      </c>
      <c r="D24">
        <v>0</v>
      </c>
      <c r="E24">
        <f t="shared" si="0"/>
        <v>0.56743679046149964</v>
      </c>
      <c r="F24">
        <f t="shared" si="1"/>
        <v>-7.633</v>
      </c>
    </row>
    <row r="25" spans="1:6" x14ac:dyDescent="0.2">
      <c r="A25">
        <v>48662.325870000001</v>
      </c>
      <c r="B25">
        <v>7.6322999999999999</v>
      </c>
      <c r="C25">
        <v>7.0000000000000001E-3</v>
      </c>
      <c r="D25">
        <v>0</v>
      </c>
      <c r="E25">
        <f t="shared" si="0"/>
        <v>0.9799537393985247</v>
      </c>
      <c r="F25">
        <f t="shared" si="1"/>
        <v>-7.6322999999999999</v>
      </c>
    </row>
    <row r="26" spans="1:6" x14ac:dyDescent="0.2">
      <c r="A26">
        <v>48332.123740000003</v>
      </c>
      <c r="B26">
        <v>7.6295999999999999</v>
      </c>
      <c r="C26">
        <v>8.9999999999999993E-3</v>
      </c>
      <c r="D26">
        <v>0</v>
      </c>
      <c r="E26">
        <f t="shared" si="0"/>
        <v>8.632653604377083E-2</v>
      </c>
      <c r="F26">
        <f t="shared" si="1"/>
        <v>-7.6295999999999999</v>
      </c>
    </row>
    <row r="27" spans="1:6" x14ac:dyDescent="0.2">
      <c r="A27">
        <v>48357.889060000001</v>
      </c>
      <c r="B27">
        <v>7.6294000000000004</v>
      </c>
      <c r="C27">
        <v>1.2E-2</v>
      </c>
      <c r="D27">
        <v>0</v>
      </c>
      <c r="E27">
        <f t="shared" si="0"/>
        <v>0.58742987796972557</v>
      </c>
      <c r="F27">
        <f t="shared" si="1"/>
        <v>-7.6294000000000004</v>
      </c>
    </row>
    <row r="28" spans="1:6" x14ac:dyDescent="0.2">
      <c r="A28">
        <v>47993.606879999999</v>
      </c>
      <c r="B28">
        <v>7.6283000000000003</v>
      </c>
      <c r="C28">
        <v>1.0999999999999999E-2</v>
      </c>
      <c r="D28">
        <v>0</v>
      </c>
      <c r="E28">
        <f t="shared" si="0"/>
        <v>8.6698747770128648E-2</v>
      </c>
      <c r="F28">
        <f t="shared" si="1"/>
        <v>-7.6283000000000003</v>
      </c>
    </row>
    <row r="29" spans="1:6" x14ac:dyDescent="0.2">
      <c r="A29">
        <v>48010.491249999999</v>
      </c>
      <c r="B29">
        <v>7.6277999999999997</v>
      </c>
      <c r="C29">
        <v>8.9999999999999993E-3</v>
      </c>
      <c r="D29">
        <v>0</v>
      </c>
      <c r="E29">
        <f t="shared" si="0"/>
        <v>0.97641772790935022</v>
      </c>
      <c r="F29">
        <f t="shared" si="1"/>
        <v>-7.6277999999999997</v>
      </c>
    </row>
    <row r="30" spans="1:6" x14ac:dyDescent="0.2">
      <c r="A30">
        <v>47964.378250000002</v>
      </c>
      <c r="B30">
        <v>7.6275000000000004</v>
      </c>
      <c r="C30">
        <v>8.0000000000000002E-3</v>
      </c>
      <c r="D30">
        <v>0</v>
      </c>
      <c r="E30">
        <f t="shared" si="0"/>
        <v>0.37784808444152151</v>
      </c>
      <c r="F30">
        <f t="shared" si="1"/>
        <v>-7.6275000000000004</v>
      </c>
    </row>
    <row r="31" spans="1:6" x14ac:dyDescent="0.2">
      <c r="A31">
        <v>48662.311529999999</v>
      </c>
      <c r="B31">
        <v>7.6273</v>
      </c>
      <c r="C31">
        <v>1.4999999999999999E-2</v>
      </c>
      <c r="D31">
        <v>0</v>
      </c>
      <c r="E31">
        <f t="shared" si="0"/>
        <v>0.94182862307820869</v>
      </c>
      <c r="F31">
        <f t="shared" si="1"/>
        <v>-7.6273</v>
      </c>
    </row>
    <row r="32" spans="1:6" x14ac:dyDescent="0.2">
      <c r="A32">
        <v>48488.346610000001</v>
      </c>
      <c r="B32">
        <v>7.6266999999999996</v>
      </c>
      <c r="C32">
        <v>0.01</v>
      </c>
      <c r="D32">
        <v>0</v>
      </c>
      <c r="E32">
        <f t="shared" si="0"/>
        <v>0.42908037114807485</v>
      </c>
      <c r="F32">
        <f t="shared" si="1"/>
        <v>-7.6266999999999996</v>
      </c>
    </row>
    <row r="33" spans="1:6" x14ac:dyDescent="0.2">
      <c r="A33">
        <v>48704.246079999997</v>
      </c>
      <c r="B33">
        <v>7.6265999999999998</v>
      </c>
      <c r="C33">
        <v>8.0000000000000002E-3</v>
      </c>
      <c r="D33">
        <v>0</v>
      </c>
      <c r="E33">
        <f t="shared" si="0"/>
        <v>0.43134022810340866</v>
      </c>
      <c r="F33">
        <f t="shared" si="1"/>
        <v>-7.6265999999999998</v>
      </c>
    </row>
    <row r="34" spans="1:6" x14ac:dyDescent="0.2">
      <c r="A34">
        <v>48188.043460000001</v>
      </c>
      <c r="B34">
        <v>7.6260000000000003</v>
      </c>
      <c r="C34">
        <v>8.9999999999999993E-3</v>
      </c>
      <c r="D34">
        <v>0</v>
      </c>
      <c r="E34">
        <f t="shared" si="0"/>
        <v>2.6533379417173819E-2</v>
      </c>
      <c r="F34">
        <f t="shared" si="1"/>
        <v>-7.6260000000000003</v>
      </c>
    </row>
    <row r="35" spans="1:6" x14ac:dyDescent="0.2">
      <c r="A35">
        <v>48188.057800000002</v>
      </c>
      <c r="B35">
        <v>7.6260000000000003</v>
      </c>
      <c r="C35">
        <v>8.0000000000000002E-3</v>
      </c>
      <c r="D35">
        <v>0</v>
      </c>
      <c r="E35">
        <f t="shared" si="0"/>
        <v>6.4658495737489829E-2</v>
      </c>
      <c r="F35">
        <f t="shared" si="1"/>
        <v>-7.6260000000000003</v>
      </c>
    </row>
    <row r="36" spans="1:6" x14ac:dyDescent="0.2">
      <c r="A36">
        <v>48747.884010000002</v>
      </c>
      <c r="B36">
        <v>7.6235999999999997</v>
      </c>
      <c r="C36">
        <v>8.0000000000000002E-3</v>
      </c>
      <c r="D36">
        <v>0</v>
      </c>
      <c r="E36">
        <f t="shared" si="0"/>
        <v>0.44955201659240629</v>
      </c>
      <c r="F36">
        <f t="shared" si="1"/>
        <v>-7.6235999999999997</v>
      </c>
    </row>
    <row r="37" spans="1:6" x14ac:dyDescent="0.2">
      <c r="A37">
        <v>48738.626449999996</v>
      </c>
      <c r="B37">
        <v>7.6227</v>
      </c>
      <c r="C37">
        <v>1.2E-2</v>
      </c>
      <c r="D37">
        <v>0</v>
      </c>
      <c r="E37">
        <f t="shared" si="0"/>
        <v>0.83689150026702919</v>
      </c>
      <c r="F37">
        <f t="shared" si="1"/>
        <v>-7.6227</v>
      </c>
    </row>
    <row r="38" spans="1:6" x14ac:dyDescent="0.2">
      <c r="A38">
        <v>48669.066339999998</v>
      </c>
      <c r="B38">
        <v>7.6205999999999996</v>
      </c>
      <c r="C38">
        <v>8.0000000000000002E-3</v>
      </c>
      <c r="D38">
        <v>0</v>
      </c>
      <c r="E38">
        <f t="shared" si="0"/>
        <v>0.90053970700819264</v>
      </c>
      <c r="F38">
        <f t="shared" si="1"/>
        <v>-7.6205999999999996</v>
      </c>
    </row>
    <row r="39" spans="1:6" x14ac:dyDescent="0.2">
      <c r="A39">
        <v>48662.503649999999</v>
      </c>
      <c r="B39">
        <v>7.6204999999999998</v>
      </c>
      <c r="C39">
        <v>8.9999999999999993E-3</v>
      </c>
      <c r="D39">
        <v>0</v>
      </c>
      <c r="E39">
        <f t="shared" si="0"/>
        <v>0.45260947012502584</v>
      </c>
      <c r="F39">
        <f t="shared" si="1"/>
        <v>-7.6204999999999998</v>
      </c>
    </row>
    <row r="40" spans="1:6" x14ac:dyDescent="0.2">
      <c r="A40">
        <v>48738.551890000002</v>
      </c>
      <c r="B40">
        <v>7.62</v>
      </c>
      <c r="C40">
        <v>1.4E-2</v>
      </c>
      <c r="D40">
        <v>0</v>
      </c>
      <c r="E40">
        <f t="shared" si="0"/>
        <v>0.63866216468204584</v>
      </c>
      <c r="F40">
        <f t="shared" si="1"/>
        <v>-7.62</v>
      </c>
    </row>
    <row r="41" spans="1:6" x14ac:dyDescent="0.2">
      <c r="A41">
        <v>47964.20046</v>
      </c>
      <c r="B41">
        <v>7.6196999999999999</v>
      </c>
      <c r="C41">
        <v>1.0999999999999999E-2</v>
      </c>
      <c r="D41">
        <v>2</v>
      </c>
      <c r="E41">
        <f t="shared" si="0"/>
        <v>0.90516576715348118</v>
      </c>
      <c r="F41">
        <f t="shared" si="1"/>
        <v>-7.6196999999999999</v>
      </c>
    </row>
    <row r="42" spans="1:6" x14ac:dyDescent="0.2">
      <c r="A42">
        <v>48738.729650000001</v>
      </c>
      <c r="B42">
        <v>7.6185</v>
      </c>
      <c r="C42">
        <v>1.4E-2</v>
      </c>
      <c r="D42">
        <v>0</v>
      </c>
      <c r="E42">
        <f t="shared" si="0"/>
        <v>0.11126472230489526</v>
      </c>
      <c r="F42">
        <f t="shared" si="1"/>
        <v>-7.6185</v>
      </c>
    </row>
    <row r="43" spans="1:6" x14ac:dyDescent="0.2">
      <c r="A43">
        <v>48140.868849999999</v>
      </c>
      <c r="B43">
        <v>7.6166999999999998</v>
      </c>
      <c r="C43">
        <v>8.0000000000000002E-3</v>
      </c>
      <c r="D43">
        <v>0</v>
      </c>
      <c r="E43">
        <f t="shared" si="0"/>
        <v>0.60550873367810709</v>
      </c>
      <c r="F43">
        <f t="shared" si="1"/>
        <v>-7.6166999999999998</v>
      </c>
    </row>
    <row r="44" spans="1:6" x14ac:dyDescent="0.2">
      <c r="A44">
        <v>48504.523329999996</v>
      </c>
      <c r="B44">
        <v>7.6165000000000003</v>
      </c>
      <c r="C44">
        <v>7.0000000000000001E-3</v>
      </c>
      <c r="D44">
        <v>0</v>
      </c>
      <c r="E44">
        <f t="shared" si="0"/>
        <v>0.43740196207613735</v>
      </c>
      <c r="F44">
        <f t="shared" si="1"/>
        <v>-7.6165000000000003</v>
      </c>
    </row>
    <row r="45" spans="1:6" x14ac:dyDescent="0.2">
      <c r="A45">
        <v>48738.715329999999</v>
      </c>
      <c r="B45">
        <v>7.6155999999999997</v>
      </c>
      <c r="C45">
        <v>1.6E-2</v>
      </c>
      <c r="D45">
        <v>0</v>
      </c>
      <c r="E45">
        <f t="shared" si="0"/>
        <v>7.3192779088458337E-2</v>
      </c>
      <c r="F45">
        <f t="shared" si="1"/>
        <v>-7.6155999999999997</v>
      </c>
    </row>
    <row r="46" spans="1:6" x14ac:dyDescent="0.2">
      <c r="A46">
        <v>48504.537620000003</v>
      </c>
      <c r="B46">
        <v>7.6151999999999997</v>
      </c>
      <c r="C46">
        <v>7.0000000000000001E-3</v>
      </c>
      <c r="D46">
        <v>0</v>
      </c>
      <c r="E46">
        <f t="shared" si="0"/>
        <v>0.47539414564698745</v>
      </c>
      <c r="F46">
        <f t="shared" si="1"/>
        <v>-7.6151999999999997</v>
      </c>
    </row>
    <row r="47" spans="1:6" x14ac:dyDescent="0.2">
      <c r="A47">
        <v>47993.59259</v>
      </c>
      <c r="B47">
        <v>7.6142000000000003</v>
      </c>
      <c r="C47">
        <v>7.0000000000000001E-3</v>
      </c>
      <c r="D47">
        <v>0</v>
      </c>
      <c r="E47">
        <f t="shared" si="0"/>
        <v>4.870656421880426E-2</v>
      </c>
      <c r="F47">
        <f t="shared" si="1"/>
        <v>-7.6142000000000003</v>
      </c>
    </row>
    <row r="48" spans="1:6" x14ac:dyDescent="0.2">
      <c r="A48">
        <v>48669.169540000003</v>
      </c>
      <c r="B48">
        <v>7.6134000000000004</v>
      </c>
      <c r="C48">
        <v>8.9999999999999993E-3</v>
      </c>
      <c r="D48">
        <v>0</v>
      </c>
      <c r="E48">
        <f t="shared" si="0"/>
        <v>0.17491292904583133</v>
      </c>
      <c r="F48">
        <f t="shared" si="1"/>
        <v>-7.6134000000000004</v>
      </c>
    </row>
    <row r="49" spans="1:6" x14ac:dyDescent="0.2">
      <c r="A49">
        <v>48669.43621</v>
      </c>
      <c r="B49">
        <v>7.6132999999999997</v>
      </c>
      <c r="C49">
        <v>1.6E-2</v>
      </c>
      <c r="D49">
        <v>0</v>
      </c>
      <c r="E49">
        <f t="shared" si="0"/>
        <v>0.88389652513546935</v>
      </c>
      <c r="F49">
        <f t="shared" si="1"/>
        <v>-7.6132999999999997</v>
      </c>
    </row>
    <row r="50" spans="1:6" x14ac:dyDescent="0.2">
      <c r="A50">
        <v>48488.360959999998</v>
      </c>
      <c r="B50">
        <v>7.6131000000000002</v>
      </c>
      <c r="C50">
        <v>1.2999999999999999E-2</v>
      </c>
      <c r="D50">
        <v>0</v>
      </c>
      <c r="E50">
        <f t="shared" si="0"/>
        <v>0.46723207401055333</v>
      </c>
      <c r="F50">
        <f t="shared" si="1"/>
        <v>-7.6131000000000002</v>
      </c>
    </row>
    <row r="51" spans="1:6" x14ac:dyDescent="0.2">
      <c r="A51">
        <v>48748.150630000004</v>
      </c>
      <c r="B51">
        <v>7.6128999999999998</v>
      </c>
      <c r="C51">
        <v>8.0000000000000002E-3</v>
      </c>
      <c r="D51">
        <v>0</v>
      </c>
      <c r="E51">
        <f t="shared" si="0"/>
        <v>0.15840267993280577</v>
      </c>
      <c r="F51">
        <f t="shared" si="1"/>
        <v>-7.6128999999999998</v>
      </c>
    </row>
    <row r="52" spans="1:6" x14ac:dyDescent="0.2">
      <c r="A52">
        <v>48311.509149999998</v>
      </c>
      <c r="B52">
        <v>7.6123000000000003</v>
      </c>
      <c r="C52">
        <v>1.2999999999999999E-2</v>
      </c>
      <c r="D52">
        <v>0</v>
      </c>
      <c r="E52">
        <f t="shared" si="0"/>
        <v>0.27923856112897738</v>
      </c>
      <c r="F52">
        <f t="shared" si="1"/>
        <v>-7.6123000000000003</v>
      </c>
    </row>
    <row r="53" spans="1:6" x14ac:dyDescent="0.2">
      <c r="A53">
        <v>48488.53875</v>
      </c>
      <c r="B53">
        <v>7.6121999999999996</v>
      </c>
      <c r="C53">
        <v>1.4E-2</v>
      </c>
      <c r="D53">
        <v>0</v>
      </c>
      <c r="E53">
        <f t="shared" si="0"/>
        <v>0.93991439129854371</v>
      </c>
      <c r="F53">
        <f t="shared" si="1"/>
        <v>-7.6121999999999996</v>
      </c>
    </row>
    <row r="54" spans="1:6" x14ac:dyDescent="0.2">
      <c r="A54">
        <v>48748.061739999997</v>
      </c>
      <c r="B54">
        <v>7.6121999999999996</v>
      </c>
      <c r="C54">
        <v>8.9999999999999993E-3</v>
      </c>
      <c r="D54">
        <v>0</v>
      </c>
      <c r="E54">
        <f t="shared" si="0"/>
        <v>0.92207481455034213</v>
      </c>
      <c r="F54">
        <f t="shared" si="1"/>
        <v>-7.6121999999999996</v>
      </c>
    </row>
    <row r="55" spans="1:6" x14ac:dyDescent="0.2">
      <c r="A55">
        <v>47964.289360000002</v>
      </c>
      <c r="B55">
        <v>7.6119000000000003</v>
      </c>
      <c r="C55">
        <v>0.01</v>
      </c>
      <c r="D55">
        <v>0</v>
      </c>
      <c r="E55">
        <f t="shared" si="0"/>
        <v>0.14152021907826251</v>
      </c>
      <c r="F55">
        <f t="shared" si="1"/>
        <v>-7.6119000000000003</v>
      </c>
    </row>
    <row r="56" spans="1:6" x14ac:dyDescent="0.2">
      <c r="A56">
        <v>48669.15524</v>
      </c>
      <c r="B56">
        <v>7.6105999999999998</v>
      </c>
      <c r="C56">
        <v>0.01</v>
      </c>
      <c r="D56">
        <v>0</v>
      </c>
      <c r="E56">
        <f t="shared" si="0"/>
        <v>0.13689415893281875</v>
      </c>
      <c r="F56">
        <f t="shared" si="1"/>
        <v>-7.6105999999999998</v>
      </c>
    </row>
    <row r="57" spans="1:6" x14ac:dyDescent="0.2">
      <c r="A57">
        <v>48488.524400000002</v>
      </c>
      <c r="B57">
        <v>7.6097000000000001</v>
      </c>
      <c r="C57">
        <v>1.2E-2</v>
      </c>
      <c r="D57">
        <v>0</v>
      </c>
      <c r="E57">
        <f t="shared" si="0"/>
        <v>0.90176268843606522</v>
      </c>
      <c r="F57">
        <f t="shared" si="1"/>
        <v>-7.6097000000000001</v>
      </c>
    </row>
    <row r="58" spans="1:6" x14ac:dyDescent="0.2">
      <c r="A58">
        <v>48748.047429999999</v>
      </c>
      <c r="B58">
        <v>7.6055999999999999</v>
      </c>
      <c r="C58">
        <v>7.0000000000000001E-3</v>
      </c>
      <c r="D58">
        <v>0</v>
      </c>
      <c r="E58">
        <f t="shared" si="0"/>
        <v>0.8840294578949397</v>
      </c>
      <c r="F58">
        <f t="shared" si="1"/>
        <v>-7.6055999999999999</v>
      </c>
    </row>
    <row r="59" spans="1:6" x14ac:dyDescent="0.2">
      <c r="A59">
        <v>48669.421869999998</v>
      </c>
      <c r="B59">
        <v>7.6039000000000003</v>
      </c>
      <c r="C59">
        <v>1.4999999999999999E-2</v>
      </c>
      <c r="D59">
        <v>0</v>
      </c>
      <c r="E59">
        <f t="shared" si="0"/>
        <v>0.84577140881538071</v>
      </c>
      <c r="F59">
        <f t="shared" si="1"/>
        <v>-7.6039000000000003</v>
      </c>
    </row>
    <row r="60" spans="1:6" x14ac:dyDescent="0.2">
      <c r="A60">
        <v>47964.363890000001</v>
      </c>
      <c r="B60">
        <v>7.6031000000000004</v>
      </c>
      <c r="C60">
        <v>8.9999999999999993E-3</v>
      </c>
      <c r="D60">
        <v>0</v>
      </c>
      <c r="E60">
        <f t="shared" si="0"/>
        <v>0.33966979501756245</v>
      </c>
      <c r="F60">
        <f t="shared" si="1"/>
        <v>-7.6031000000000004</v>
      </c>
    </row>
    <row r="61" spans="1:6" x14ac:dyDescent="0.2">
      <c r="A61">
        <v>49063.404580000002</v>
      </c>
      <c r="B61">
        <v>7.6022999999999996</v>
      </c>
      <c r="C61">
        <v>8.9999999999999993E-3</v>
      </c>
      <c r="D61">
        <v>1</v>
      </c>
      <c r="E61">
        <f t="shared" si="0"/>
        <v>0.30997261585480373</v>
      </c>
      <c r="F61">
        <f t="shared" si="1"/>
        <v>-7.6022999999999996</v>
      </c>
    </row>
    <row r="62" spans="1:6" x14ac:dyDescent="0.2">
      <c r="A62">
        <v>48187.954559999998</v>
      </c>
      <c r="B62">
        <v>7.6021999999999998</v>
      </c>
      <c r="C62">
        <v>8.0000000000000002E-3</v>
      </c>
      <c r="D62">
        <v>0</v>
      </c>
      <c r="E62">
        <f t="shared" si="0"/>
        <v>0.79017892749243401</v>
      </c>
      <c r="F62">
        <f t="shared" si="1"/>
        <v>-7.6021999999999998</v>
      </c>
    </row>
    <row r="63" spans="1:6" x14ac:dyDescent="0.2">
      <c r="A63">
        <v>48668.977480000001</v>
      </c>
      <c r="B63">
        <v>7.6017999999999999</v>
      </c>
      <c r="C63">
        <v>1.2E-2</v>
      </c>
      <c r="D63">
        <v>0</v>
      </c>
      <c r="E63">
        <f t="shared" si="0"/>
        <v>0.66429160130996934</v>
      </c>
      <c r="F63">
        <f t="shared" si="1"/>
        <v>-7.6017999999999999</v>
      </c>
    </row>
    <row r="64" spans="1:6" x14ac:dyDescent="0.2">
      <c r="A64">
        <v>47964.186130000002</v>
      </c>
      <c r="B64">
        <v>7.6017000000000001</v>
      </c>
      <c r="C64">
        <v>1.0999999999999999E-2</v>
      </c>
      <c r="D64">
        <v>0</v>
      </c>
      <c r="E64">
        <f t="shared" si="0"/>
        <v>0.86706723739474434</v>
      </c>
      <c r="F64">
        <f t="shared" si="1"/>
        <v>-7.6017000000000001</v>
      </c>
    </row>
    <row r="65" spans="1:6" x14ac:dyDescent="0.2">
      <c r="A65">
        <v>48747.780780000001</v>
      </c>
      <c r="B65">
        <v>7.5980999999999996</v>
      </c>
      <c r="C65">
        <v>0.01</v>
      </c>
      <c r="D65">
        <v>0</v>
      </c>
      <c r="E65">
        <f t="shared" si="0"/>
        <v>0.17509903490918077</v>
      </c>
      <c r="F65">
        <f t="shared" si="1"/>
        <v>-7.5980999999999996</v>
      </c>
    </row>
    <row r="66" spans="1:6" x14ac:dyDescent="0.2">
      <c r="A66">
        <v>48187.968909999996</v>
      </c>
      <c r="B66">
        <v>7.5965999999999996</v>
      </c>
      <c r="C66">
        <v>7.0000000000000001E-3</v>
      </c>
      <c r="D66">
        <v>0</v>
      </c>
      <c r="E66">
        <f t="shared" si="0"/>
        <v>0.82833063035479881</v>
      </c>
      <c r="F66">
        <f t="shared" si="1"/>
        <v>-7.5965999999999996</v>
      </c>
    </row>
    <row r="67" spans="1:6" x14ac:dyDescent="0.2">
      <c r="A67">
        <v>48738.818530000004</v>
      </c>
      <c r="B67">
        <v>7.5960000000000001</v>
      </c>
      <c r="C67">
        <v>1.7000000000000001E-2</v>
      </c>
      <c r="D67">
        <v>0</v>
      </c>
      <c r="E67">
        <f t="shared" si="0"/>
        <v>0.34756600112586966</v>
      </c>
      <c r="F67">
        <f t="shared" si="1"/>
        <v>-7.5960000000000001</v>
      </c>
    </row>
    <row r="68" spans="1:6" x14ac:dyDescent="0.2">
      <c r="A68">
        <v>48166.284299999999</v>
      </c>
      <c r="B68">
        <v>7.5956999999999999</v>
      </c>
      <c r="C68">
        <v>8.9999999999999993E-3</v>
      </c>
      <c r="D68">
        <v>1</v>
      </c>
      <c r="E68">
        <f t="shared" si="0"/>
        <v>0.17642836253094174</v>
      </c>
      <c r="F68">
        <f t="shared" si="1"/>
        <v>-7.5956999999999999</v>
      </c>
    </row>
    <row r="69" spans="1:6" x14ac:dyDescent="0.2">
      <c r="A69">
        <v>49041.972269999998</v>
      </c>
      <c r="B69">
        <v>7.5937000000000001</v>
      </c>
      <c r="C69">
        <v>8.0000000000000002E-3</v>
      </c>
      <c r="D69">
        <v>1</v>
      </c>
      <c r="E69">
        <f t="shared" si="0"/>
        <v>0.3288490681352414</v>
      </c>
      <c r="F69">
        <f t="shared" si="1"/>
        <v>-7.5937000000000001</v>
      </c>
    </row>
    <row r="70" spans="1:6" x14ac:dyDescent="0.2">
      <c r="A70">
        <v>48331.94599</v>
      </c>
      <c r="B70">
        <v>7.5918999999999999</v>
      </c>
      <c r="C70">
        <v>7.0000000000000001E-3</v>
      </c>
      <c r="D70">
        <v>0</v>
      </c>
      <c r="E70">
        <f t="shared" si="0"/>
        <v>0.61375056496308389</v>
      </c>
      <c r="F70">
        <f t="shared" si="1"/>
        <v>-7.5918999999999999</v>
      </c>
    </row>
    <row r="71" spans="1:6" x14ac:dyDescent="0.2">
      <c r="A71">
        <v>48166.269970000001</v>
      </c>
      <c r="B71">
        <v>7.5911</v>
      </c>
      <c r="C71">
        <v>8.0000000000000002E-3</v>
      </c>
      <c r="D71">
        <v>0</v>
      </c>
      <c r="E71">
        <f t="shared" si="0"/>
        <v>0.13832983277222866</v>
      </c>
      <c r="F71">
        <f t="shared" si="1"/>
        <v>-7.5911</v>
      </c>
    </row>
    <row r="72" spans="1:6" x14ac:dyDescent="0.2">
      <c r="A72">
        <v>48662.236989999998</v>
      </c>
      <c r="B72">
        <v>7.5911</v>
      </c>
      <c r="C72">
        <v>1.0999999999999999E-2</v>
      </c>
      <c r="D72">
        <v>0</v>
      </c>
      <c r="E72">
        <f t="shared" si="0"/>
        <v>0.74365246057732293</v>
      </c>
      <c r="F72">
        <f t="shared" si="1"/>
        <v>-7.5911</v>
      </c>
    </row>
    <row r="73" spans="1:6" x14ac:dyDescent="0.2">
      <c r="A73">
        <v>47993.51799</v>
      </c>
      <c r="B73">
        <v>7.5902000000000003</v>
      </c>
      <c r="C73">
        <v>8.0000000000000002E-3</v>
      </c>
      <c r="D73">
        <v>0</v>
      </c>
      <c r="E73">
        <f t="shared" si="0"/>
        <v>0.85037088240687808</v>
      </c>
      <c r="F73">
        <f t="shared" si="1"/>
        <v>-7.5902000000000003</v>
      </c>
    </row>
    <row r="74" spans="1:6" x14ac:dyDescent="0.2">
      <c r="A74">
        <v>48166.373209999998</v>
      </c>
      <c r="B74">
        <v>7.5902000000000003</v>
      </c>
      <c r="C74">
        <v>0.01</v>
      </c>
      <c r="D74">
        <v>0</v>
      </c>
      <c r="E74">
        <f t="shared" si="0"/>
        <v>0.41280940099784402</v>
      </c>
      <c r="F74">
        <f t="shared" si="1"/>
        <v>-7.5902000000000003</v>
      </c>
    </row>
    <row r="75" spans="1:6" x14ac:dyDescent="0.2">
      <c r="A75">
        <v>48747.795120000002</v>
      </c>
      <c r="B75">
        <v>7.5902000000000003</v>
      </c>
      <c r="C75">
        <v>1.4E-2</v>
      </c>
      <c r="D75">
        <v>0</v>
      </c>
      <c r="E75">
        <f t="shared" ref="E75:E97" si="2">+(A75-B$6)/B$7-INT((A75-B$6)/B$7)</f>
        <v>0.21322415122949678</v>
      </c>
      <c r="F75">
        <f t="shared" ref="F75:F97" si="3">-B75</f>
        <v>-7.5902000000000003</v>
      </c>
    </row>
    <row r="76" spans="1:6" x14ac:dyDescent="0.2">
      <c r="A76">
        <v>48010.388050000001</v>
      </c>
      <c r="B76">
        <v>7.5892999999999997</v>
      </c>
      <c r="C76">
        <v>1.2E-2</v>
      </c>
      <c r="D76">
        <v>0</v>
      </c>
      <c r="E76">
        <f t="shared" si="2"/>
        <v>0.70204450589105249</v>
      </c>
      <c r="F76">
        <f t="shared" si="3"/>
        <v>-7.5892999999999997</v>
      </c>
    </row>
    <row r="77" spans="1:6" x14ac:dyDescent="0.2">
      <c r="A77">
        <v>48357.963600000003</v>
      </c>
      <c r="B77">
        <v>7.5888999999999998</v>
      </c>
      <c r="C77">
        <v>8.0000000000000002E-3</v>
      </c>
      <c r="D77">
        <v>0</v>
      </c>
      <c r="E77">
        <f t="shared" si="2"/>
        <v>0.78560604047038396</v>
      </c>
      <c r="F77">
        <f t="shared" si="3"/>
        <v>-7.5888999999999998</v>
      </c>
    </row>
    <row r="78" spans="1:6" x14ac:dyDescent="0.2">
      <c r="A78">
        <v>48668.991819999996</v>
      </c>
      <c r="B78">
        <v>7.5888</v>
      </c>
      <c r="C78">
        <v>1.0999999999999999E-2</v>
      </c>
      <c r="D78">
        <v>0</v>
      </c>
      <c r="E78">
        <f t="shared" si="2"/>
        <v>0.70241671761095859</v>
      </c>
      <c r="F78">
        <f t="shared" si="3"/>
        <v>-7.5888</v>
      </c>
    </row>
    <row r="79" spans="1:6" x14ac:dyDescent="0.2">
      <c r="A79">
        <v>48747.869659999997</v>
      </c>
      <c r="B79">
        <v>7.5887000000000002</v>
      </c>
      <c r="C79">
        <v>0.01</v>
      </c>
      <c r="D79">
        <v>0</v>
      </c>
      <c r="E79">
        <f t="shared" si="2"/>
        <v>0.41140031371060104</v>
      </c>
      <c r="F79">
        <f t="shared" si="3"/>
        <v>-7.5887000000000002</v>
      </c>
    </row>
    <row r="80" spans="1:6" x14ac:dyDescent="0.2">
      <c r="A80">
        <v>48166.35888</v>
      </c>
      <c r="B80">
        <v>7.5884999999999998</v>
      </c>
      <c r="C80">
        <v>7.0000000000000001E-3</v>
      </c>
      <c r="D80">
        <v>0</v>
      </c>
      <c r="E80">
        <f t="shared" si="2"/>
        <v>0.37471087123913094</v>
      </c>
      <c r="F80">
        <f t="shared" si="3"/>
        <v>-7.5884999999999998</v>
      </c>
    </row>
    <row r="81" spans="1:6" x14ac:dyDescent="0.2">
      <c r="A81">
        <v>48010.402369999996</v>
      </c>
      <c r="B81">
        <v>7.5880999999999998</v>
      </c>
      <c r="C81">
        <v>1.2999999999999999E-2</v>
      </c>
      <c r="D81">
        <v>0</v>
      </c>
      <c r="E81">
        <f t="shared" si="2"/>
        <v>0.74011644908826213</v>
      </c>
      <c r="F81">
        <f t="shared" si="3"/>
        <v>-7.5880999999999998</v>
      </c>
    </row>
    <row r="82" spans="1:6" x14ac:dyDescent="0.2">
      <c r="A82">
        <v>48488.272060000003</v>
      </c>
      <c r="B82">
        <v>7.5872000000000002</v>
      </c>
      <c r="C82">
        <v>1.4E-2</v>
      </c>
      <c r="D82">
        <v>0</v>
      </c>
      <c r="E82">
        <f t="shared" si="2"/>
        <v>0.2308776221050266</v>
      </c>
      <c r="F82">
        <f t="shared" si="3"/>
        <v>-7.5872000000000002</v>
      </c>
    </row>
    <row r="83" spans="1:6" x14ac:dyDescent="0.2">
      <c r="A83">
        <v>48747.95854</v>
      </c>
      <c r="B83">
        <v>7.5860000000000003</v>
      </c>
      <c r="C83">
        <v>0.01</v>
      </c>
      <c r="D83">
        <v>0</v>
      </c>
      <c r="E83">
        <f t="shared" si="2"/>
        <v>0.64770159253203019</v>
      </c>
      <c r="F83">
        <f t="shared" si="3"/>
        <v>-7.5860000000000003</v>
      </c>
    </row>
    <row r="84" spans="1:6" x14ac:dyDescent="0.2">
      <c r="A84">
        <v>48488.449860000001</v>
      </c>
      <c r="B84">
        <v>7.5857000000000001</v>
      </c>
      <c r="C84">
        <v>1.2999999999999999E-2</v>
      </c>
      <c r="D84">
        <v>0</v>
      </c>
      <c r="E84">
        <f t="shared" si="2"/>
        <v>0.70358652593517945</v>
      </c>
      <c r="F84">
        <f t="shared" si="3"/>
        <v>-7.5857000000000001</v>
      </c>
    </row>
    <row r="85" spans="1:6" x14ac:dyDescent="0.2">
      <c r="A85">
        <v>48504.44872</v>
      </c>
      <c r="B85">
        <v>7.5824999999999996</v>
      </c>
      <c r="C85">
        <v>1.2E-2</v>
      </c>
      <c r="D85">
        <v>0</v>
      </c>
      <c r="E85">
        <f t="shared" si="2"/>
        <v>0.23903969372213396</v>
      </c>
      <c r="F85">
        <f t="shared" si="3"/>
        <v>-7.5824999999999996</v>
      </c>
    </row>
    <row r="86" spans="1:6" x14ac:dyDescent="0.2">
      <c r="A86">
        <v>48140.779909999997</v>
      </c>
      <c r="B86">
        <v>7.5807000000000002</v>
      </c>
      <c r="C86">
        <v>1.0999999999999999E-2</v>
      </c>
      <c r="D86">
        <v>0</v>
      </c>
      <c r="E86">
        <f t="shared" si="2"/>
        <v>0.36904793554589332</v>
      </c>
      <c r="F86">
        <f t="shared" si="3"/>
        <v>-7.5807000000000002</v>
      </c>
    </row>
    <row r="87" spans="1:6" x14ac:dyDescent="0.2">
      <c r="A87">
        <v>47993.503669999998</v>
      </c>
      <c r="B87">
        <v>7.5789999999999997</v>
      </c>
      <c r="C87">
        <v>8.0000000000000002E-3</v>
      </c>
      <c r="D87">
        <v>0</v>
      </c>
      <c r="E87">
        <f t="shared" si="2"/>
        <v>0.81229893919031326</v>
      </c>
      <c r="F87">
        <f t="shared" si="3"/>
        <v>-7.5789999999999997</v>
      </c>
    </row>
    <row r="88" spans="1:6" x14ac:dyDescent="0.2">
      <c r="A88">
        <v>48704.157180000002</v>
      </c>
      <c r="B88">
        <v>7.5789</v>
      </c>
      <c r="C88">
        <v>7.0000000000000001E-3</v>
      </c>
      <c r="D88">
        <v>0</v>
      </c>
      <c r="E88">
        <f t="shared" si="2"/>
        <v>0.19498577619788193</v>
      </c>
      <c r="F88">
        <f t="shared" si="3"/>
        <v>-7.5789</v>
      </c>
    </row>
    <row r="89" spans="1:6" x14ac:dyDescent="0.2">
      <c r="A89">
        <v>48747.972840000002</v>
      </c>
      <c r="B89">
        <v>7.5772000000000004</v>
      </c>
      <c r="C89">
        <v>7.0000000000000001E-3</v>
      </c>
      <c r="D89">
        <v>0</v>
      </c>
      <c r="E89">
        <f t="shared" si="2"/>
        <v>0.68572036264458802</v>
      </c>
      <c r="F89">
        <f t="shared" si="3"/>
        <v>-7.5772000000000004</v>
      </c>
    </row>
    <row r="90" spans="1:6" x14ac:dyDescent="0.2">
      <c r="A90">
        <v>48704.171499999997</v>
      </c>
      <c r="B90">
        <v>7.5766</v>
      </c>
      <c r="C90">
        <v>8.9999999999999993E-3</v>
      </c>
      <c r="D90">
        <v>0</v>
      </c>
      <c r="E90">
        <f t="shared" si="2"/>
        <v>0.23305771939521946</v>
      </c>
      <c r="F90">
        <f t="shared" si="3"/>
        <v>-7.5766</v>
      </c>
    </row>
    <row r="91" spans="1:6" x14ac:dyDescent="0.2">
      <c r="A91">
        <v>48662.222670000003</v>
      </c>
      <c r="B91">
        <v>7.5736999999999997</v>
      </c>
      <c r="C91">
        <v>1.6E-2</v>
      </c>
      <c r="D91">
        <v>0</v>
      </c>
      <c r="E91">
        <f t="shared" si="2"/>
        <v>0.70558051738021277</v>
      </c>
      <c r="F91">
        <f t="shared" si="3"/>
        <v>-7.5736999999999997</v>
      </c>
    </row>
    <row r="92" spans="1:6" x14ac:dyDescent="0.2">
      <c r="A92">
        <v>48504.434399999998</v>
      </c>
      <c r="B92">
        <v>7.5696000000000003</v>
      </c>
      <c r="C92">
        <v>1.4E-2</v>
      </c>
      <c r="D92">
        <v>0</v>
      </c>
      <c r="E92">
        <f t="shared" si="2"/>
        <v>0.20096775050569704</v>
      </c>
      <c r="F92">
        <f t="shared" si="3"/>
        <v>-7.5696000000000003</v>
      </c>
    </row>
    <row r="93" spans="1:6" x14ac:dyDescent="0.2">
      <c r="A93">
        <v>48311.49482</v>
      </c>
      <c r="B93">
        <v>7.5694999999999997</v>
      </c>
      <c r="C93">
        <v>1.0999999999999999E-2</v>
      </c>
      <c r="D93">
        <v>0</v>
      </c>
      <c r="E93">
        <f t="shared" si="2"/>
        <v>0.2411400313702643</v>
      </c>
      <c r="F93">
        <f t="shared" si="3"/>
        <v>-7.5694999999999997</v>
      </c>
    </row>
    <row r="94" spans="1:6" x14ac:dyDescent="0.2">
      <c r="A94">
        <v>48357.977939999997</v>
      </c>
      <c r="B94">
        <v>7.5693000000000001</v>
      </c>
      <c r="C94">
        <v>8.0000000000000002E-3</v>
      </c>
      <c r="D94">
        <v>0</v>
      </c>
      <c r="E94">
        <f t="shared" si="2"/>
        <v>0.82373115677137321</v>
      </c>
      <c r="F94">
        <f t="shared" si="3"/>
        <v>-7.5693000000000001</v>
      </c>
    </row>
    <row r="95" spans="1:6" x14ac:dyDescent="0.2">
      <c r="A95">
        <v>48662.400439999998</v>
      </c>
      <c r="B95">
        <v>7.5667</v>
      </c>
      <c r="C95">
        <v>8.0000000000000002E-3</v>
      </c>
      <c r="D95">
        <v>0</v>
      </c>
      <c r="E95">
        <f t="shared" si="2"/>
        <v>0.17820966154522466</v>
      </c>
      <c r="F95">
        <f t="shared" si="3"/>
        <v>-7.5667</v>
      </c>
    </row>
    <row r="96" spans="1:6" x14ac:dyDescent="0.2">
      <c r="A96">
        <v>48662.414730000004</v>
      </c>
      <c r="B96">
        <v>7.5603999999999996</v>
      </c>
      <c r="C96">
        <v>8.9999999999999993E-3</v>
      </c>
      <c r="D96">
        <v>0</v>
      </c>
      <c r="E96">
        <f t="shared" si="2"/>
        <v>0.21620184511584739</v>
      </c>
      <c r="F96">
        <f t="shared" si="3"/>
        <v>-7.5603999999999996</v>
      </c>
    </row>
    <row r="97" spans="1:6" x14ac:dyDescent="0.2">
      <c r="A97">
        <v>48738.804199999999</v>
      </c>
      <c r="B97">
        <v>7.5587</v>
      </c>
      <c r="C97">
        <v>1.7999999999999999E-2</v>
      </c>
      <c r="D97">
        <v>0</v>
      </c>
      <c r="E97">
        <f t="shared" si="2"/>
        <v>0.3094674713479435</v>
      </c>
      <c r="F97">
        <f t="shared" si="3"/>
        <v>-7.5587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2024-02-11T05:39:35Z</dcterms:modified>
</cp:coreProperties>
</file>