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3F16504-4778-4135-8381-B3F79FF1EA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E21" i="1"/>
  <c r="F21" i="1"/>
  <c r="G21" i="1" s="1"/>
  <c r="H21" i="1" s="1"/>
  <c r="G11" i="1"/>
  <c r="F11" i="1"/>
  <c r="Q21" i="1"/>
  <c r="E15" i="1"/>
  <c r="C17" i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<sst xmlns="http://schemas.openxmlformats.org/spreadsheetml/2006/main" count="47" uniqueCount="45">
  <si>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</si>
  <si>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</si>
  <si>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</si>
  <si>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</si>
  <si>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</si>
  <si>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</si>
  <si>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</si>
  <si>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</si>
  <si>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</si>
  <si>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</si>
  <si>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</si>
  <si>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</si>
  <si>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</si>
  <si>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</si>
  <si>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</si>
  <si>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</si>
  <si>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</si>
  <si>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</si>
  <si>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</si>
  <si>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</si>
  <si>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</si>
  <si>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</si>
  <si>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</si>
  <si>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</si>
  <si>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</si>
  <si>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</si>
  <si>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</si>
  <si>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</si>
  <si>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</si>
  <si>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</si>
  <si>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</si>
  <si>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</si>
  <si>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</si>
  <si>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</si>
  <si>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</si>
  <si>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</si>
  <si>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</si>
  <si>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</si>
  <si>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V1028 Her / GSC 0968-0535</t>
  </si>
  <si>
    <t>IBVS 5060</t>
  </si>
  <si>
    <t>I</t>
  </si>
  <si>
    <t>EA</t>
  </si>
  <si>
    <t>not avail.</t>
  </si>
  <si>
    <t>CCd</t>
  </si>
  <si>
    <t>OEJV 0172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</si>
</sst>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i/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165" fontId="9" fillId="0" borderId="0" xfId="0" applyNumberFormat="1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V1028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353383458646622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1.1000000000000001E-3</c:v>
                  </c:pt>
                  <c:pt idx="1">
                    <c:v>0.06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1.1000000000000001E-3</c:v>
                  </c:pt>
                  <c:pt idx="1">
                    <c:v>0.06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5443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-0.21180000000458676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9D-4421-808A-A4BD434EC7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0.06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0.06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5443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9D-4421-808A-A4BD434EC7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0.06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0.06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5443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9D-4421-808A-A4BD434EC7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0.06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0.06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5443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9D-4421-808A-A4BD434EC7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0.06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0.06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5443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9D-4421-808A-A4BD434EC7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0.06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0.06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5443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9D-4421-808A-A4BD434EC7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0.06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0.06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5443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9D-4421-808A-A4BD434EC7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5443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-0.21180000000458676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9D-4421-808A-A4BD434EC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04040"/>
        <c:axId val="1"/>
      </c:scatterChart>
      <c:valAx>
        <c:axId val="556104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34586466165413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104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1804511278195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7CB230-CCE4-DC5B-4AC2-B6787BEA7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L36" sqref="L3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42</v>
      </c>
      <c r="D4" s="9" t="s">
        <v>42</v>
      </c>
    </row>
    <row r="6" spans="1:7" x14ac:dyDescent="0.2">
      <c r="A6" s="5" t="s">
        <v>1</v>
      </c>
    </row>
    <row r="7" spans="1:7" x14ac:dyDescent="0.2">
      <c r="A7" t="s">
        <v>2</v>
      </c>
      <c r="C7">
        <v>51310.773399999998</v>
      </c>
    </row>
    <row r="8" spans="1:7" x14ac:dyDescent="0.2">
      <c r="A8" t="s">
        <v>3</v>
      </c>
      <c r="C8">
        <v>1.0538000000000001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INTERCEPT(INDIRECT($G$11):G991,INDIRECT($F$11):F991)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SLOPE(INDIRECT($G$11):G991,INDIRECT($F$11):F991)</f>
        <v>-3.891236450571133E-5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(C7+C11)+(C8+C12)*INT(MAX(F21:F3532))</f>
        <v>57046.394999999997</v>
      </c>
      <c r="D15" s="16" t="s">
        <v>33</v>
      </c>
      <c r="E15" s="17">
        <f ca="1">TODAY()+15018.5-B9/24</f>
        <v>60369.5</v>
      </c>
    </row>
    <row r="16" spans="1:7" x14ac:dyDescent="0.2">
      <c r="A16" s="18" t="s">
        <v>4</v>
      </c>
      <c r="B16" s="12"/>
      <c r="C16" s="19">
        <f ca="1">+C8+C12</f>
        <v>1.0537610876354944</v>
      </c>
      <c r="D16" s="16" t="s">
        <v>34</v>
      </c>
      <c r="E16" s="17">
        <f ca="1">ROUND(2*(E15-C15)/C16,0)/2+1</f>
        <v>3154.5</v>
      </c>
    </row>
    <row r="17" spans="1:17" ht="13.5" thickBot="1" x14ac:dyDescent="0.25">
      <c r="A17" s="16" t="s">
        <v>30</v>
      </c>
      <c r="B17" s="12"/>
      <c r="C17" s="12">
        <f>COUNT(C21:C2190)</f>
        <v>2</v>
      </c>
      <c r="D17" s="16" t="s">
        <v>35</v>
      </c>
      <c r="E17" s="20">
        <f ca="1">+C15+C16*E16-15018.5-C9/24</f>
        <v>45352.3801842795</v>
      </c>
    </row>
    <row r="18" spans="1:17" ht="14.25" thickTop="1" thickBot="1" x14ac:dyDescent="0.25">
      <c r="A18" s="18" t="s">
        <v>5</v>
      </c>
      <c r="B18" s="12"/>
      <c r="C18" s="21">
        <f ca="1">+C15</f>
        <v>57046.394999999997</v>
      </c>
      <c r="D18" s="22">
        <f ca="1">+C16</f>
        <v>1.0537610876354944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29" t="s">
        <v>39</v>
      </c>
      <c r="B21" s="30" t="s">
        <v>40</v>
      </c>
      <c r="C21" s="29">
        <v>51310.773399999998</v>
      </c>
      <c r="D21" s="29">
        <v>1.1000000000000001E-3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36292.273399999998</v>
      </c>
    </row>
    <row r="22" spans="1:17" x14ac:dyDescent="0.2">
      <c r="A22" s="31" t="s">
        <v>44</v>
      </c>
      <c r="B22" s="32" t="s">
        <v>40</v>
      </c>
      <c r="C22" s="33">
        <v>57046.394999999997</v>
      </c>
      <c r="D22" s="33">
        <v>0.06</v>
      </c>
      <c r="E22">
        <f>+(C22-C$7)/C$8</f>
        <v>5442.7990130954622</v>
      </c>
      <c r="F22">
        <f>ROUND(2*E22,0)/2</f>
        <v>5443</v>
      </c>
      <c r="G22">
        <f>+C22-(C$7+F22*C$8)</f>
        <v>-0.21180000000458676</v>
      </c>
      <c r="H22">
        <f>+G22</f>
        <v>-0.21180000000458676</v>
      </c>
      <c r="O22">
        <f ca="1">+C$11+C$12*$F22</f>
        <v>-0.21180000000458676</v>
      </c>
      <c r="Q22" s="2">
        <f>+C22-15018.5</f>
        <v>42027.894999999997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Q27">
    <sortCondition ref="C21:C27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2024-02-28T23:38:33Z</dcterms:modified>
</cp:coreProperties>
</file>