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629816-2FD8-4408-88AA-6ABA896D7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 s="1"/>
  <c r="G38" i="1" s="1"/>
  <c r="K38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J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 s="1"/>
  <c r="G30" i="1" s="1"/>
  <c r="J30" i="1" s="1"/>
  <c r="E31" i="1"/>
  <c r="F31" i="1"/>
  <c r="G31" i="1" s="1"/>
  <c r="J31" i="1" s="1"/>
  <c r="E32" i="1"/>
  <c r="F32" i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/>
  <c r="G36" i="1" s="1"/>
  <c r="K36" i="1" s="1"/>
  <c r="Q38" i="1"/>
  <c r="D9" i="1"/>
  <c r="C9" i="1"/>
  <c r="Q35" i="1"/>
  <c r="Q36" i="1"/>
  <c r="Q34" i="1"/>
  <c r="Q31" i="1"/>
  <c r="Q32" i="1"/>
  <c r="Q33" i="1"/>
  <c r="Q30" i="1"/>
  <c r="Q29" i="1"/>
  <c r="Q23" i="1"/>
  <c r="Q21" i="1"/>
  <c r="Q22" i="1"/>
  <c r="F16" i="1"/>
  <c r="F17" i="1" s="1"/>
  <c r="C17" i="1"/>
  <c r="Q25" i="1"/>
  <c r="Q26" i="1"/>
  <c r="Q27" i="1"/>
  <c r="Q28" i="1"/>
  <c r="Q24" i="1"/>
  <c r="C12" i="1"/>
  <c r="C11" i="1"/>
  <c r="O31" i="1" l="1"/>
  <c r="O32" i="1"/>
  <c r="O22" i="1"/>
  <c r="O30" i="1"/>
  <c r="C15" i="1"/>
  <c r="O34" i="1"/>
  <c r="O33" i="1"/>
  <c r="O35" i="1"/>
  <c r="O25" i="1"/>
  <c r="O29" i="1"/>
  <c r="O36" i="1"/>
  <c r="O37" i="1"/>
  <c r="O27" i="1"/>
  <c r="O26" i="1"/>
  <c r="O23" i="1"/>
  <c r="O38" i="1"/>
  <c r="O28" i="1"/>
  <c r="O21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<sst xmlns="http://schemas.openxmlformats.org/spreadsheetml/2006/main" count="82" uniqueCount="59">
  <si>
    <t>VSB-063</t>
  </si>
  <si>
    <t>Period checked with ToMcat 2017-11-30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</si>
  <si>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</si>
  <si>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</si>
  <si>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</si>
  <si>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</si>
  <si>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</si>
  <si>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</si>
  <si>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</si>
  <si>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</si>
  <si>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</si>
  <si>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</si>
  <si>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</si>
  <si>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</si>
  <si>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</si>
  <si>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</si>
  <si>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</si>
  <si>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</si>
  <si>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</si>
  <si>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</si>
  <si>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</si>
  <si>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</si>
  <si>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</si>
  <si>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</si>
  <si>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</si>
  <si>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</si>
  <si>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</si>
  <si>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</si>
  <si>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</si>
  <si>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</si>
  <si>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</si>
  <si>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</si>
  <si>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</si>
  <si>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</si>
  <si>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</si>
  <si>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</si>
  <si>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</si>
  <si>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</si>
  <si>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</si>
  <si>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V1035 Her / GSC 3071-0026</t>
  </si>
  <si>
    <t>EA</t>
  </si>
  <si>
    <t>not avail.</t>
  </si>
  <si>
    <t>J.M. Kreiner, 2004, Acta Astronomica, vol. 54, pp 207-210.</t>
  </si>
  <si>
    <t>Kreiner</t>
  </si>
  <si>
    <t>OEJV 0094</t>
  </si>
  <si>
    <t>II</t>
  </si>
  <si>
    <t>I</t>
  </si>
  <si>
    <t>Add cycle</t>
  </si>
  <si>
    <t>Old Cycle</t>
  </si>
  <si>
    <t>IBVS 5060</t>
  </si>
  <si>
    <t>IBVS 5959</t>
  </si>
  <si>
    <t>IBVS 5992</t>
  </si>
  <si>
    <t>IBVS 6070</t>
  </si>
  <si>
    <t>OEJV 0160</t>
  </si>
  <si>
    <t>OEJV 0168</t>
  </si>
  <si>
    <t>vis</t>
  </si>
  <si>
    <t>OEJV 0179</t>
  </si>
  <si>
    <t>RHN 2018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</si>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</sst>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5" xfId="0" applyFont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1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V1035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2-476F-BC93-7BB2D71180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8.6734000069554895E-4</c:v>
                </c:pt>
                <c:pt idx="1">
                  <c:v>-1.2390500342007726E-4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2-476F-BC93-7BB2D71180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-1.2390500342007726E-4</c:v>
                </c:pt>
                <c:pt idx="9">
                  <c:v>3.1229000160237774E-4</c:v>
                </c:pt>
                <c:pt idx="10">
                  <c:v>2.1489999198820442E-5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2-476F-BC93-7BB2D71180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</c:v>
                </c:pt>
                <c:pt idx="4">
                  <c:v>1.902250005514361E-4</c:v>
                </c:pt>
                <c:pt idx="5">
                  <c:v>6.3022499671205878E-4</c:v>
                </c:pt>
                <c:pt idx="6">
                  <c:v>1.0602249967632815E-3</c:v>
                </c:pt>
                <c:pt idx="7">
                  <c:v>-4.8577000416116789E-4</c:v>
                </c:pt>
                <c:pt idx="8">
                  <c:v>1.7699300005915575E-3</c:v>
                </c:pt>
                <c:pt idx="11">
                  <c:v>9.9369994131848216E-5</c:v>
                </c:pt>
                <c:pt idx="12">
                  <c:v>2.827939999406226E-3</c:v>
                </c:pt>
                <c:pt idx="13">
                  <c:v>1.8719600047916174E-3</c:v>
                </c:pt>
                <c:pt idx="14">
                  <c:v>1.0444349973113276E-3</c:v>
                </c:pt>
                <c:pt idx="15">
                  <c:v>-1.7151099964394234E-3</c:v>
                </c:pt>
                <c:pt idx="16">
                  <c:v>2.0767200039699674E-3</c:v>
                </c:pt>
                <c:pt idx="17">
                  <c:v>-1.0965850015054457E-3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2-476F-BC93-7BB2D71180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2-476F-BC93-7BB2D71180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2-476F-BC93-7BB2D71180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2-476F-BC93-7BB2D71180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-1278</c:v>
                </c:pt>
                <c:pt idx="1">
                  <c:v>-1261.5</c:v>
                </c:pt>
                <c:pt idx="2">
                  <c:v>-1261.5</c:v>
                </c:pt>
                <c:pt idx="3">
                  <c:v>0</c:v>
                </c:pt>
                <c:pt idx="4">
                  <c:v>2117.5</c:v>
                </c:pt>
                <c:pt idx="5">
                  <c:v>2117.5</c:v>
                </c:pt>
                <c:pt idx="6">
                  <c:v>2117.5</c:v>
                </c:pt>
                <c:pt idx="7">
                  <c:v>2209</c:v>
                </c:pt>
                <c:pt idx="8">
                  <c:v>2519</c:v>
                </c:pt>
                <c:pt idx="9">
                  <c:v>3307</c:v>
                </c:pt>
                <c:pt idx="10">
                  <c:v>3667</c:v>
                </c:pt>
                <c:pt idx="11">
                  <c:v>3671</c:v>
                </c:pt>
                <c:pt idx="12">
                  <c:v>3702</c:v>
                </c:pt>
                <c:pt idx="13">
                  <c:v>4468</c:v>
                </c:pt>
                <c:pt idx="14">
                  <c:v>4760.5</c:v>
                </c:pt>
                <c:pt idx="15">
                  <c:v>4887</c:v>
                </c:pt>
                <c:pt idx="16">
                  <c:v>5176</c:v>
                </c:pt>
                <c:pt idx="17">
                  <c:v>5894.5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3.4563653974103314E-4</c:v>
                </c:pt>
                <c:pt idx="1">
                  <c:v>3.463468214792867E-4</c:v>
                </c:pt>
                <c:pt idx="2">
                  <c:v>3.463468214792867E-4</c:v>
                </c:pt>
                <c:pt idx="3">
                  <c:v>4.0065108892212864E-4</c:v>
                </c:pt>
                <c:pt idx="4">
                  <c:v>4.9180391199800475E-4</c:v>
                </c:pt>
                <c:pt idx="5">
                  <c:v>4.9180391199800475E-4</c:v>
                </c:pt>
                <c:pt idx="6">
                  <c:v>4.9180391199800475E-4</c:v>
                </c:pt>
                <c:pt idx="7">
                  <c:v>4.9574274709195652E-4</c:v>
                </c:pt>
                <c:pt idx="8">
                  <c:v>5.090874342955086E-4</c:v>
                </c:pt>
                <c:pt idx="9">
                  <c:v>5.4300876821937656E-4</c:v>
                </c:pt>
                <c:pt idx="10">
                  <c:v>5.5850582432672748E-4</c:v>
                </c:pt>
                <c:pt idx="11">
                  <c:v>5.5867801383903133E-4</c:v>
                </c:pt>
                <c:pt idx="12">
                  <c:v>5.6001248255938647E-4</c:v>
                </c:pt>
                <c:pt idx="13">
                  <c:v>5.9298677416558308E-4</c:v>
                </c:pt>
                <c:pt idx="14">
                  <c:v>6.0557813225280556E-4</c:v>
                </c:pt>
                <c:pt idx="15">
                  <c:v>6.1102362557941643E-4</c:v>
                </c:pt>
                <c:pt idx="16">
                  <c:v>6.2346431784337305E-4</c:v>
                </c:pt>
                <c:pt idx="17">
                  <c:v>6.5439385899096079E-4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2-476F-BC93-7BB2D711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7944"/>
        <c:axId val="1"/>
      </c:scatterChart>
      <c:valAx>
        <c:axId val="84255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C69FD4-EEF2-8B16-55C5-79597971D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28</v>
      </c>
      <c r="B2" t="s">
        <v>40</v>
      </c>
      <c r="C2" s="3"/>
      <c r="D2" s="3"/>
    </row>
    <row r="3" spans="1:6" ht="13.5" thickBot="1"/>
    <row r="4" spans="1:6" ht="14.25" thickTop="1" thickBot="1">
      <c r="A4" s="5" t="s">
        <v>5</v>
      </c>
      <c r="C4" s="8" t="s">
        <v>41</v>
      </c>
      <c r="D4" s="9" t="s">
        <v>41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6</v>
      </c>
    </row>
    <row r="7" spans="1:6">
      <c r="A7" t="s">
        <v>7</v>
      </c>
      <c r="C7">
        <v>52500.066800000001</v>
      </c>
      <c r="E7" s="41" t="s">
        <v>1</v>
      </c>
    </row>
    <row r="8" spans="1:6">
      <c r="A8" t="s">
        <v>8</v>
      </c>
      <c r="C8">
        <v>0.97120552999999998</v>
      </c>
      <c r="D8" s="28" t="s">
        <v>42</v>
      </c>
    </row>
    <row r="9" spans="1:6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4.0065108892212864E-4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4.3047378075974577E-8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58224.352848192335</v>
      </c>
      <c r="E15" s="16" t="s">
        <v>47</v>
      </c>
      <c r="F15" s="13">
        <v>1</v>
      </c>
    </row>
    <row r="16" spans="1:6">
      <c r="A16" s="18" t="s">
        <v>9</v>
      </c>
      <c r="B16" s="12"/>
      <c r="C16" s="19">
        <f ca="1">+C8+C12</f>
        <v>0.97120557304737809</v>
      </c>
      <c r="E16" s="16" t="s">
        <v>35</v>
      </c>
      <c r="F16" s="17">
        <f ca="1">NOW()+15018.5+$C$5/24</f>
        <v>60354.74171469907</v>
      </c>
    </row>
    <row r="17" spans="1:17" ht="13.5" thickBot="1">
      <c r="A17" s="16" t="s">
        <v>32</v>
      </c>
      <c r="B17" s="12"/>
      <c r="C17" s="12">
        <f>COUNT(C21:C2191)</f>
        <v>18</v>
      </c>
      <c r="E17" s="16" t="s">
        <v>48</v>
      </c>
      <c r="F17" s="17">
        <f ca="1">ROUND(2*(F16-$C$7)/$C$8,0)/2+F15</f>
        <v>8088.5</v>
      </c>
    </row>
    <row r="18" spans="1:17" ht="14.25" thickTop="1" thickBot="1">
      <c r="A18" s="18" t="s">
        <v>10</v>
      </c>
      <c r="B18" s="12"/>
      <c r="C18" s="21">
        <f ca="1">+C15</f>
        <v>58224.352848192335</v>
      </c>
      <c r="D18" s="22">
        <f ca="1">+C16</f>
        <v>0.97120557304737809</v>
      </c>
      <c r="E18" s="16" t="s">
        <v>36</v>
      </c>
      <c r="F18" s="25">
        <f ca="1">ROUND(2*(F16-$C$15)/$C$16,0)/2+F15</f>
        <v>2194.5</v>
      </c>
    </row>
    <row r="19" spans="1:17" ht="13.5" thickTop="1">
      <c r="E19" s="16" t="s">
        <v>37</v>
      </c>
      <c r="F19" s="20">
        <f ca="1">+$C$15+$C$16*F18-15018.5-$C$5/24</f>
        <v>45337.559311578145</v>
      </c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55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>
      <c r="A21" s="31" t="s">
        <v>49</v>
      </c>
      <c r="B21" s="32" t="s">
        <v>46</v>
      </c>
      <c r="C21" s="31">
        <v>51258.866999999998</v>
      </c>
      <c r="D21" s="31">
        <v>2E-3</v>
      </c>
      <c r="E21">
        <f t="shared" ref="E21:E38" si="0">+(C21-C$7)/C$8</f>
        <v>-1277.9991069449554</v>
      </c>
      <c r="F21">
        <f t="shared" ref="F21:F38" si="1">ROUND(2*E21,0)/2</f>
        <v>-1278</v>
      </c>
      <c r="G21">
        <f t="shared" ref="G21:G38" si="2">+C21-(C$7+F21*C$8)</f>
        <v>8.6734000069554895E-4</v>
      </c>
      <c r="I21">
        <f>+G21</f>
        <v>8.6734000069554895E-4</v>
      </c>
      <c r="O21">
        <f t="shared" ref="O21:O38" ca="1" si="3">+C$11+C$12*$F21</f>
        <v>3.4563653974103314E-4</v>
      </c>
      <c r="Q21" s="2">
        <f t="shared" ref="Q21:Q38" si="4">+C21-15018.5</f>
        <v>36240.366999999998</v>
      </c>
    </row>
    <row r="22" spans="1:17">
      <c r="A22" s="31" t="s">
        <v>49</v>
      </c>
      <c r="B22" s="32" t="s">
        <v>45</v>
      </c>
      <c r="C22" s="31">
        <v>51274.890899999999</v>
      </c>
      <c r="D22" s="31">
        <v>8.0000000000000004E-4</v>
      </c>
      <c r="E22">
        <f t="shared" si="0"/>
        <v>-1261.5001275785589</v>
      </c>
      <c r="F22">
        <f t="shared" si="1"/>
        <v>-1261.5</v>
      </c>
      <c r="G22">
        <f t="shared" si="2"/>
        <v>-1.2390500342007726E-4</v>
      </c>
      <c r="I22">
        <f>+G22</f>
        <v>-1.2390500342007726E-4</v>
      </c>
      <c r="O22">
        <f t="shared" ca="1" si="3"/>
        <v>3.463468214792867E-4</v>
      </c>
      <c r="Q22" s="2">
        <f t="shared" si="4"/>
        <v>36256.390899999999</v>
      </c>
    </row>
    <row r="23" spans="1:17">
      <c r="A23" s="29" t="s">
        <v>49</v>
      </c>
      <c r="B23" s="30" t="s">
        <v>45</v>
      </c>
      <c r="C23" s="29">
        <v>51274.890899999999</v>
      </c>
      <c r="D23" s="29">
        <v>8.0000000000000004E-4</v>
      </c>
      <c r="E23">
        <f t="shared" si="0"/>
        <v>-1261.5001275785589</v>
      </c>
      <c r="F23">
        <f t="shared" si="1"/>
        <v>-1261.5</v>
      </c>
      <c r="G23">
        <f t="shared" si="2"/>
        <v>-1.2390500342007726E-4</v>
      </c>
      <c r="J23">
        <f>+G23</f>
        <v>-1.2390500342007726E-4</v>
      </c>
      <c r="O23">
        <f t="shared" ca="1" si="3"/>
        <v>3.463468214792867E-4</v>
      </c>
      <c r="Q23" s="2">
        <f t="shared" si="4"/>
        <v>36256.390899999999</v>
      </c>
    </row>
    <row r="24" spans="1:17">
      <c r="A24" s="33" t="s">
        <v>43</v>
      </c>
      <c r="B24" s="33"/>
      <c r="C24" s="34">
        <v>52500.066800000001</v>
      </c>
      <c r="D24" s="34" t="s">
        <v>18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ref="K24:K29" si="5">+G24</f>
        <v>0</v>
      </c>
      <c r="O24">
        <f t="shared" ca="1" si="3"/>
        <v>4.0065108892212864E-4</v>
      </c>
      <c r="Q24" s="2">
        <f t="shared" si="4"/>
        <v>37481.566800000001</v>
      </c>
    </row>
    <row r="25" spans="1:17">
      <c r="A25" s="29" t="s">
        <v>44</v>
      </c>
      <c r="B25" s="30" t="s">
        <v>45</v>
      </c>
      <c r="C25" s="29">
        <v>54556.594700000001</v>
      </c>
      <c r="D25" s="29">
        <v>2.9999999999999997E-4</v>
      </c>
      <c r="E25">
        <f t="shared" si="0"/>
        <v>2117.5001958648249</v>
      </c>
      <c r="F25">
        <f t="shared" si="1"/>
        <v>2117.5</v>
      </c>
      <c r="G25">
        <f t="shared" si="2"/>
        <v>1.902250005514361E-4</v>
      </c>
      <c r="K25">
        <f t="shared" si="5"/>
        <v>1.902250005514361E-4</v>
      </c>
      <c r="O25">
        <f t="shared" ca="1" si="3"/>
        <v>4.9180391199800475E-4</v>
      </c>
      <c r="Q25" s="2">
        <f t="shared" si="4"/>
        <v>39538.094700000001</v>
      </c>
    </row>
    <row r="26" spans="1:17">
      <c r="A26" s="29" t="s">
        <v>44</v>
      </c>
      <c r="B26" s="30" t="s">
        <v>45</v>
      </c>
      <c r="C26" s="29">
        <v>54556.595139999998</v>
      </c>
      <c r="D26" s="29">
        <v>2.9999999999999997E-4</v>
      </c>
      <c r="E26">
        <f t="shared" si="0"/>
        <v>2117.5006489100174</v>
      </c>
      <c r="F26">
        <f t="shared" si="1"/>
        <v>2117.5</v>
      </c>
      <c r="G26">
        <f t="shared" si="2"/>
        <v>6.3022499671205878E-4</v>
      </c>
      <c r="K26">
        <f t="shared" si="5"/>
        <v>6.3022499671205878E-4</v>
      </c>
      <c r="O26">
        <f t="shared" ca="1" si="3"/>
        <v>4.9180391199800475E-4</v>
      </c>
      <c r="Q26" s="2">
        <f t="shared" si="4"/>
        <v>39538.095139999998</v>
      </c>
    </row>
    <row r="27" spans="1:17">
      <c r="A27" s="29" t="s">
        <v>44</v>
      </c>
      <c r="B27" s="30" t="s">
        <v>45</v>
      </c>
      <c r="C27" s="29">
        <v>54556.595569999998</v>
      </c>
      <c r="D27" s="29">
        <v>2.0000000000000001E-4</v>
      </c>
      <c r="E27">
        <f t="shared" si="0"/>
        <v>2117.5010916587316</v>
      </c>
      <c r="F27">
        <f t="shared" si="1"/>
        <v>2117.5</v>
      </c>
      <c r="G27">
        <f t="shared" si="2"/>
        <v>1.0602249967632815E-3</v>
      </c>
      <c r="K27">
        <f t="shared" si="5"/>
        <v>1.0602249967632815E-3</v>
      </c>
      <c r="O27">
        <f t="shared" ca="1" si="3"/>
        <v>4.9180391199800475E-4</v>
      </c>
      <c r="Q27" s="2">
        <f t="shared" si="4"/>
        <v>39538.095569999998</v>
      </c>
    </row>
    <row r="28" spans="1:17">
      <c r="A28" s="29" t="s">
        <v>44</v>
      </c>
      <c r="B28" s="30" t="s">
        <v>46</v>
      </c>
      <c r="C28" s="29">
        <v>54645.459329999998</v>
      </c>
      <c r="D28" s="29">
        <v>2.9999999999999997E-4</v>
      </c>
      <c r="E28">
        <f t="shared" si="0"/>
        <v>2208.9994998278039</v>
      </c>
      <c r="F28">
        <f t="shared" si="1"/>
        <v>2209</v>
      </c>
      <c r="G28">
        <f t="shared" si="2"/>
        <v>-4.8577000416116789E-4</v>
      </c>
      <c r="K28">
        <f t="shared" si="5"/>
        <v>-4.8577000416116789E-4</v>
      </c>
      <c r="O28">
        <f t="shared" ca="1" si="3"/>
        <v>4.9574274709195652E-4</v>
      </c>
      <c r="Q28" s="2">
        <f t="shared" si="4"/>
        <v>39626.959329999998</v>
      </c>
    </row>
    <row r="29" spans="1:17">
      <c r="A29" s="29" t="s">
        <v>50</v>
      </c>
      <c r="B29" s="30" t="s">
        <v>46</v>
      </c>
      <c r="C29" s="29">
        <v>54946.535300000003</v>
      </c>
      <c r="D29" s="29">
        <v>2.0000000000000001E-4</v>
      </c>
      <c r="E29">
        <f t="shared" si="0"/>
        <v>2519.0018224051946</v>
      </c>
      <c r="F29">
        <f t="shared" si="1"/>
        <v>2519</v>
      </c>
      <c r="G29">
        <f t="shared" si="2"/>
        <v>1.7699300005915575E-3</v>
      </c>
      <c r="K29">
        <f t="shared" si="5"/>
        <v>1.7699300005915575E-3</v>
      </c>
      <c r="O29">
        <f t="shared" ca="1" si="3"/>
        <v>5.090874342955086E-4</v>
      </c>
      <c r="Q29" s="2">
        <f t="shared" si="4"/>
        <v>39928.035300000003</v>
      </c>
    </row>
    <row r="30" spans="1:17">
      <c r="A30" s="29" t="s">
        <v>51</v>
      </c>
      <c r="B30" s="30" t="s">
        <v>46</v>
      </c>
      <c r="C30" s="29">
        <v>55711.843800000002</v>
      </c>
      <c r="D30" s="29">
        <v>2.0000000000000001E-4</v>
      </c>
      <c r="E30">
        <f t="shared" si="0"/>
        <v>3307.00032154883</v>
      </c>
      <c r="F30">
        <f t="shared" si="1"/>
        <v>3307</v>
      </c>
      <c r="G30">
        <f t="shared" si="2"/>
        <v>3.1229000160237774E-4</v>
      </c>
      <c r="J30">
        <f>+G30</f>
        <v>3.1229000160237774E-4</v>
      </c>
      <c r="O30">
        <f t="shared" ca="1" si="3"/>
        <v>5.4300876821937656E-4</v>
      </c>
      <c r="Q30" s="2">
        <f t="shared" si="4"/>
        <v>40693.343800000002</v>
      </c>
    </row>
    <row r="31" spans="1:17">
      <c r="A31" s="35" t="s">
        <v>52</v>
      </c>
      <c r="B31" s="36" t="s">
        <v>46</v>
      </c>
      <c r="C31" s="37">
        <v>56061.477500000001</v>
      </c>
      <c r="D31" s="37">
        <v>1E-4</v>
      </c>
      <c r="E31">
        <f t="shared" si="0"/>
        <v>3667.0000221271398</v>
      </c>
      <c r="F31">
        <f t="shared" si="1"/>
        <v>3667</v>
      </c>
      <c r="G31">
        <f t="shared" si="2"/>
        <v>2.1489999198820442E-5</v>
      </c>
      <c r="J31">
        <f>+G31</f>
        <v>2.1489999198820442E-5</v>
      </c>
      <c r="O31">
        <f t="shared" ca="1" si="3"/>
        <v>5.5850582432672748E-4</v>
      </c>
      <c r="Q31" s="2">
        <f t="shared" si="4"/>
        <v>41042.977500000001</v>
      </c>
    </row>
    <row r="32" spans="1:17">
      <c r="A32" s="35" t="s">
        <v>53</v>
      </c>
      <c r="B32" s="36" t="s">
        <v>46</v>
      </c>
      <c r="C32" s="37">
        <v>56065.362399999998</v>
      </c>
      <c r="D32" s="37">
        <v>1E-4</v>
      </c>
      <c r="E32">
        <f t="shared" si="0"/>
        <v>3671.0001023161367</v>
      </c>
      <c r="F32">
        <f t="shared" si="1"/>
        <v>3671</v>
      </c>
      <c r="G32">
        <f t="shared" si="2"/>
        <v>9.9369994131848216E-5</v>
      </c>
      <c r="K32">
        <f t="shared" ref="K32:K38" si="6">+G32</f>
        <v>9.9369994131848216E-5</v>
      </c>
      <c r="O32">
        <f t="shared" ca="1" si="3"/>
        <v>5.5867801383903133E-4</v>
      </c>
      <c r="Q32" s="2">
        <f t="shared" si="4"/>
        <v>41046.862399999998</v>
      </c>
    </row>
    <row r="33" spans="1:17">
      <c r="A33" s="35" t="s">
        <v>53</v>
      </c>
      <c r="B33" s="36" t="s">
        <v>46</v>
      </c>
      <c r="C33" s="37">
        <v>56095.472500000003</v>
      </c>
      <c r="D33" s="37">
        <v>4.0000000000000002E-4</v>
      </c>
      <c r="E33">
        <f t="shared" si="0"/>
        <v>3702.0029117832587</v>
      </c>
      <c r="F33">
        <f t="shared" si="1"/>
        <v>3702</v>
      </c>
      <c r="G33">
        <f t="shared" si="2"/>
        <v>2.827939999406226E-3</v>
      </c>
      <c r="K33">
        <f t="shared" si="6"/>
        <v>2.827939999406226E-3</v>
      </c>
      <c r="O33">
        <f t="shared" ca="1" si="3"/>
        <v>5.6001248255938647E-4</v>
      </c>
      <c r="Q33" s="2">
        <f t="shared" si="4"/>
        <v>41076.972500000003</v>
      </c>
    </row>
    <row r="34" spans="1:17">
      <c r="A34" s="37" t="s">
        <v>54</v>
      </c>
      <c r="B34" s="36" t="s">
        <v>46</v>
      </c>
      <c r="C34" s="38">
        <v>56839.414980000001</v>
      </c>
      <c r="D34" s="37">
        <v>2.0000000000000001E-4</v>
      </c>
      <c r="E34">
        <f t="shared" si="0"/>
        <v>4468.0019274601955</v>
      </c>
      <c r="F34">
        <f t="shared" si="1"/>
        <v>4468</v>
      </c>
      <c r="G34">
        <f t="shared" si="2"/>
        <v>1.8719600047916174E-3</v>
      </c>
      <c r="K34">
        <f t="shared" si="6"/>
        <v>1.8719600047916174E-3</v>
      </c>
      <c r="O34">
        <f t="shared" ca="1" si="3"/>
        <v>5.9298677416558308E-4</v>
      </c>
      <c r="Q34" s="2">
        <f t="shared" si="4"/>
        <v>41820.914980000001</v>
      </c>
    </row>
    <row r="35" spans="1:17">
      <c r="A35" s="42" t="s">
        <v>56</v>
      </c>
      <c r="B35" s="43" t="s">
        <v>45</v>
      </c>
      <c r="C35" s="44">
        <v>57123.491770000001</v>
      </c>
      <c r="D35" s="44">
        <v>2.9999999999999997E-4</v>
      </c>
      <c r="E35">
        <f t="shared" si="0"/>
        <v>4760.5010754005898</v>
      </c>
      <c r="F35">
        <f t="shared" si="1"/>
        <v>4760.5</v>
      </c>
      <c r="G35">
        <f t="shared" si="2"/>
        <v>1.0444349973113276E-3</v>
      </c>
      <c r="K35">
        <f t="shared" si="6"/>
        <v>1.0444349973113276E-3</v>
      </c>
      <c r="O35">
        <f t="shared" ca="1" si="3"/>
        <v>6.0557813225280556E-4</v>
      </c>
      <c r="Q35" s="2">
        <f t="shared" si="4"/>
        <v>42104.991770000001</v>
      </c>
    </row>
    <row r="36" spans="1:17">
      <c r="A36" s="42" t="s">
        <v>56</v>
      </c>
      <c r="B36" s="43" t="s">
        <v>46</v>
      </c>
      <c r="C36" s="44">
        <v>57246.346510000003</v>
      </c>
      <c r="D36" s="44">
        <v>2.0000000000000001E-4</v>
      </c>
      <c r="E36">
        <f t="shared" si="0"/>
        <v>4886.9982340401239</v>
      </c>
      <c r="F36">
        <f t="shared" si="1"/>
        <v>4887</v>
      </c>
      <c r="G36">
        <f t="shared" si="2"/>
        <v>-1.7151099964394234E-3</v>
      </c>
      <c r="K36">
        <f t="shared" si="6"/>
        <v>-1.7151099964394234E-3</v>
      </c>
      <c r="O36">
        <f t="shared" ca="1" si="3"/>
        <v>6.1102362557941643E-4</v>
      </c>
      <c r="Q36" s="2">
        <f t="shared" si="4"/>
        <v>42227.846510000003</v>
      </c>
    </row>
    <row r="37" spans="1:17">
      <c r="A37" s="40" t="s">
        <v>0</v>
      </c>
      <c r="B37" s="39" t="s">
        <v>46</v>
      </c>
      <c r="C37" s="40">
        <v>57527.028700000003</v>
      </c>
      <c r="D37" s="40" t="s">
        <v>58</v>
      </c>
      <c r="E37">
        <f t="shared" si="0"/>
        <v>5176.0021382909572</v>
      </c>
      <c r="F37">
        <f t="shared" si="1"/>
        <v>5176</v>
      </c>
      <c r="G37">
        <f t="shared" si="2"/>
        <v>2.0767200039699674E-3</v>
      </c>
      <c r="K37">
        <f t="shared" si="6"/>
        <v>2.0767200039699674E-3</v>
      </c>
      <c r="O37">
        <f t="shared" ca="1" si="3"/>
        <v>6.2346431784337305E-4</v>
      </c>
      <c r="Q37" s="2">
        <f t="shared" si="4"/>
        <v>42508.528700000003</v>
      </c>
    </row>
    <row r="38" spans="1:17">
      <c r="A38" s="5" t="s">
        <v>57</v>
      </c>
      <c r="C38" s="10">
        <v>58224.8367</v>
      </c>
      <c r="D38" s="10">
        <v>6.9999999999999999E-4</v>
      </c>
      <c r="E38">
        <f t="shared" si="0"/>
        <v>5894.4988709032568</v>
      </c>
      <c r="F38">
        <f t="shared" si="1"/>
        <v>5894.5</v>
      </c>
      <c r="G38">
        <f t="shared" si="2"/>
        <v>-1.0965850015054457E-3</v>
      </c>
      <c r="K38">
        <f t="shared" si="6"/>
        <v>-1.0965850015054457E-3</v>
      </c>
      <c r="O38">
        <f t="shared" ca="1" si="3"/>
        <v>6.5439385899096079E-4</v>
      </c>
      <c r="Q38" s="2">
        <f t="shared" si="4"/>
        <v>43206.3367</v>
      </c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ortState xmlns:xlrd2="http://schemas.microsoft.com/office/spreadsheetml/2017/richdata2" ref="A21:Q39">
    <sortCondition ref="C21:C39"/>
  </sortState>
  <phoneticPr fontId="7" type="noConversion"/>
  <hyperlinks>
    <hyperlink ref="H154" r:id="rId1" display="http://vsolj.cetus-net.org/bulletin.html" xr:uid="{00000000-0004-0000-0000-000000000000}"/>
    <hyperlink ref="H147" r:id="rId2" display="http://vsolj.cetus-net.org/bulletin.html" xr:uid="{00000000-0004-0000-0000-000001000000}"/>
    <hyperlink ref="H64155" r:id="rId3" display="http://vsolj.cetus-net.org/bulletin.html" xr:uid="{00000000-0004-0000-0000-000002000000}"/>
    <hyperlink ref="H64148" r:id="rId4" display="https://www.aavso.org/ejaavso" xr:uid="{00000000-0004-0000-0000-000003000000}"/>
    <hyperlink ref="I64155" r:id="rId5" display="http://vsolj.cetus-net.org/bulletin.html" xr:uid="{00000000-0004-0000-0000-000004000000}"/>
    <hyperlink ref="AQ57806" r:id="rId6" display="http://cdsbib.u-strasbg.fr/cgi-bin/cdsbib?1990RMxAA..21..381G" xr:uid="{00000000-0004-0000-0000-000005000000}"/>
    <hyperlink ref="H64152" r:id="rId7" display="https://www.aavso.org/ejaavso" xr:uid="{00000000-0004-0000-0000-000006000000}"/>
    <hyperlink ref="AP5170" r:id="rId8" display="http://cdsbib.u-strasbg.fr/cgi-bin/cdsbib?1990RMxAA..21..381G" xr:uid="{00000000-0004-0000-0000-000007000000}"/>
    <hyperlink ref="AP5173" r:id="rId9" display="http://cdsbib.u-strasbg.fr/cgi-bin/cdsbib?1990RMxAA..21..381G" xr:uid="{00000000-0004-0000-0000-000008000000}"/>
    <hyperlink ref="AP5171" r:id="rId10" display="http://cdsbib.u-strasbg.fr/cgi-bin/cdsbib?1990RMxAA..21..381G" xr:uid="{00000000-0004-0000-0000-000009000000}"/>
    <hyperlink ref="AP5155" r:id="rId11" display="http://cdsbib.u-strasbg.fr/cgi-bin/cdsbib?1990RMxAA..21..381G" xr:uid="{00000000-0004-0000-0000-00000A000000}"/>
    <hyperlink ref="AQ5384" r:id="rId12" display="http://cdsbib.u-strasbg.fr/cgi-bin/cdsbib?1990RMxAA..21..381G" xr:uid="{00000000-0004-0000-0000-00000B000000}"/>
    <hyperlink ref="AQ5388" r:id="rId13" display="http://cdsbib.u-strasbg.fr/cgi-bin/cdsbib?1990RMxAA..21..381G" xr:uid="{00000000-0004-0000-0000-00000C000000}"/>
    <hyperlink ref="AQ65068" r:id="rId14" display="http://cdsbib.u-strasbg.fr/cgi-bin/cdsbib?1990RMxAA..21..381G" xr:uid="{00000000-0004-0000-0000-00000D000000}"/>
    <hyperlink ref="I2276" r:id="rId15" display="http://vsolj.cetus-net.org/bulletin.html" xr:uid="{00000000-0004-0000-0000-00000E000000}"/>
    <hyperlink ref="H2276" r:id="rId16" display="http://vsolj.cetus-net.org/bulletin.html" xr:uid="{00000000-0004-0000-0000-00000F000000}"/>
    <hyperlink ref="AQ193" r:id="rId17" display="http://cdsbib.u-strasbg.fr/cgi-bin/cdsbib?1990RMxAA..21..381G" xr:uid="{00000000-0004-0000-0000-000010000000}"/>
    <hyperlink ref="AQ192" r:id="rId18" display="http://cdsbib.u-strasbg.fr/cgi-bin/cdsbib?1990RMxAA..21..381G" xr:uid="{00000000-0004-0000-0000-000011000000}"/>
    <hyperlink ref="AP3446" r:id="rId19" display="http://cdsbib.u-strasbg.fr/cgi-bin/cdsbib?1990RMxAA..21..381G" xr:uid="{00000000-0004-0000-0000-000012000000}"/>
    <hyperlink ref="AP3464" r:id="rId20" display="http://cdsbib.u-strasbg.fr/cgi-bin/cdsbib?1990RMxAA..21..381G" xr:uid="{00000000-0004-0000-0000-000013000000}"/>
    <hyperlink ref="AP3465" r:id="rId21" display="http://cdsbib.u-strasbg.fr/cgi-bin/cdsbib?1990RMxAA..21..381G" xr:uid="{00000000-0004-0000-0000-000014000000}"/>
    <hyperlink ref="AP3461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2024-02-14T04:48:04Z</dcterms:modified>
</cp:coreProperties>
</file>