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4A9D956B-6C5C-4AE8-9C9B-E706453506BF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1" i="1" l="1"/>
  <c r="F21" i="1"/>
  <c r="G21" i="1"/>
  <c r="K21" i="1"/>
  <c r="E22" i="1"/>
  <c r="F22" i="1"/>
  <c r="G22" i="1"/>
  <c r="K22" i="1"/>
  <c r="E23" i="1"/>
  <c r="F23" i="1"/>
  <c r="G23" i="1"/>
  <c r="K23" i="1"/>
  <c r="E24" i="1"/>
  <c r="F24" i="1"/>
  <c r="G24" i="1"/>
  <c r="K24" i="1"/>
  <c r="E25" i="1"/>
  <c r="F25" i="1"/>
  <c r="G25" i="1"/>
  <c r="K25" i="1"/>
  <c r="E26" i="1"/>
  <c r="F26" i="1"/>
  <c r="G26" i="1"/>
  <c r="K26" i="1"/>
  <c r="E27" i="1"/>
  <c r="F27" i="1"/>
  <c r="G27" i="1"/>
  <c r="K27" i="1"/>
  <c r="E29" i="1"/>
  <c r="F29" i="1"/>
  <c r="G29" i="1"/>
  <c r="I29" i="1"/>
  <c r="Q21" i="1"/>
  <c r="Q22" i="1"/>
  <c r="Q23" i="1"/>
  <c r="Q24" i="1"/>
  <c r="Q25" i="1"/>
  <c r="Q26" i="1"/>
  <c r="Q27" i="1"/>
  <c r="G11" i="2"/>
  <c r="C11" i="2"/>
  <c r="E11" i="2"/>
  <c r="G18" i="2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E13" i="2"/>
  <c r="G12" i="2"/>
  <c r="C12" i="2"/>
  <c r="E12" i="2"/>
  <c r="H11" i="2"/>
  <c r="D11" i="2"/>
  <c r="B11" i="2"/>
  <c r="A11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H13" i="2"/>
  <c r="D13" i="2"/>
  <c r="B13" i="2"/>
  <c r="A13" i="2"/>
  <c r="H12" i="2"/>
  <c r="B12" i="2"/>
  <c r="D12" i="2"/>
  <c r="A12" i="2"/>
  <c r="F11" i="1"/>
  <c r="Q29" i="1"/>
  <c r="A28" i="1"/>
  <c r="C28" i="1"/>
  <c r="G11" i="1"/>
  <c r="E14" i="1"/>
  <c r="Q28" i="1"/>
  <c r="E28" i="1"/>
  <c r="F28" i="1"/>
  <c r="G28" i="1"/>
  <c r="C17" i="1"/>
  <c r="H28" i="1"/>
  <c r="C12" i="1"/>
  <c r="C16" i="1" l="1"/>
  <c r="D18" i="1" s="1"/>
  <c r="E15" i="1"/>
  <c r="C11" i="1"/>
  <c r="O27" i="1" l="1"/>
  <c r="O24" i="1"/>
  <c r="O29" i="1"/>
  <c r="O22" i="1"/>
  <c r="C15" i="1"/>
  <c r="O26" i="1"/>
  <c r="O25" i="1"/>
  <c r="O23" i="1"/>
  <c r="O28" i="1"/>
  <c r="O21" i="1"/>
  <c r="C18" i="1" l="1"/>
  <c r="E16" i="1"/>
  <c r="E17" i="1" s="1"/>
</calcChain>
</file>

<file path=xl/sharedStrings.xml><?xml version="1.0" encoding="utf-8"?>
<sst xmlns="http://schemas.openxmlformats.org/spreadsheetml/2006/main" count="136" uniqueCount="92">
  <si>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</si>
  <si>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</si>
  <si>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</si>
  <si>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</si>
  <si>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</si>
  <si>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</si>
  <si>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</si>
  <si>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</si>
  <si>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</si>
  <si>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</si>
  <si>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</si>
  <si>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</si>
  <si>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</si>
  <si>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</si>
  <si>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</si>
  <si>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</si>
  <si>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</si>
  <si>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</si>
  <si>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</si>
  <si>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</si>
  <si>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</si>
  <si>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</si>
  <si>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</si>
  <si>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</si>
  <si>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</si>
  <si>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</si>
  <si>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</si>
  <si>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</si>
  <si>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</si>
  <si>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</si>
  <si>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</si>
  <si>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</si>
  <si>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</si>
  <si>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</si>
  <si>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</si>
  <si>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</si>
  <si>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</si>
  <si>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</si>
  <si>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</si>
  <si>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</si>
  <si>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V0481 Lyr</t>
  </si>
  <si>
    <t>V0481 Lyr / GSC 3130-0816</t>
  </si>
  <si>
    <t>E</t>
  </si>
  <si>
    <t>VSX</t>
  </si>
  <si>
    <t>OEJV 0160</t>
  </si>
  <si>
    <t>I</t>
  </si>
  <si>
    <t>Minima from the Lichtenknecker Database of the BAV</t>
  </si>
  <si>
    <t>C</t>
  </si>
  <si>
    <t>CCD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</si>
  <si>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</si>
  <si>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</si>
  <si>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</si>
  <si>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</si>
  <si>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</si>
  <si>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</si>
  <si>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</si>
  <si>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2438239.447 </t>
  </si>
  <si>
    <t> 28.07.1963 22:43 </t>
  </si>
  <si>
    <t> 0.122 </t>
  </si>
  <si>
    <t>P </t>
  </si>
  <si>
    <t> H.Gessner </t>
  </si>
  <si>
    <t> MVS 9.79 </t>
  </si>
  <si>
    <t>2439619.536 </t>
  </si>
  <si>
    <t> 09.05.1967 00:51 </t>
  </si>
  <si>
    <t> -0.092 </t>
  </si>
  <si>
    <t>2442958.473 </t>
  </si>
  <si>
    <t> 28.06.1976 23:21 </t>
  </si>
  <si>
    <t> 0.100 </t>
  </si>
  <si>
    <t>2444454.398 </t>
  </si>
  <si>
    <t> 02.08.1980 21:33 </t>
  </si>
  <si>
    <t> 0.094 </t>
  </si>
  <si>
    <t>2444461.442 </t>
  </si>
  <si>
    <t> 09.08.1980 22:36 </t>
  </si>
  <si>
    <t> -0.089 </t>
  </si>
  <si>
    <t>2447648.583 </t>
  </si>
  <si>
    <t> 02.05.1989 01:59 </t>
  </si>
  <si>
    <t> 0.069 </t>
  </si>
  <si>
    <t>V </t>
  </si>
  <si>
    <t> J.Borovicka </t>
  </si>
  <si>
    <t> BRNO 31.62 </t>
  </si>
  <si>
    <t>2448956.331 </t>
  </si>
  <si>
    <t> 29.11.1992 19:56 </t>
  </si>
  <si>
    <t> -0.219 </t>
  </si>
  <si>
    <t>2455836.40455 </t>
  </si>
  <si>
    <t> 01.10.2011 21:42 </t>
  </si>
  <si>
    <t> 0.01663 </t>
  </si>
  <si>
    <t>C </t>
  </si>
  <si>
    <t> J.Trnka </t>
  </si>
  <si>
    <t>OEJV 0160 </t>
  </si>
  <si>
    <t>G3130-0816</t>
  </si>
  <si>
    <t>vis?</t>
  </si>
  <si>
    <t>MVS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</si>
</sst>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1" applyNumberFormat="0" applyFont="0" applyFill="0" applyAlignment="0" applyProtection="0"/>
  </cellStyleXfs>
  <cellXfs count="49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16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7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7" fillId="2" borderId="11" xfId="7" applyFill="1" applyBorder="1" applyAlignment="1" applyProtection="1">
      <alignment horizontal="right" vertical="top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V0481 Lyr - O-C Diagr.</a:t>
            </a:r>
          </a:p>
        </c:rich>
      </c:tx>
      <c:layout>
        <c:manualLayout>
          <c:xMode val="edge"/>
          <c:yMode val="edge"/>
          <c:x val="0.37142857142857144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76246334310852"/>
          <c:w val="0.8300751879699248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MVS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7">
                    <c:v>0</c:v>
                  </c:pt>
                  <c:pt idx="8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7">
                    <c:v>0</c:v>
                  </c:pt>
                  <c:pt idx="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-2320</c:v>
                </c:pt>
                <c:pt idx="1">
                  <c:v>-2129</c:v>
                </c:pt>
                <c:pt idx="2">
                  <c:v>-1667</c:v>
                </c:pt>
                <c:pt idx="3">
                  <c:v>-1460</c:v>
                </c:pt>
                <c:pt idx="4">
                  <c:v>-1459</c:v>
                </c:pt>
                <c:pt idx="5">
                  <c:v>-1018</c:v>
                </c:pt>
                <c:pt idx="6">
                  <c:v>-837</c:v>
                </c:pt>
                <c:pt idx="7">
                  <c:v>0</c:v>
                </c:pt>
                <c:pt idx="8">
                  <c:v>115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476-42E3-87F9-DA01C6FC1CF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7">
                    <c:v>0</c:v>
                  </c:pt>
                  <c:pt idx="8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7">
                    <c:v>0</c:v>
                  </c:pt>
                  <c:pt idx="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-2320</c:v>
                </c:pt>
                <c:pt idx="1">
                  <c:v>-2129</c:v>
                </c:pt>
                <c:pt idx="2">
                  <c:v>-1667</c:v>
                </c:pt>
                <c:pt idx="3">
                  <c:v>-1460</c:v>
                </c:pt>
                <c:pt idx="4">
                  <c:v>-1459</c:v>
                </c:pt>
                <c:pt idx="5">
                  <c:v>-1018</c:v>
                </c:pt>
                <c:pt idx="6">
                  <c:v>-837</c:v>
                </c:pt>
                <c:pt idx="7">
                  <c:v>0</c:v>
                </c:pt>
                <c:pt idx="8">
                  <c:v>115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8">
                  <c:v>1.8165000001317821E-2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476-42E3-87F9-DA01C6FC1CF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7">
                    <c:v>0</c:v>
                  </c:pt>
                  <c:pt idx="8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7">
                    <c:v>0</c:v>
                  </c:pt>
                  <c:pt idx="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-2320</c:v>
                </c:pt>
                <c:pt idx="1">
                  <c:v>-2129</c:v>
                </c:pt>
                <c:pt idx="2">
                  <c:v>-1667</c:v>
                </c:pt>
                <c:pt idx="3">
                  <c:v>-1460</c:v>
                </c:pt>
                <c:pt idx="4">
                  <c:v>-1459</c:v>
                </c:pt>
                <c:pt idx="5">
                  <c:v>-1018</c:v>
                </c:pt>
                <c:pt idx="6">
                  <c:v>-837</c:v>
                </c:pt>
                <c:pt idx="7">
                  <c:v>0</c:v>
                </c:pt>
                <c:pt idx="8">
                  <c:v>115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476-42E3-87F9-DA01C6FC1CF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vis?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7">
                    <c:v>0</c:v>
                  </c:pt>
                  <c:pt idx="8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7">
                    <c:v>0</c:v>
                  </c:pt>
                  <c:pt idx="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-2320</c:v>
                </c:pt>
                <c:pt idx="1">
                  <c:v>-2129</c:v>
                </c:pt>
                <c:pt idx="2">
                  <c:v>-1667</c:v>
                </c:pt>
                <c:pt idx="3">
                  <c:v>-1460</c:v>
                </c:pt>
                <c:pt idx="4">
                  <c:v>-1459</c:v>
                </c:pt>
                <c:pt idx="5">
                  <c:v>-1018</c:v>
                </c:pt>
                <c:pt idx="6">
                  <c:v>-837</c:v>
                </c:pt>
                <c:pt idx="7">
                  <c:v>0</c:v>
                </c:pt>
                <c:pt idx="8">
                  <c:v>115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0.46228000000701286</c:v>
                </c:pt>
                <c:pt idx="1">
                  <c:v>0.22121100000367733</c:v>
                </c:pt>
                <c:pt idx="2">
                  <c:v>0.3493529999977909</c:v>
                </c:pt>
                <c:pt idx="3">
                  <c:v>0.31454000000667293</c:v>
                </c:pt>
                <c:pt idx="4">
                  <c:v>0.13168100000621052</c:v>
                </c:pt>
                <c:pt idx="5">
                  <c:v>0.22786199999973178</c:v>
                </c:pt>
                <c:pt idx="6">
                  <c:v>-8.5616999997000676E-2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476-42E3-87F9-DA01C6FC1CF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7">
                    <c:v>0</c:v>
                  </c:pt>
                  <c:pt idx="8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7">
                    <c:v>0</c:v>
                  </c:pt>
                  <c:pt idx="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-2320</c:v>
                </c:pt>
                <c:pt idx="1">
                  <c:v>-2129</c:v>
                </c:pt>
                <c:pt idx="2">
                  <c:v>-1667</c:v>
                </c:pt>
                <c:pt idx="3">
                  <c:v>-1460</c:v>
                </c:pt>
                <c:pt idx="4">
                  <c:v>-1459</c:v>
                </c:pt>
                <c:pt idx="5">
                  <c:v>-1018</c:v>
                </c:pt>
                <c:pt idx="6">
                  <c:v>-837</c:v>
                </c:pt>
                <c:pt idx="7">
                  <c:v>0</c:v>
                </c:pt>
                <c:pt idx="8">
                  <c:v>115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476-42E3-87F9-DA01C6FC1CF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7">
                    <c:v>0</c:v>
                  </c:pt>
                  <c:pt idx="8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7">
                    <c:v>0</c:v>
                  </c:pt>
                  <c:pt idx="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-2320</c:v>
                </c:pt>
                <c:pt idx="1">
                  <c:v>-2129</c:v>
                </c:pt>
                <c:pt idx="2">
                  <c:v>-1667</c:v>
                </c:pt>
                <c:pt idx="3">
                  <c:v>-1460</c:v>
                </c:pt>
                <c:pt idx="4">
                  <c:v>-1459</c:v>
                </c:pt>
                <c:pt idx="5">
                  <c:v>-1018</c:v>
                </c:pt>
                <c:pt idx="6">
                  <c:v>-837</c:v>
                </c:pt>
                <c:pt idx="7">
                  <c:v>0</c:v>
                </c:pt>
                <c:pt idx="8">
                  <c:v>115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476-42E3-87F9-DA01C6FC1CF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7">
                    <c:v>0</c:v>
                  </c:pt>
                  <c:pt idx="8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7">
                    <c:v>0</c:v>
                  </c:pt>
                  <c:pt idx="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-2320</c:v>
                </c:pt>
                <c:pt idx="1">
                  <c:v>-2129</c:v>
                </c:pt>
                <c:pt idx="2">
                  <c:v>-1667</c:v>
                </c:pt>
                <c:pt idx="3">
                  <c:v>-1460</c:v>
                </c:pt>
                <c:pt idx="4">
                  <c:v>-1459</c:v>
                </c:pt>
                <c:pt idx="5">
                  <c:v>-1018</c:v>
                </c:pt>
                <c:pt idx="6">
                  <c:v>-837</c:v>
                </c:pt>
                <c:pt idx="7">
                  <c:v>0</c:v>
                </c:pt>
                <c:pt idx="8">
                  <c:v>115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476-42E3-87F9-DA01C6FC1CF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-2320</c:v>
                </c:pt>
                <c:pt idx="1">
                  <c:v>-2129</c:v>
                </c:pt>
                <c:pt idx="2">
                  <c:v>-1667</c:v>
                </c:pt>
                <c:pt idx="3">
                  <c:v>-1460</c:v>
                </c:pt>
                <c:pt idx="4">
                  <c:v>-1459</c:v>
                </c:pt>
                <c:pt idx="5">
                  <c:v>-1018</c:v>
                </c:pt>
                <c:pt idx="6">
                  <c:v>-837</c:v>
                </c:pt>
                <c:pt idx="7">
                  <c:v>0</c:v>
                </c:pt>
                <c:pt idx="8">
                  <c:v>115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0.3702976411889814</c:v>
                </c:pt>
                <c:pt idx="1">
                  <c:v>0.33829349272792203</c:v>
                </c:pt>
                <c:pt idx="2">
                  <c:v>0.26088031686923391</c:v>
                </c:pt>
                <c:pt idx="3">
                  <c:v>0.22619519262086063</c:v>
                </c:pt>
                <c:pt idx="4">
                  <c:v>0.22602763163415351</c:v>
                </c:pt>
                <c:pt idx="5">
                  <c:v>0.15213323649631486</c:v>
                </c:pt>
                <c:pt idx="6">
                  <c:v>0.12180469790232665</c:v>
                </c:pt>
                <c:pt idx="7">
                  <c:v>-1.8443847971530425E-2</c:v>
                </c:pt>
                <c:pt idx="8">
                  <c:v>-3.7713361442848897E-2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476-42E3-87F9-DA01C6FC1CF2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-2320</c:v>
                </c:pt>
                <c:pt idx="1">
                  <c:v>-2129</c:v>
                </c:pt>
                <c:pt idx="2">
                  <c:v>-1667</c:v>
                </c:pt>
                <c:pt idx="3">
                  <c:v>-1460</c:v>
                </c:pt>
                <c:pt idx="4">
                  <c:v>-1459</c:v>
                </c:pt>
                <c:pt idx="5">
                  <c:v>-1018</c:v>
                </c:pt>
                <c:pt idx="6">
                  <c:v>-837</c:v>
                </c:pt>
                <c:pt idx="7">
                  <c:v>0</c:v>
                </c:pt>
                <c:pt idx="8">
                  <c:v>115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476-42E3-87F9-DA01C6FC1C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7681624"/>
        <c:axId val="1"/>
      </c:scatterChart>
      <c:valAx>
        <c:axId val="6576816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76816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293233082706766"/>
          <c:y val="0.92375366568914952"/>
          <c:w val="0.78496240601503775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4A0C1B4-3BB9-DB84-6274-554F1B2425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var.astro.cz/oejv/issues/oejv0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41</v>
      </c>
    </row>
    <row r="2" spans="1:7" s="18" customFormat="1" ht="12.95" customHeight="1" x14ac:dyDescent="0.2">
      <c r="A2" s="18" t="s">
        <v>24</v>
      </c>
      <c r="B2" s="18" t="s">
        <v>42</v>
      </c>
      <c r="C2" s="19"/>
      <c r="D2" s="19"/>
      <c r="E2" s="18" t="s">
        <v>40</v>
      </c>
      <c r="F2" s="18" t="s">
        <v>89</v>
      </c>
    </row>
    <row r="3" spans="1:7" s="18" customFormat="1" ht="12.95" customHeight="1" thickBot="1" x14ac:dyDescent="0.25"/>
    <row r="4" spans="1:7" s="18" customFormat="1" ht="12.95" customHeight="1" thickTop="1" thickBot="1" x14ac:dyDescent="0.25">
      <c r="A4" s="20" t="s">
        <v>0</v>
      </c>
      <c r="C4" s="21" t="s">
        <v>39</v>
      </c>
      <c r="D4" s="22" t="s">
        <v>39</v>
      </c>
    </row>
    <row r="5" spans="1:7" s="18" customFormat="1" ht="12.95" customHeight="1" x14ac:dyDescent="0.2"/>
    <row r="6" spans="1:7" s="18" customFormat="1" ht="12.95" customHeight="1" x14ac:dyDescent="0.2">
      <c r="A6" s="20" t="s">
        <v>1</v>
      </c>
    </row>
    <row r="7" spans="1:7" s="18" customFormat="1" ht="12.95" customHeight="1" x14ac:dyDescent="0.2">
      <c r="A7" s="18" t="s">
        <v>2</v>
      </c>
      <c r="C7" s="48">
        <v>55005.297599999998</v>
      </c>
      <c r="D7" s="24" t="s">
        <v>43</v>
      </c>
    </row>
    <row r="8" spans="1:7" s="18" customFormat="1" ht="12.95" customHeight="1" x14ac:dyDescent="0.2">
      <c r="A8" s="18" t="s">
        <v>3</v>
      </c>
      <c r="C8" s="48">
        <v>7.2268590000000001</v>
      </c>
      <c r="D8" s="24" t="s">
        <v>43</v>
      </c>
    </row>
    <row r="9" spans="1:7" s="18" customFormat="1" ht="12.95" customHeight="1" x14ac:dyDescent="0.2">
      <c r="A9" s="25" t="s">
        <v>29</v>
      </c>
      <c r="C9" s="26">
        <v>-9.5</v>
      </c>
      <c r="D9" s="18" t="s">
        <v>30</v>
      </c>
    </row>
    <row r="10" spans="1:7" s="18" customFormat="1" ht="12.95" customHeight="1" thickBot="1" x14ac:dyDescent="0.25">
      <c r="C10" s="27" t="s">
        <v>20</v>
      </c>
      <c r="D10" s="27" t="s">
        <v>21</v>
      </c>
    </row>
    <row r="11" spans="1:7" s="18" customFormat="1" ht="12.95" customHeight="1" x14ac:dyDescent="0.2">
      <c r="A11" s="18" t="s">
        <v>15</v>
      </c>
      <c r="C11" s="28">
        <f ca="1">INTERCEPT(INDIRECT($G$11):G992,INDIRECT($F$11):F992)</f>
        <v>-1.8443847971530425E-2</v>
      </c>
      <c r="D11" s="19"/>
      <c r="F11" s="29" t="str">
        <f>"F"&amp;E19</f>
        <v>F21</v>
      </c>
      <c r="G11" s="28" t="str">
        <f>"G"&amp;E19</f>
        <v>G21</v>
      </c>
    </row>
    <row r="12" spans="1:7" s="18" customFormat="1" ht="12.95" customHeight="1" x14ac:dyDescent="0.2">
      <c r="A12" s="18" t="s">
        <v>16</v>
      </c>
      <c r="C12" s="28">
        <f ca="1">SLOPE(INDIRECT($G$11):G992,INDIRECT($F$11):F992)</f>
        <v>-1.6756098670711716E-4</v>
      </c>
      <c r="D12" s="19"/>
    </row>
    <row r="13" spans="1:7" s="18" customFormat="1" ht="12.95" customHeight="1" x14ac:dyDescent="0.2">
      <c r="A13" s="18" t="s">
        <v>19</v>
      </c>
      <c r="C13" s="19" t="s">
        <v>13</v>
      </c>
      <c r="D13" s="30" t="s">
        <v>36</v>
      </c>
      <c r="E13" s="26">
        <v>1</v>
      </c>
    </row>
    <row r="14" spans="1:7" s="18" customFormat="1" ht="12.95" customHeight="1" x14ac:dyDescent="0.2">
      <c r="D14" s="30" t="s">
        <v>31</v>
      </c>
      <c r="E14" s="31">
        <f ca="1">NOW()+15018.5+$C$9/24</f>
        <v>60359.77122962963</v>
      </c>
    </row>
    <row r="15" spans="1:7" s="18" customFormat="1" ht="12.95" customHeight="1" x14ac:dyDescent="0.2">
      <c r="A15" s="32" t="s">
        <v>17</v>
      </c>
      <c r="C15" s="33">
        <f ca="1">(C7+C11)+(C8+C12)*INT(MAX(F21:F3533))</f>
        <v>55836.34867163856</v>
      </c>
      <c r="D15" s="30" t="s">
        <v>37</v>
      </c>
      <c r="E15" s="31">
        <f ca="1">ROUND(2*(E14-$C$7)/$C$8,0)/2+E13</f>
        <v>742</v>
      </c>
    </row>
    <row r="16" spans="1:7" s="18" customFormat="1" ht="12.95" customHeight="1" x14ac:dyDescent="0.2">
      <c r="A16" s="20" t="s">
        <v>4</v>
      </c>
      <c r="C16" s="34">
        <f ca="1">+C8+C12</f>
        <v>7.226691439013293</v>
      </c>
      <c r="D16" s="30" t="s">
        <v>38</v>
      </c>
      <c r="E16" s="28">
        <f ca="1">ROUND(2*(E14-$C$15)/$C$16,0)/2+E13</f>
        <v>627</v>
      </c>
    </row>
    <row r="17" spans="1:18" s="18" customFormat="1" ht="12.95" customHeight="1" thickBot="1" x14ac:dyDescent="0.25">
      <c r="A17" s="30" t="s">
        <v>28</v>
      </c>
      <c r="C17" s="18">
        <f>COUNT(C21:C2191)</f>
        <v>9</v>
      </c>
      <c r="D17" s="30" t="s">
        <v>32</v>
      </c>
      <c r="E17" s="35">
        <f ca="1">+$C$15+$C$16*E16-15018.5-$C$9/24</f>
        <v>45349.380037233226</v>
      </c>
    </row>
    <row r="18" spans="1:18" s="18" customFormat="1" ht="12.95" customHeight="1" thickTop="1" thickBot="1" x14ac:dyDescent="0.25">
      <c r="A18" s="20" t="s">
        <v>5</v>
      </c>
      <c r="C18" s="36">
        <f ca="1">+C15</f>
        <v>55836.34867163856</v>
      </c>
      <c r="D18" s="37">
        <f ca="1">+C16</f>
        <v>7.226691439013293</v>
      </c>
      <c r="E18" s="38" t="s">
        <v>33</v>
      </c>
    </row>
    <row r="19" spans="1:18" s="18" customFormat="1" ht="12.95" customHeight="1" thickTop="1" x14ac:dyDescent="0.2">
      <c r="A19" s="39" t="s">
        <v>34</v>
      </c>
      <c r="E19" s="40">
        <v>21</v>
      </c>
    </row>
    <row r="20" spans="1:18" s="18" customFormat="1" ht="12.95" customHeight="1" thickBot="1" x14ac:dyDescent="0.25">
      <c r="A20" s="27" t="s">
        <v>6</v>
      </c>
      <c r="B20" s="27" t="s">
        <v>7</v>
      </c>
      <c r="C20" s="27" t="s">
        <v>8</v>
      </c>
      <c r="D20" s="27" t="s">
        <v>12</v>
      </c>
      <c r="E20" s="27" t="s">
        <v>9</v>
      </c>
      <c r="F20" s="27" t="s">
        <v>10</v>
      </c>
      <c r="G20" s="27" t="s">
        <v>11</v>
      </c>
      <c r="H20" s="41" t="s">
        <v>91</v>
      </c>
      <c r="I20" s="41" t="s">
        <v>48</v>
      </c>
      <c r="J20" s="41" t="s">
        <v>18</v>
      </c>
      <c r="K20" s="41" t="s">
        <v>90</v>
      </c>
      <c r="L20" s="41" t="s">
        <v>25</v>
      </c>
      <c r="M20" s="41" t="s">
        <v>26</v>
      </c>
      <c r="N20" s="41" t="s">
        <v>27</v>
      </c>
      <c r="O20" s="41" t="s">
        <v>23</v>
      </c>
      <c r="P20" s="42" t="s">
        <v>22</v>
      </c>
      <c r="Q20" s="27" t="s">
        <v>14</v>
      </c>
      <c r="R20" s="43" t="s">
        <v>35</v>
      </c>
    </row>
    <row r="21" spans="1:18" s="18" customFormat="1" ht="12.95" customHeight="1" x14ac:dyDescent="0.2">
      <c r="A21" s="18" t="s">
        <v>61</v>
      </c>
      <c r="B21" s="18" t="s">
        <v>45</v>
      </c>
      <c r="C21" s="23">
        <v>38239.447</v>
      </c>
      <c r="D21" s="23"/>
      <c r="E21" s="18">
        <f t="shared" ref="E21:E29" si="0">+(C21-C$7)/C$8</f>
        <v>-2319.9360330677541</v>
      </c>
      <c r="F21" s="18">
        <f t="shared" ref="F21:F29" si="1">ROUND(2*E21,0)/2</f>
        <v>-2320</v>
      </c>
      <c r="G21" s="18">
        <f t="shared" ref="G21:G29" si="2">+C21-(C$7+F21*C$8)</f>
        <v>0.46228000000701286</v>
      </c>
      <c r="K21" s="18">
        <f t="shared" ref="K21:K27" si="3">+G21</f>
        <v>0.46228000000701286</v>
      </c>
      <c r="O21" s="18">
        <f t="shared" ref="O21:O29" ca="1" si="4">+C$11+C$12*$F21</f>
        <v>0.3702976411889814</v>
      </c>
      <c r="Q21" s="44">
        <f t="shared" ref="Q21:Q29" si="5">+C21-15018.5</f>
        <v>23220.947</v>
      </c>
    </row>
    <row r="22" spans="1:18" s="18" customFormat="1" ht="12.95" customHeight="1" x14ac:dyDescent="0.2">
      <c r="A22" s="18" t="s">
        <v>61</v>
      </c>
      <c r="B22" s="18" t="s">
        <v>45</v>
      </c>
      <c r="C22" s="23">
        <v>39619.536</v>
      </c>
      <c r="D22" s="23"/>
      <c r="E22" s="18">
        <f t="shared" si="0"/>
        <v>-2128.9693904364258</v>
      </c>
      <c r="F22" s="18">
        <f t="shared" si="1"/>
        <v>-2129</v>
      </c>
      <c r="G22" s="18">
        <f t="shared" si="2"/>
        <v>0.22121100000367733</v>
      </c>
      <c r="K22" s="18">
        <f t="shared" si="3"/>
        <v>0.22121100000367733</v>
      </c>
      <c r="O22" s="18">
        <f t="shared" ca="1" si="4"/>
        <v>0.33829349272792203</v>
      </c>
      <c r="Q22" s="44">
        <f t="shared" si="5"/>
        <v>24601.036</v>
      </c>
    </row>
    <row r="23" spans="1:18" s="18" customFormat="1" ht="12.95" customHeight="1" x14ac:dyDescent="0.2">
      <c r="A23" s="18" t="s">
        <v>61</v>
      </c>
      <c r="B23" s="18" t="s">
        <v>45</v>
      </c>
      <c r="C23" s="23">
        <v>42958.472999999998</v>
      </c>
      <c r="D23" s="23"/>
      <c r="E23" s="18">
        <f t="shared" si="0"/>
        <v>-1666.951659081767</v>
      </c>
      <c r="F23" s="18">
        <f t="shared" si="1"/>
        <v>-1667</v>
      </c>
      <c r="G23" s="18">
        <f t="shared" si="2"/>
        <v>0.3493529999977909</v>
      </c>
      <c r="K23" s="18">
        <f t="shared" si="3"/>
        <v>0.3493529999977909</v>
      </c>
      <c r="O23" s="18">
        <f t="shared" ca="1" si="4"/>
        <v>0.26088031686923391</v>
      </c>
      <c r="Q23" s="44">
        <f t="shared" si="5"/>
        <v>27939.972999999998</v>
      </c>
    </row>
    <row r="24" spans="1:18" s="18" customFormat="1" ht="12.95" customHeight="1" x14ac:dyDescent="0.2">
      <c r="A24" s="18" t="s">
        <v>61</v>
      </c>
      <c r="B24" s="18" t="s">
        <v>45</v>
      </c>
      <c r="C24" s="23">
        <v>44454.398000000001</v>
      </c>
      <c r="D24" s="23"/>
      <c r="E24" s="18">
        <f t="shared" si="0"/>
        <v>-1459.9564762506086</v>
      </c>
      <c r="F24" s="18">
        <f t="shared" si="1"/>
        <v>-1460</v>
      </c>
      <c r="G24" s="18">
        <f t="shared" si="2"/>
        <v>0.31454000000667293</v>
      </c>
      <c r="K24" s="18">
        <f t="shared" si="3"/>
        <v>0.31454000000667293</v>
      </c>
      <c r="O24" s="18">
        <f t="shared" ca="1" si="4"/>
        <v>0.22619519262086063</v>
      </c>
      <c r="Q24" s="44">
        <f t="shared" si="5"/>
        <v>29435.898000000001</v>
      </c>
    </row>
    <row r="25" spans="1:18" s="18" customFormat="1" ht="12.95" customHeight="1" x14ac:dyDescent="0.2">
      <c r="A25" s="18" t="s">
        <v>61</v>
      </c>
      <c r="B25" s="18" t="s">
        <v>45</v>
      </c>
      <c r="C25" s="23">
        <v>44461.442000000003</v>
      </c>
      <c r="D25" s="23"/>
      <c r="E25" s="18">
        <f t="shared" si="0"/>
        <v>-1458.9817789443512</v>
      </c>
      <c r="F25" s="18">
        <f t="shared" si="1"/>
        <v>-1459</v>
      </c>
      <c r="G25" s="18">
        <f t="shared" si="2"/>
        <v>0.13168100000621052</v>
      </c>
      <c r="K25" s="18">
        <f t="shared" si="3"/>
        <v>0.13168100000621052</v>
      </c>
      <c r="O25" s="18">
        <f t="shared" ca="1" si="4"/>
        <v>0.22602763163415351</v>
      </c>
      <c r="Q25" s="44">
        <f t="shared" si="5"/>
        <v>29442.942000000003</v>
      </c>
    </row>
    <row r="26" spans="1:18" s="18" customFormat="1" ht="12.95" customHeight="1" x14ac:dyDescent="0.2">
      <c r="A26" s="18" t="s">
        <v>79</v>
      </c>
      <c r="B26" s="18" t="s">
        <v>45</v>
      </c>
      <c r="C26" s="23">
        <v>47648.582999999999</v>
      </c>
      <c r="D26" s="23"/>
      <c r="E26" s="18">
        <f t="shared" si="0"/>
        <v>-1017.9684701195913</v>
      </c>
      <c r="F26" s="18">
        <f t="shared" si="1"/>
        <v>-1018</v>
      </c>
      <c r="G26" s="18">
        <f t="shared" si="2"/>
        <v>0.22786199999973178</v>
      </c>
      <c r="K26" s="18">
        <f t="shared" si="3"/>
        <v>0.22786199999973178</v>
      </c>
      <c r="O26" s="18">
        <f t="shared" ca="1" si="4"/>
        <v>0.15213323649631486</v>
      </c>
      <c r="Q26" s="44">
        <f t="shared" si="5"/>
        <v>32630.082999999999</v>
      </c>
    </row>
    <row r="27" spans="1:18" s="18" customFormat="1" ht="12.95" customHeight="1" x14ac:dyDescent="0.2">
      <c r="A27" s="18" t="s">
        <v>79</v>
      </c>
      <c r="B27" s="18" t="s">
        <v>45</v>
      </c>
      <c r="C27" s="23">
        <v>48956.330999999998</v>
      </c>
      <c r="D27" s="23"/>
      <c r="E27" s="18">
        <f t="shared" si="0"/>
        <v>-837.01184705554647</v>
      </c>
      <c r="F27" s="18">
        <f t="shared" si="1"/>
        <v>-837</v>
      </c>
      <c r="G27" s="18">
        <f t="shared" si="2"/>
        <v>-8.5616999997000676E-2</v>
      </c>
      <c r="K27" s="18">
        <f t="shared" si="3"/>
        <v>-8.5616999997000676E-2</v>
      </c>
      <c r="O27" s="18">
        <f t="shared" ca="1" si="4"/>
        <v>0.12180469790232665</v>
      </c>
      <c r="Q27" s="44">
        <f t="shared" si="5"/>
        <v>33937.830999999998</v>
      </c>
    </row>
    <row r="28" spans="1:18" s="18" customFormat="1" ht="12.95" customHeight="1" x14ac:dyDescent="0.2">
      <c r="A28" s="18" t="str">
        <f>D14</f>
        <v>JD today</v>
      </c>
      <c r="C28" s="23">
        <f>C$7</f>
        <v>55005.297599999998</v>
      </c>
      <c r="D28" s="23" t="s">
        <v>13</v>
      </c>
      <c r="E28" s="18">
        <f t="shared" si="0"/>
        <v>0</v>
      </c>
      <c r="F28" s="18">
        <f t="shared" si="1"/>
        <v>0</v>
      </c>
      <c r="G28" s="18">
        <f t="shared" si="2"/>
        <v>0</v>
      </c>
      <c r="H28" s="18">
        <f>+G28</f>
        <v>0</v>
      </c>
      <c r="O28" s="18">
        <f t="shared" ca="1" si="4"/>
        <v>-1.8443847971530425E-2</v>
      </c>
      <c r="Q28" s="44">
        <f t="shared" si="5"/>
        <v>39986.797599999998</v>
      </c>
    </row>
    <row r="29" spans="1:18" s="18" customFormat="1" ht="12.95" customHeight="1" x14ac:dyDescent="0.2">
      <c r="A29" s="45" t="s">
        <v>44</v>
      </c>
      <c r="B29" s="46" t="s">
        <v>45</v>
      </c>
      <c r="C29" s="47">
        <v>55836.404549999999</v>
      </c>
      <c r="D29" s="47">
        <v>2.9999999999999997E-4</v>
      </c>
      <c r="E29" s="18">
        <f t="shared" si="0"/>
        <v>115.0025135401149</v>
      </c>
      <c r="F29" s="18">
        <f t="shared" si="1"/>
        <v>115</v>
      </c>
      <c r="G29" s="18">
        <f t="shared" si="2"/>
        <v>1.8165000001317821E-2</v>
      </c>
      <c r="I29" s="18">
        <f>+G29</f>
        <v>1.8165000001317821E-2</v>
      </c>
      <c r="O29" s="18">
        <f t="shared" ca="1" si="4"/>
        <v>-3.7713361442848897E-2</v>
      </c>
      <c r="Q29" s="44">
        <f t="shared" si="5"/>
        <v>40817.904549999999</v>
      </c>
    </row>
    <row r="30" spans="1:18" s="18" customFormat="1" ht="12.95" customHeight="1" x14ac:dyDescent="0.2">
      <c r="C30" s="23"/>
      <c r="D30" s="23"/>
      <c r="Q30" s="44"/>
    </row>
    <row r="31" spans="1:18" s="18" customFormat="1" ht="12.95" customHeight="1" x14ac:dyDescent="0.2">
      <c r="C31" s="23"/>
      <c r="D31" s="23"/>
      <c r="Q31" s="44"/>
    </row>
    <row r="32" spans="1:18" s="18" customFormat="1" ht="12.95" customHeight="1" x14ac:dyDescent="0.2">
      <c r="C32" s="23"/>
      <c r="D32" s="23"/>
      <c r="Q32" s="44"/>
    </row>
    <row r="33" spans="3:17" s="18" customFormat="1" ht="12.95" customHeight="1" x14ac:dyDescent="0.2">
      <c r="C33" s="23"/>
      <c r="D33" s="23"/>
      <c r="Q33" s="44"/>
    </row>
    <row r="34" spans="3:17" s="18" customFormat="1" ht="12.95" customHeight="1" x14ac:dyDescent="0.2">
      <c r="C34" s="23"/>
      <c r="D34" s="23"/>
    </row>
    <row r="35" spans="3:17" s="18" customFormat="1" ht="12.95" customHeight="1" x14ac:dyDescent="0.2">
      <c r="C35" s="23"/>
      <c r="D35" s="23"/>
    </row>
    <row r="36" spans="3:17" s="18" customFormat="1" ht="12.95" customHeight="1" x14ac:dyDescent="0.2">
      <c r="C36" s="23"/>
      <c r="D36" s="23"/>
    </row>
    <row r="37" spans="3:17" s="18" customFormat="1" ht="12.95" customHeight="1" x14ac:dyDescent="0.2">
      <c r="C37" s="23"/>
      <c r="D37" s="23"/>
    </row>
    <row r="38" spans="3:17" s="18" customFormat="1" ht="12.95" customHeight="1" x14ac:dyDescent="0.2">
      <c r="C38" s="23"/>
      <c r="D38" s="23"/>
    </row>
    <row r="39" spans="3:17" s="18" customFormat="1" ht="12.95" customHeight="1" x14ac:dyDescent="0.2">
      <c r="C39" s="23"/>
      <c r="D39" s="23"/>
    </row>
    <row r="40" spans="3:17" s="18" customFormat="1" ht="12.95" customHeight="1" x14ac:dyDescent="0.2">
      <c r="C40" s="23"/>
      <c r="D40" s="23"/>
    </row>
    <row r="41" spans="3:17" s="18" customFormat="1" ht="12.95" customHeight="1" x14ac:dyDescent="0.2">
      <c r="C41" s="23"/>
      <c r="D41" s="23"/>
    </row>
    <row r="42" spans="3:17" x14ac:dyDescent="0.2">
      <c r="C42" s="3"/>
      <c r="D42" s="3"/>
    </row>
    <row r="43" spans="3:17" x14ac:dyDescent="0.2">
      <c r="C43" s="3"/>
      <c r="D43" s="3"/>
    </row>
    <row r="44" spans="3:17" x14ac:dyDescent="0.2">
      <c r="C44" s="3"/>
      <c r="D44" s="3"/>
    </row>
    <row r="45" spans="3:17" x14ac:dyDescent="0.2">
      <c r="C45" s="3"/>
      <c r="D45" s="3"/>
    </row>
    <row r="46" spans="3:17" x14ac:dyDescent="0.2">
      <c r="C46" s="3"/>
      <c r="D46" s="3"/>
    </row>
    <row r="47" spans="3:17" x14ac:dyDescent="0.2">
      <c r="C47" s="3"/>
      <c r="D47" s="3"/>
    </row>
    <row r="48" spans="3:17" x14ac:dyDescent="0.2">
      <c r="C48" s="3"/>
      <c r="D48" s="3"/>
    </row>
    <row r="49" spans="3:4" x14ac:dyDescent="0.2">
      <c r="C49" s="3"/>
      <c r="D49" s="3"/>
    </row>
    <row r="50" spans="3:4" x14ac:dyDescent="0.2">
      <c r="C50" s="3"/>
      <c r="D50" s="3"/>
    </row>
    <row r="51" spans="3:4" x14ac:dyDescent="0.2">
      <c r="C51" s="3"/>
      <c r="D51" s="3"/>
    </row>
    <row r="52" spans="3:4" x14ac:dyDescent="0.2">
      <c r="C52" s="3"/>
      <c r="D52" s="3"/>
    </row>
    <row r="53" spans="3:4" x14ac:dyDescent="0.2">
      <c r="C53" s="3"/>
      <c r="D53" s="3"/>
    </row>
    <row r="54" spans="3:4" x14ac:dyDescent="0.2">
      <c r="C54" s="3"/>
      <c r="D54" s="3"/>
    </row>
    <row r="55" spans="3:4" x14ac:dyDescent="0.2">
      <c r="C55" s="3"/>
      <c r="D55" s="3"/>
    </row>
    <row r="56" spans="3:4" x14ac:dyDescent="0.2">
      <c r="C56" s="3"/>
      <c r="D56" s="3"/>
    </row>
    <row r="57" spans="3:4" x14ac:dyDescent="0.2">
      <c r="C57" s="3"/>
      <c r="D57" s="3"/>
    </row>
    <row r="58" spans="3:4" x14ac:dyDescent="0.2">
      <c r="C58" s="3"/>
      <c r="D58" s="3"/>
    </row>
    <row r="59" spans="3:4" x14ac:dyDescent="0.2">
      <c r="C59" s="3"/>
      <c r="D59" s="3"/>
    </row>
    <row r="60" spans="3:4" x14ac:dyDescent="0.2">
      <c r="C60" s="3"/>
      <c r="D60" s="3"/>
    </row>
    <row r="61" spans="3:4" x14ac:dyDescent="0.2">
      <c r="C61" s="3"/>
      <c r="D61" s="3"/>
    </row>
    <row r="62" spans="3:4" x14ac:dyDescent="0.2">
      <c r="C62" s="3"/>
      <c r="D62" s="3"/>
    </row>
    <row r="63" spans="3:4" x14ac:dyDescent="0.2">
      <c r="C63" s="3"/>
      <c r="D63" s="3"/>
    </row>
    <row r="64" spans="3:4" x14ac:dyDescent="0.2">
      <c r="C64" s="3"/>
      <c r="D64" s="3"/>
    </row>
    <row r="65" spans="3:4" x14ac:dyDescent="0.2">
      <c r="C65" s="3"/>
      <c r="D65" s="3"/>
    </row>
    <row r="66" spans="3:4" x14ac:dyDescent="0.2">
      <c r="C66" s="3"/>
      <c r="D66" s="3"/>
    </row>
    <row r="67" spans="3:4" x14ac:dyDescent="0.2">
      <c r="C67" s="3"/>
      <c r="D67" s="3"/>
    </row>
    <row r="68" spans="3:4" x14ac:dyDescent="0.2">
      <c r="C68" s="3"/>
      <c r="D68" s="3"/>
    </row>
    <row r="69" spans="3:4" x14ac:dyDescent="0.2">
      <c r="C69" s="3"/>
      <c r="D69" s="3"/>
    </row>
    <row r="70" spans="3:4" x14ac:dyDescent="0.2">
      <c r="C70" s="3"/>
      <c r="D70" s="3"/>
    </row>
    <row r="71" spans="3:4" x14ac:dyDescent="0.2">
      <c r="C71" s="3"/>
      <c r="D71" s="3"/>
    </row>
    <row r="72" spans="3:4" x14ac:dyDescent="0.2">
      <c r="C72" s="3"/>
      <c r="D72" s="3"/>
    </row>
    <row r="73" spans="3:4" x14ac:dyDescent="0.2">
      <c r="C73" s="3"/>
      <c r="D73" s="3"/>
    </row>
    <row r="74" spans="3:4" x14ac:dyDescent="0.2">
      <c r="C74" s="3"/>
      <c r="D74" s="3"/>
    </row>
    <row r="75" spans="3:4" x14ac:dyDescent="0.2">
      <c r="C75" s="3"/>
      <c r="D75" s="3"/>
    </row>
    <row r="76" spans="3:4" x14ac:dyDescent="0.2">
      <c r="C76" s="3"/>
      <c r="D76" s="3"/>
    </row>
    <row r="77" spans="3:4" x14ac:dyDescent="0.2">
      <c r="C77" s="3"/>
      <c r="D77" s="3"/>
    </row>
    <row r="78" spans="3:4" x14ac:dyDescent="0.2">
      <c r="C78" s="3"/>
      <c r="D78" s="3"/>
    </row>
    <row r="79" spans="3:4" x14ac:dyDescent="0.2">
      <c r="C79" s="3"/>
      <c r="D79" s="3"/>
    </row>
    <row r="80" spans="3:4" x14ac:dyDescent="0.2">
      <c r="C80" s="3"/>
      <c r="D80" s="3"/>
    </row>
    <row r="81" spans="3:4" x14ac:dyDescent="0.2">
      <c r="C81" s="3"/>
      <c r="D81" s="3"/>
    </row>
    <row r="82" spans="3:4" x14ac:dyDescent="0.2">
      <c r="C82" s="3"/>
      <c r="D82" s="3"/>
    </row>
    <row r="83" spans="3:4" x14ac:dyDescent="0.2">
      <c r="C83" s="3"/>
      <c r="D83" s="3"/>
    </row>
    <row r="84" spans="3:4" x14ac:dyDescent="0.2">
      <c r="C84" s="3"/>
      <c r="D84" s="3"/>
    </row>
    <row r="85" spans="3:4" x14ac:dyDescent="0.2">
      <c r="C85" s="3"/>
      <c r="D85" s="3"/>
    </row>
    <row r="86" spans="3:4" x14ac:dyDescent="0.2">
      <c r="C86" s="3"/>
      <c r="D86" s="3"/>
    </row>
    <row r="87" spans="3:4" x14ac:dyDescent="0.2">
      <c r="C87" s="3"/>
      <c r="D87" s="3"/>
    </row>
    <row r="88" spans="3:4" x14ac:dyDescent="0.2">
      <c r="C88" s="3"/>
      <c r="D88" s="3"/>
    </row>
    <row r="89" spans="3:4" x14ac:dyDescent="0.2">
      <c r="C89" s="3"/>
      <c r="D89" s="3"/>
    </row>
    <row r="90" spans="3:4" x14ac:dyDescent="0.2">
      <c r="C90" s="3"/>
      <c r="D90" s="3"/>
    </row>
    <row r="91" spans="3:4" x14ac:dyDescent="0.2">
      <c r="C91" s="3"/>
      <c r="D91" s="3"/>
    </row>
    <row r="92" spans="3:4" x14ac:dyDescent="0.2">
      <c r="C92" s="3"/>
      <c r="D92" s="3"/>
    </row>
    <row r="93" spans="3:4" x14ac:dyDescent="0.2">
      <c r="C93" s="3"/>
      <c r="D93" s="3"/>
    </row>
    <row r="94" spans="3:4" x14ac:dyDescent="0.2">
      <c r="C94" s="3"/>
      <c r="D94" s="3"/>
    </row>
    <row r="95" spans="3:4" x14ac:dyDescent="0.2">
      <c r="C95" s="3"/>
      <c r="D95" s="3"/>
    </row>
    <row r="96" spans="3:4" x14ac:dyDescent="0.2">
      <c r="C96" s="3"/>
      <c r="D96" s="3"/>
    </row>
    <row r="97" spans="3:4" x14ac:dyDescent="0.2">
      <c r="C97" s="3"/>
      <c r="D97" s="3"/>
    </row>
    <row r="98" spans="3:4" x14ac:dyDescent="0.2">
      <c r="C98" s="3"/>
      <c r="D98" s="3"/>
    </row>
    <row r="99" spans="3:4" x14ac:dyDescent="0.2">
      <c r="C99" s="3"/>
      <c r="D99" s="3"/>
    </row>
    <row r="100" spans="3:4" x14ac:dyDescent="0.2">
      <c r="C100" s="3"/>
      <c r="D100" s="3"/>
    </row>
    <row r="101" spans="3:4" x14ac:dyDescent="0.2">
      <c r="C101" s="3"/>
      <c r="D101" s="3"/>
    </row>
    <row r="102" spans="3:4" x14ac:dyDescent="0.2">
      <c r="C102" s="3"/>
      <c r="D102" s="3"/>
    </row>
    <row r="103" spans="3:4" x14ac:dyDescent="0.2">
      <c r="C103" s="3"/>
      <c r="D103" s="3"/>
    </row>
    <row r="104" spans="3:4" x14ac:dyDescent="0.2">
      <c r="C104" s="3"/>
      <c r="D104" s="3"/>
    </row>
    <row r="105" spans="3:4" x14ac:dyDescent="0.2">
      <c r="C105" s="3"/>
      <c r="D105" s="3"/>
    </row>
    <row r="106" spans="3:4" x14ac:dyDescent="0.2">
      <c r="C106" s="3"/>
      <c r="D106" s="3"/>
    </row>
    <row r="107" spans="3:4" x14ac:dyDescent="0.2">
      <c r="C107" s="3"/>
      <c r="D107" s="3"/>
    </row>
    <row r="108" spans="3:4" x14ac:dyDescent="0.2">
      <c r="C108" s="3"/>
      <c r="D108" s="3"/>
    </row>
    <row r="109" spans="3:4" x14ac:dyDescent="0.2">
      <c r="C109" s="3"/>
      <c r="D109" s="3"/>
    </row>
    <row r="110" spans="3:4" x14ac:dyDescent="0.2">
      <c r="C110" s="3"/>
      <c r="D110" s="3"/>
    </row>
    <row r="111" spans="3:4" x14ac:dyDescent="0.2">
      <c r="C111" s="3"/>
      <c r="D111" s="3"/>
    </row>
    <row r="112" spans="3:4" x14ac:dyDescent="0.2">
      <c r="C112" s="3"/>
      <c r="D112" s="3"/>
    </row>
    <row r="113" spans="3:4" x14ac:dyDescent="0.2">
      <c r="C113" s="3"/>
      <c r="D113" s="3"/>
    </row>
    <row r="114" spans="3:4" x14ac:dyDescent="0.2">
      <c r="C114" s="3"/>
      <c r="D114" s="3"/>
    </row>
    <row r="115" spans="3:4" x14ac:dyDescent="0.2">
      <c r="C115" s="3"/>
      <c r="D115" s="3"/>
    </row>
    <row r="116" spans="3:4" x14ac:dyDescent="0.2">
      <c r="C116" s="3"/>
      <c r="D116" s="3"/>
    </row>
    <row r="117" spans="3:4" x14ac:dyDescent="0.2">
      <c r="C117" s="3"/>
      <c r="D117" s="3"/>
    </row>
    <row r="118" spans="3:4" x14ac:dyDescent="0.2">
      <c r="C118" s="3"/>
      <c r="D118" s="3"/>
    </row>
    <row r="119" spans="3:4" x14ac:dyDescent="0.2">
      <c r="C119" s="3"/>
      <c r="D119" s="3"/>
    </row>
    <row r="120" spans="3:4" x14ac:dyDescent="0.2">
      <c r="C120" s="3"/>
      <c r="D120" s="3"/>
    </row>
    <row r="121" spans="3:4" x14ac:dyDescent="0.2">
      <c r="C121" s="3"/>
      <c r="D121" s="3"/>
    </row>
    <row r="122" spans="3:4" x14ac:dyDescent="0.2">
      <c r="C122" s="3"/>
      <c r="D122" s="3"/>
    </row>
    <row r="123" spans="3:4" x14ac:dyDescent="0.2">
      <c r="C123" s="3"/>
      <c r="D123" s="3"/>
    </row>
    <row r="124" spans="3:4" x14ac:dyDescent="0.2">
      <c r="C124" s="3"/>
      <c r="D124" s="3"/>
    </row>
    <row r="125" spans="3:4" x14ac:dyDescent="0.2">
      <c r="C125" s="3"/>
      <c r="D125" s="3"/>
    </row>
    <row r="126" spans="3:4" x14ac:dyDescent="0.2">
      <c r="C126" s="3"/>
      <c r="D126" s="3"/>
    </row>
    <row r="127" spans="3:4" x14ac:dyDescent="0.2">
      <c r="C127" s="3"/>
      <c r="D127" s="3"/>
    </row>
    <row r="128" spans="3:4" x14ac:dyDescent="0.2">
      <c r="C128" s="3"/>
      <c r="D128" s="3"/>
    </row>
    <row r="129" spans="3:4" x14ac:dyDescent="0.2">
      <c r="C129" s="3"/>
      <c r="D129" s="3"/>
    </row>
    <row r="130" spans="3:4" x14ac:dyDescent="0.2">
      <c r="C130" s="3"/>
      <c r="D130" s="3"/>
    </row>
    <row r="131" spans="3:4" x14ac:dyDescent="0.2">
      <c r="C131" s="3"/>
      <c r="D131" s="3"/>
    </row>
    <row r="132" spans="3:4" x14ac:dyDescent="0.2">
      <c r="C132" s="3"/>
      <c r="D132" s="3"/>
    </row>
    <row r="133" spans="3:4" x14ac:dyDescent="0.2">
      <c r="C133" s="3"/>
      <c r="D133" s="3"/>
    </row>
    <row r="134" spans="3:4" x14ac:dyDescent="0.2">
      <c r="C134" s="3"/>
      <c r="D134" s="3"/>
    </row>
    <row r="135" spans="3:4" x14ac:dyDescent="0.2">
      <c r="C135" s="3"/>
      <c r="D135" s="3"/>
    </row>
    <row r="136" spans="3:4" x14ac:dyDescent="0.2">
      <c r="C136" s="3"/>
      <c r="D136" s="3"/>
    </row>
    <row r="137" spans="3:4" x14ac:dyDescent="0.2">
      <c r="C137" s="3"/>
      <c r="D137" s="3"/>
    </row>
    <row r="138" spans="3:4" x14ac:dyDescent="0.2">
      <c r="C138" s="3"/>
      <c r="D138" s="3"/>
    </row>
    <row r="139" spans="3:4" x14ac:dyDescent="0.2">
      <c r="C139" s="3"/>
      <c r="D139" s="3"/>
    </row>
    <row r="140" spans="3:4" x14ac:dyDescent="0.2">
      <c r="C140" s="3"/>
      <c r="D140" s="3"/>
    </row>
    <row r="141" spans="3:4" x14ac:dyDescent="0.2">
      <c r="C141" s="3"/>
      <c r="D141" s="3"/>
    </row>
    <row r="142" spans="3:4" x14ac:dyDescent="0.2">
      <c r="C142" s="3"/>
      <c r="D142" s="3"/>
    </row>
    <row r="143" spans="3:4" x14ac:dyDescent="0.2">
      <c r="C143" s="3"/>
      <c r="D143" s="3"/>
    </row>
    <row r="144" spans="3:4" x14ac:dyDescent="0.2">
      <c r="C144" s="3"/>
      <c r="D144" s="3"/>
    </row>
    <row r="145" spans="3:4" x14ac:dyDescent="0.2">
      <c r="C145" s="3"/>
      <c r="D145" s="3"/>
    </row>
    <row r="146" spans="3:4" x14ac:dyDescent="0.2">
      <c r="C146" s="3"/>
      <c r="D146" s="3"/>
    </row>
    <row r="147" spans="3:4" x14ac:dyDescent="0.2">
      <c r="C147" s="3"/>
      <c r="D147" s="3"/>
    </row>
    <row r="148" spans="3:4" x14ac:dyDescent="0.2">
      <c r="C148" s="3"/>
      <c r="D148" s="3"/>
    </row>
    <row r="149" spans="3:4" x14ac:dyDescent="0.2">
      <c r="C149" s="3"/>
      <c r="D149" s="3"/>
    </row>
    <row r="150" spans="3:4" x14ac:dyDescent="0.2">
      <c r="C150" s="3"/>
      <c r="D150" s="3"/>
    </row>
    <row r="151" spans="3:4" x14ac:dyDescent="0.2">
      <c r="C151" s="3"/>
      <c r="D151" s="3"/>
    </row>
    <row r="152" spans="3:4" x14ac:dyDescent="0.2">
      <c r="C152" s="3"/>
      <c r="D152" s="3"/>
    </row>
    <row r="153" spans="3:4" x14ac:dyDescent="0.2">
      <c r="C153" s="3"/>
      <c r="D153" s="3"/>
    </row>
    <row r="154" spans="3:4" x14ac:dyDescent="0.2">
      <c r="C154" s="3"/>
      <c r="D154" s="3"/>
    </row>
    <row r="155" spans="3:4" x14ac:dyDescent="0.2">
      <c r="C155" s="3"/>
      <c r="D155" s="3"/>
    </row>
    <row r="156" spans="3:4" x14ac:dyDescent="0.2">
      <c r="C156" s="3"/>
      <c r="D156" s="3"/>
    </row>
    <row r="157" spans="3:4" x14ac:dyDescent="0.2">
      <c r="C157" s="3"/>
      <c r="D157" s="3"/>
    </row>
    <row r="158" spans="3:4" x14ac:dyDescent="0.2">
      <c r="C158" s="3"/>
      <c r="D158" s="3"/>
    </row>
    <row r="159" spans="3:4" x14ac:dyDescent="0.2">
      <c r="C159" s="3"/>
      <c r="D159" s="3"/>
    </row>
    <row r="160" spans="3:4" x14ac:dyDescent="0.2">
      <c r="C160" s="3"/>
      <c r="D160" s="3"/>
    </row>
    <row r="161" spans="3:4" x14ac:dyDescent="0.2">
      <c r="C161" s="3"/>
      <c r="D161" s="3"/>
    </row>
    <row r="162" spans="3:4" x14ac:dyDescent="0.2">
      <c r="C162" s="3"/>
      <c r="D162" s="3"/>
    </row>
    <row r="163" spans="3:4" x14ac:dyDescent="0.2">
      <c r="C163" s="3"/>
      <c r="D163" s="3"/>
    </row>
    <row r="164" spans="3:4" x14ac:dyDescent="0.2">
      <c r="C164" s="3"/>
      <c r="D164" s="3"/>
    </row>
    <row r="165" spans="3:4" x14ac:dyDescent="0.2">
      <c r="C165" s="3"/>
      <c r="D165" s="3"/>
    </row>
    <row r="166" spans="3:4" x14ac:dyDescent="0.2">
      <c r="C166" s="3"/>
      <c r="D166" s="3"/>
    </row>
    <row r="167" spans="3:4" x14ac:dyDescent="0.2">
      <c r="C167" s="3"/>
      <c r="D167" s="3"/>
    </row>
    <row r="168" spans="3:4" x14ac:dyDescent="0.2">
      <c r="C168" s="3"/>
      <c r="D168" s="3"/>
    </row>
    <row r="169" spans="3:4" x14ac:dyDescent="0.2">
      <c r="C169" s="3"/>
      <c r="D169" s="3"/>
    </row>
    <row r="170" spans="3:4" x14ac:dyDescent="0.2">
      <c r="C170" s="3"/>
      <c r="D170" s="3"/>
    </row>
    <row r="171" spans="3:4" x14ac:dyDescent="0.2">
      <c r="C171" s="3"/>
      <c r="D171" s="3"/>
    </row>
    <row r="172" spans="3:4" x14ac:dyDescent="0.2">
      <c r="C172" s="3"/>
      <c r="D172" s="3"/>
    </row>
    <row r="173" spans="3:4" x14ac:dyDescent="0.2">
      <c r="C173" s="3"/>
      <c r="D173" s="3"/>
    </row>
    <row r="174" spans="3:4" x14ac:dyDescent="0.2">
      <c r="C174" s="3"/>
      <c r="D174" s="3"/>
    </row>
    <row r="175" spans="3:4" x14ac:dyDescent="0.2">
      <c r="C175" s="3"/>
      <c r="D175" s="3"/>
    </row>
    <row r="176" spans="3:4" x14ac:dyDescent="0.2">
      <c r="C176" s="3"/>
      <c r="D176" s="3"/>
    </row>
    <row r="177" spans="3:4" x14ac:dyDescent="0.2">
      <c r="C177" s="3"/>
      <c r="D177" s="3"/>
    </row>
    <row r="178" spans="3:4" x14ac:dyDescent="0.2">
      <c r="C178" s="3"/>
      <c r="D178" s="3"/>
    </row>
    <row r="179" spans="3:4" x14ac:dyDescent="0.2">
      <c r="C179" s="3"/>
      <c r="D179" s="3"/>
    </row>
    <row r="180" spans="3:4" x14ac:dyDescent="0.2">
      <c r="C180" s="3"/>
      <c r="D180" s="3"/>
    </row>
    <row r="181" spans="3:4" x14ac:dyDescent="0.2">
      <c r="C181" s="3"/>
      <c r="D181" s="3"/>
    </row>
    <row r="182" spans="3:4" x14ac:dyDescent="0.2">
      <c r="C182" s="3"/>
      <c r="D182" s="3"/>
    </row>
    <row r="183" spans="3:4" x14ac:dyDescent="0.2">
      <c r="C183" s="3"/>
      <c r="D183" s="3"/>
    </row>
    <row r="184" spans="3:4" x14ac:dyDescent="0.2">
      <c r="C184" s="3"/>
      <c r="D184" s="3"/>
    </row>
    <row r="185" spans="3:4" x14ac:dyDescent="0.2">
      <c r="C185" s="3"/>
      <c r="D185" s="3"/>
    </row>
    <row r="186" spans="3:4" x14ac:dyDescent="0.2">
      <c r="C186" s="3"/>
      <c r="D186" s="3"/>
    </row>
    <row r="187" spans="3:4" x14ac:dyDescent="0.2">
      <c r="C187" s="3"/>
      <c r="D187" s="3"/>
    </row>
    <row r="188" spans="3:4" x14ac:dyDescent="0.2">
      <c r="C188" s="3"/>
      <c r="D188" s="3"/>
    </row>
    <row r="189" spans="3:4" x14ac:dyDescent="0.2">
      <c r="C189" s="3"/>
      <c r="D189" s="3"/>
    </row>
    <row r="190" spans="3:4" x14ac:dyDescent="0.2">
      <c r="C190" s="3"/>
      <c r="D190" s="3"/>
    </row>
    <row r="191" spans="3:4" x14ac:dyDescent="0.2">
      <c r="C191" s="3"/>
      <c r="D191" s="3"/>
    </row>
    <row r="192" spans="3:4" x14ac:dyDescent="0.2">
      <c r="C192" s="3"/>
      <c r="D192" s="3"/>
    </row>
    <row r="193" spans="3:4" x14ac:dyDescent="0.2">
      <c r="C193" s="3"/>
      <c r="D193" s="3"/>
    </row>
    <row r="194" spans="3:4" x14ac:dyDescent="0.2">
      <c r="C194" s="3"/>
      <c r="D194" s="3"/>
    </row>
    <row r="195" spans="3:4" x14ac:dyDescent="0.2">
      <c r="C195" s="3"/>
      <c r="D195" s="3"/>
    </row>
    <row r="196" spans="3:4" x14ac:dyDescent="0.2">
      <c r="C196" s="3"/>
      <c r="D196" s="3"/>
    </row>
    <row r="197" spans="3:4" x14ac:dyDescent="0.2">
      <c r="C197" s="3"/>
      <c r="D197" s="3"/>
    </row>
    <row r="198" spans="3:4" x14ac:dyDescent="0.2">
      <c r="C198" s="3"/>
      <c r="D198" s="3"/>
    </row>
    <row r="199" spans="3:4" x14ac:dyDescent="0.2">
      <c r="C199" s="3"/>
      <c r="D199" s="3"/>
    </row>
    <row r="200" spans="3:4" x14ac:dyDescent="0.2">
      <c r="C200" s="3"/>
      <c r="D200" s="3"/>
    </row>
    <row r="201" spans="3:4" x14ac:dyDescent="0.2">
      <c r="C201" s="3"/>
      <c r="D201" s="3"/>
    </row>
    <row r="202" spans="3:4" x14ac:dyDescent="0.2">
      <c r="C202" s="3"/>
      <c r="D202" s="3"/>
    </row>
    <row r="203" spans="3:4" x14ac:dyDescent="0.2">
      <c r="C203" s="3"/>
      <c r="D203" s="3"/>
    </row>
    <row r="204" spans="3:4" x14ac:dyDescent="0.2">
      <c r="C204" s="3"/>
      <c r="D204" s="3"/>
    </row>
    <row r="205" spans="3:4" x14ac:dyDescent="0.2">
      <c r="C205" s="3"/>
      <c r="D205" s="3"/>
    </row>
    <row r="206" spans="3:4" x14ac:dyDescent="0.2">
      <c r="C206" s="3"/>
      <c r="D206" s="3"/>
    </row>
    <row r="207" spans="3:4" x14ac:dyDescent="0.2">
      <c r="C207" s="3"/>
      <c r="D207" s="3"/>
    </row>
    <row r="208" spans="3:4" x14ac:dyDescent="0.2">
      <c r="C208" s="3"/>
      <c r="D208" s="3"/>
    </row>
    <row r="209" spans="3:4" x14ac:dyDescent="0.2">
      <c r="C209" s="3"/>
      <c r="D209" s="3"/>
    </row>
    <row r="210" spans="3:4" x14ac:dyDescent="0.2">
      <c r="C210" s="3"/>
      <c r="D210" s="3"/>
    </row>
    <row r="211" spans="3:4" x14ac:dyDescent="0.2">
      <c r="C211" s="3"/>
      <c r="D211" s="3"/>
    </row>
    <row r="212" spans="3:4" x14ac:dyDescent="0.2">
      <c r="C212" s="3"/>
      <c r="D212" s="3"/>
    </row>
    <row r="213" spans="3:4" x14ac:dyDescent="0.2">
      <c r="C213" s="3"/>
      <c r="D213" s="3"/>
    </row>
    <row r="214" spans="3:4" x14ac:dyDescent="0.2">
      <c r="C214" s="3"/>
      <c r="D214" s="3"/>
    </row>
    <row r="215" spans="3:4" x14ac:dyDescent="0.2">
      <c r="C215" s="3"/>
      <c r="D215" s="3"/>
    </row>
    <row r="216" spans="3:4" x14ac:dyDescent="0.2">
      <c r="C216" s="3"/>
      <c r="D216" s="3"/>
    </row>
    <row r="217" spans="3:4" x14ac:dyDescent="0.2">
      <c r="C217" s="3"/>
      <c r="D217" s="3"/>
    </row>
    <row r="218" spans="3:4" x14ac:dyDescent="0.2">
      <c r="C218" s="3"/>
      <c r="D218" s="3"/>
    </row>
    <row r="219" spans="3:4" x14ac:dyDescent="0.2">
      <c r="C219" s="3"/>
      <c r="D219" s="3"/>
    </row>
    <row r="220" spans="3:4" x14ac:dyDescent="0.2">
      <c r="C220" s="3"/>
      <c r="D220" s="3"/>
    </row>
    <row r="221" spans="3:4" x14ac:dyDescent="0.2">
      <c r="C221" s="3"/>
      <c r="D221" s="3"/>
    </row>
    <row r="222" spans="3:4" x14ac:dyDescent="0.2">
      <c r="C222" s="3"/>
      <c r="D222" s="3"/>
    </row>
    <row r="223" spans="3:4" x14ac:dyDescent="0.2">
      <c r="C223" s="3"/>
      <c r="D223" s="3"/>
    </row>
    <row r="224" spans="3:4" x14ac:dyDescent="0.2">
      <c r="C224" s="3"/>
      <c r="D224" s="3"/>
    </row>
    <row r="225" spans="3:4" x14ac:dyDescent="0.2">
      <c r="C225" s="3"/>
      <c r="D225" s="3"/>
    </row>
    <row r="226" spans="3:4" x14ac:dyDescent="0.2">
      <c r="C226" s="3"/>
      <c r="D226" s="3"/>
    </row>
    <row r="227" spans="3:4" x14ac:dyDescent="0.2">
      <c r="C227" s="3"/>
      <c r="D227" s="3"/>
    </row>
    <row r="228" spans="3:4" x14ac:dyDescent="0.2">
      <c r="C228" s="3"/>
      <c r="D228" s="3"/>
    </row>
    <row r="229" spans="3:4" x14ac:dyDescent="0.2">
      <c r="C229" s="3"/>
      <c r="D229" s="3"/>
    </row>
    <row r="230" spans="3:4" x14ac:dyDescent="0.2">
      <c r="C230" s="3"/>
      <c r="D230" s="3"/>
    </row>
    <row r="231" spans="3:4" x14ac:dyDescent="0.2">
      <c r="C231" s="3"/>
      <c r="D231" s="3"/>
    </row>
    <row r="232" spans="3:4" x14ac:dyDescent="0.2">
      <c r="C232" s="3"/>
      <c r="D232" s="3"/>
    </row>
    <row r="233" spans="3:4" x14ac:dyDescent="0.2">
      <c r="C233" s="3"/>
      <c r="D233" s="3"/>
    </row>
    <row r="234" spans="3:4" x14ac:dyDescent="0.2">
      <c r="C234" s="3"/>
      <c r="D234" s="3"/>
    </row>
    <row r="235" spans="3:4" x14ac:dyDescent="0.2">
      <c r="C235" s="3"/>
      <c r="D235" s="3"/>
    </row>
    <row r="236" spans="3:4" x14ac:dyDescent="0.2">
      <c r="C236" s="3"/>
      <c r="D236" s="3"/>
    </row>
    <row r="237" spans="3:4" x14ac:dyDescent="0.2">
      <c r="C237" s="3"/>
      <c r="D237" s="3"/>
    </row>
    <row r="238" spans="3:4" x14ac:dyDescent="0.2">
      <c r="C238" s="3"/>
      <c r="D238" s="3"/>
    </row>
    <row r="239" spans="3:4" x14ac:dyDescent="0.2">
      <c r="C239" s="3"/>
      <c r="D239" s="3"/>
    </row>
    <row r="240" spans="3:4" x14ac:dyDescent="0.2">
      <c r="C240" s="3"/>
      <c r="D240" s="3"/>
    </row>
    <row r="241" spans="3:4" x14ac:dyDescent="0.2">
      <c r="C241" s="3"/>
      <c r="D241" s="3"/>
    </row>
    <row r="242" spans="3:4" x14ac:dyDescent="0.2">
      <c r="C242" s="3"/>
      <c r="D242" s="3"/>
    </row>
    <row r="243" spans="3:4" x14ac:dyDescent="0.2">
      <c r="C243" s="3"/>
      <c r="D243" s="3"/>
    </row>
    <row r="244" spans="3:4" x14ac:dyDescent="0.2">
      <c r="C244" s="3"/>
      <c r="D244" s="3"/>
    </row>
    <row r="245" spans="3:4" x14ac:dyDescent="0.2">
      <c r="C245" s="3"/>
      <c r="D245" s="3"/>
    </row>
    <row r="246" spans="3:4" x14ac:dyDescent="0.2">
      <c r="C246" s="3"/>
      <c r="D246" s="3"/>
    </row>
    <row r="247" spans="3:4" x14ac:dyDescent="0.2">
      <c r="C247" s="3"/>
      <c r="D247" s="3"/>
    </row>
    <row r="248" spans="3:4" x14ac:dyDescent="0.2">
      <c r="C248" s="3"/>
      <c r="D248" s="3"/>
    </row>
    <row r="249" spans="3:4" x14ac:dyDescent="0.2">
      <c r="C249" s="3"/>
      <c r="D249" s="3"/>
    </row>
    <row r="250" spans="3:4" x14ac:dyDescent="0.2">
      <c r="C250" s="3"/>
      <c r="D250" s="3"/>
    </row>
    <row r="251" spans="3:4" x14ac:dyDescent="0.2">
      <c r="C251" s="3"/>
      <c r="D251" s="3"/>
    </row>
    <row r="252" spans="3:4" x14ac:dyDescent="0.2">
      <c r="C252" s="3"/>
      <c r="D252" s="3"/>
    </row>
    <row r="253" spans="3:4" x14ac:dyDescent="0.2">
      <c r="C253" s="3"/>
      <c r="D253" s="3"/>
    </row>
    <row r="254" spans="3:4" x14ac:dyDescent="0.2">
      <c r="C254" s="3"/>
      <c r="D254" s="3"/>
    </row>
    <row r="255" spans="3:4" x14ac:dyDescent="0.2">
      <c r="C255" s="3"/>
      <c r="D255" s="3"/>
    </row>
    <row r="256" spans="3:4" x14ac:dyDescent="0.2">
      <c r="C256" s="3"/>
      <c r="D256" s="3"/>
    </row>
    <row r="257" spans="3:4" x14ac:dyDescent="0.2">
      <c r="C257" s="3"/>
      <c r="D257" s="3"/>
    </row>
    <row r="258" spans="3:4" x14ac:dyDescent="0.2">
      <c r="C258" s="3"/>
      <c r="D258" s="3"/>
    </row>
    <row r="259" spans="3:4" x14ac:dyDescent="0.2">
      <c r="C259" s="3"/>
      <c r="D259" s="3"/>
    </row>
    <row r="260" spans="3:4" x14ac:dyDescent="0.2">
      <c r="C260" s="3"/>
      <c r="D260" s="3"/>
    </row>
    <row r="261" spans="3:4" x14ac:dyDescent="0.2">
      <c r="C261" s="3"/>
      <c r="D261" s="3"/>
    </row>
    <row r="262" spans="3:4" x14ac:dyDescent="0.2">
      <c r="C262" s="3"/>
      <c r="D262" s="3"/>
    </row>
    <row r="263" spans="3:4" x14ac:dyDescent="0.2">
      <c r="C263" s="3"/>
      <c r="D263" s="3"/>
    </row>
    <row r="264" spans="3:4" x14ac:dyDescent="0.2">
      <c r="C264" s="3"/>
      <c r="D264" s="3"/>
    </row>
    <row r="265" spans="3:4" x14ac:dyDescent="0.2">
      <c r="C265" s="3"/>
      <c r="D265" s="3"/>
    </row>
    <row r="266" spans="3:4" x14ac:dyDescent="0.2">
      <c r="C266" s="3"/>
      <c r="D266" s="3"/>
    </row>
    <row r="267" spans="3:4" x14ac:dyDescent="0.2">
      <c r="C267" s="3"/>
      <c r="D267" s="3"/>
    </row>
    <row r="268" spans="3:4" x14ac:dyDescent="0.2">
      <c r="C268" s="3"/>
      <c r="D268" s="3"/>
    </row>
    <row r="269" spans="3:4" x14ac:dyDescent="0.2">
      <c r="C269" s="3"/>
      <c r="D269" s="3"/>
    </row>
    <row r="270" spans="3:4" x14ac:dyDescent="0.2">
      <c r="C270" s="3"/>
      <c r="D270" s="3"/>
    </row>
    <row r="271" spans="3:4" x14ac:dyDescent="0.2">
      <c r="C271" s="3"/>
      <c r="D271" s="3"/>
    </row>
    <row r="272" spans="3:4" x14ac:dyDescent="0.2">
      <c r="C272" s="3"/>
      <c r="D272" s="3"/>
    </row>
    <row r="273" spans="3:4" x14ac:dyDescent="0.2">
      <c r="C273" s="3"/>
      <c r="D273" s="3"/>
    </row>
    <row r="274" spans="3:4" x14ac:dyDescent="0.2">
      <c r="C274" s="3"/>
      <c r="D274" s="3"/>
    </row>
    <row r="275" spans="3:4" x14ac:dyDescent="0.2">
      <c r="C275" s="3"/>
      <c r="D275" s="3"/>
    </row>
    <row r="276" spans="3:4" x14ac:dyDescent="0.2">
      <c r="C276" s="3"/>
      <c r="D276" s="3"/>
    </row>
    <row r="277" spans="3:4" x14ac:dyDescent="0.2">
      <c r="C277" s="3"/>
      <c r="D277" s="3"/>
    </row>
    <row r="278" spans="3:4" x14ac:dyDescent="0.2">
      <c r="C278" s="3"/>
      <c r="D278" s="3"/>
    </row>
    <row r="279" spans="3:4" x14ac:dyDescent="0.2">
      <c r="C279" s="3"/>
      <c r="D279" s="3"/>
    </row>
    <row r="280" spans="3:4" x14ac:dyDescent="0.2">
      <c r="C280" s="3"/>
      <c r="D280" s="3"/>
    </row>
    <row r="281" spans="3:4" x14ac:dyDescent="0.2">
      <c r="C281" s="3"/>
      <c r="D281" s="3"/>
    </row>
    <row r="282" spans="3:4" x14ac:dyDescent="0.2">
      <c r="C282" s="3"/>
      <c r="D282" s="3"/>
    </row>
    <row r="283" spans="3:4" x14ac:dyDescent="0.2">
      <c r="C283" s="3"/>
      <c r="D283" s="3"/>
    </row>
    <row r="284" spans="3:4" x14ac:dyDescent="0.2">
      <c r="C284" s="3"/>
      <c r="D284" s="3"/>
    </row>
    <row r="285" spans="3:4" x14ac:dyDescent="0.2">
      <c r="C285" s="3"/>
      <c r="D285" s="3"/>
    </row>
    <row r="286" spans="3:4" x14ac:dyDescent="0.2">
      <c r="C286" s="3"/>
      <c r="D286" s="3"/>
    </row>
    <row r="287" spans="3:4" x14ac:dyDescent="0.2">
      <c r="C287" s="3"/>
      <c r="D287" s="3"/>
    </row>
    <row r="288" spans="3:4" x14ac:dyDescent="0.2">
      <c r="C288" s="3"/>
      <c r="D288" s="3"/>
    </row>
    <row r="289" spans="3:4" x14ac:dyDescent="0.2">
      <c r="C289" s="3"/>
      <c r="D289" s="3"/>
    </row>
    <row r="290" spans="3:4" x14ac:dyDescent="0.2">
      <c r="C290" s="3"/>
      <c r="D290" s="3"/>
    </row>
    <row r="291" spans="3:4" x14ac:dyDescent="0.2">
      <c r="C291" s="3"/>
      <c r="D291" s="3"/>
    </row>
    <row r="292" spans="3:4" x14ac:dyDescent="0.2">
      <c r="C292" s="3"/>
      <c r="D292" s="3"/>
    </row>
    <row r="293" spans="3:4" x14ac:dyDescent="0.2">
      <c r="C293" s="3"/>
      <c r="D293" s="3"/>
    </row>
    <row r="294" spans="3:4" x14ac:dyDescent="0.2">
      <c r="C294" s="3"/>
      <c r="D294" s="3"/>
    </row>
    <row r="295" spans="3:4" x14ac:dyDescent="0.2">
      <c r="C295" s="3"/>
      <c r="D295" s="3"/>
    </row>
    <row r="296" spans="3:4" x14ac:dyDescent="0.2">
      <c r="C296" s="3"/>
      <c r="D296" s="3"/>
    </row>
    <row r="297" spans="3:4" x14ac:dyDescent="0.2">
      <c r="C297" s="3"/>
      <c r="D297" s="3"/>
    </row>
    <row r="298" spans="3:4" x14ac:dyDescent="0.2">
      <c r="C298" s="3"/>
      <c r="D298" s="3"/>
    </row>
    <row r="299" spans="3:4" x14ac:dyDescent="0.2">
      <c r="C299" s="3"/>
      <c r="D299" s="3"/>
    </row>
    <row r="300" spans="3:4" x14ac:dyDescent="0.2">
      <c r="C300" s="3"/>
      <c r="D300" s="3"/>
    </row>
    <row r="301" spans="3:4" x14ac:dyDescent="0.2">
      <c r="C301" s="3"/>
      <c r="D301" s="3"/>
    </row>
    <row r="302" spans="3:4" x14ac:dyDescent="0.2">
      <c r="C302" s="3"/>
      <c r="D302" s="3"/>
    </row>
    <row r="303" spans="3:4" x14ac:dyDescent="0.2">
      <c r="C303" s="3"/>
      <c r="D303" s="3"/>
    </row>
    <row r="304" spans="3:4" x14ac:dyDescent="0.2">
      <c r="C304" s="3"/>
      <c r="D304" s="3"/>
    </row>
    <row r="305" spans="3:4" x14ac:dyDescent="0.2">
      <c r="C305" s="3"/>
      <c r="D305" s="3"/>
    </row>
    <row r="306" spans="3:4" x14ac:dyDescent="0.2">
      <c r="C306" s="3"/>
      <c r="D306" s="3"/>
    </row>
    <row r="307" spans="3:4" x14ac:dyDescent="0.2">
      <c r="C307" s="3"/>
      <c r="D307" s="3"/>
    </row>
    <row r="308" spans="3:4" x14ac:dyDescent="0.2">
      <c r="C308" s="3"/>
      <c r="D308" s="3"/>
    </row>
    <row r="309" spans="3:4" x14ac:dyDescent="0.2">
      <c r="C309" s="3"/>
      <c r="D309" s="3"/>
    </row>
    <row r="310" spans="3:4" x14ac:dyDescent="0.2">
      <c r="C310" s="3"/>
      <c r="D310" s="3"/>
    </row>
    <row r="311" spans="3:4" x14ac:dyDescent="0.2">
      <c r="C311" s="3"/>
      <c r="D311" s="3"/>
    </row>
    <row r="312" spans="3:4" x14ac:dyDescent="0.2">
      <c r="C312" s="3"/>
      <c r="D312" s="3"/>
    </row>
    <row r="313" spans="3:4" x14ac:dyDescent="0.2">
      <c r="C313" s="3"/>
      <c r="D313" s="3"/>
    </row>
    <row r="314" spans="3:4" x14ac:dyDescent="0.2">
      <c r="C314" s="3"/>
      <c r="D314" s="3"/>
    </row>
    <row r="315" spans="3:4" x14ac:dyDescent="0.2">
      <c r="C315" s="3"/>
      <c r="D315" s="3"/>
    </row>
    <row r="316" spans="3:4" x14ac:dyDescent="0.2">
      <c r="C316" s="3"/>
      <c r="D316" s="3"/>
    </row>
    <row r="317" spans="3:4" x14ac:dyDescent="0.2">
      <c r="C317" s="3"/>
      <c r="D317" s="3"/>
    </row>
    <row r="318" spans="3:4" x14ac:dyDescent="0.2">
      <c r="C318" s="3"/>
      <c r="D318" s="3"/>
    </row>
    <row r="319" spans="3:4" x14ac:dyDescent="0.2">
      <c r="C319" s="3"/>
      <c r="D319" s="3"/>
    </row>
    <row r="320" spans="3:4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  <row r="6918" spans="3:4" x14ac:dyDescent="0.2">
      <c r="C6918" s="3"/>
      <c r="D6918" s="3"/>
    </row>
    <row r="6919" spans="3:4" x14ac:dyDescent="0.2">
      <c r="C6919" s="3"/>
      <c r="D6919" s="3"/>
    </row>
    <row r="6920" spans="3:4" x14ac:dyDescent="0.2">
      <c r="C6920" s="3"/>
      <c r="D6920" s="3"/>
    </row>
    <row r="6921" spans="3:4" x14ac:dyDescent="0.2">
      <c r="C6921" s="3"/>
      <c r="D6921" s="3"/>
    </row>
    <row r="6922" spans="3:4" x14ac:dyDescent="0.2">
      <c r="C6922" s="3"/>
      <c r="D6922" s="3"/>
    </row>
    <row r="6923" spans="3:4" x14ac:dyDescent="0.2">
      <c r="C6923" s="3"/>
      <c r="D6923" s="3"/>
    </row>
    <row r="6924" spans="3:4" x14ac:dyDescent="0.2">
      <c r="C6924" s="3"/>
      <c r="D6924" s="3"/>
    </row>
    <row r="6925" spans="3:4" x14ac:dyDescent="0.2">
      <c r="C6925" s="3"/>
      <c r="D6925" s="3"/>
    </row>
    <row r="6926" spans="3:4" x14ac:dyDescent="0.2">
      <c r="C6926" s="3"/>
      <c r="D6926" s="3"/>
    </row>
    <row r="6927" spans="3:4" x14ac:dyDescent="0.2">
      <c r="C6927" s="3"/>
      <c r="D6927" s="3"/>
    </row>
    <row r="6928" spans="3:4" x14ac:dyDescent="0.2">
      <c r="C6928" s="3"/>
      <c r="D6928" s="3"/>
    </row>
    <row r="6929" spans="3:4" x14ac:dyDescent="0.2">
      <c r="C6929" s="3"/>
      <c r="D6929" s="3"/>
    </row>
    <row r="6930" spans="3:4" x14ac:dyDescent="0.2">
      <c r="C6930" s="3"/>
      <c r="D6930" s="3"/>
    </row>
    <row r="6931" spans="3:4" x14ac:dyDescent="0.2">
      <c r="C6931" s="3"/>
      <c r="D6931" s="3"/>
    </row>
    <row r="6932" spans="3:4" x14ac:dyDescent="0.2">
      <c r="C6932" s="3"/>
      <c r="D6932" s="3"/>
    </row>
    <row r="6933" spans="3:4" x14ac:dyDescent="0.2">
      <c r="C6933" s="3"/>
      <c r="D6933" s="3"/>
    </row>
    <row r="6934" spans="3:4" x14ac:dyDescent="0.2">
      <c r="C6934" s="3"/>
      <c r="D6934" s="3"/>
    </row>
    <row r="6935" spans="3:4" x14ac:dyDescent="0.2">
      <c r="C6935" s="3"/>
      <c r="D6935" s="3"/>
    </row>
    <row r="6936" spans="3:4" x14ac:dyDescent="0.2">
      <c r="C6936" s="3"/>
      <c r="D6936" s="3"/>
    </row>
    <row r="6937" spans="3:4" x14ac:dyDescent="0.2">
      <c r="C6937" s="3"/>
      <c r="D6937" s="3"/>
    </row>
    <row r="6938" spans="3:4" x14ac:dyDescent="0.2">
      <c r="C6938" s="3"/>
      <c r="D6938" s="3"/>
    </row>
    <row r="6939" spans="3:4" x14ac:dyDescent="0.2">
      <c r="C6939" s="3"/>
      <c r="D6939" s="3"/>
    </row>
    <row r="6940" spans="3:4" x14ac:dyDescent="0.2">
      <c r="C6940" s="3"/>
      <c r="D6940" s="3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34"/>
  <sheetViews>
    <sheetView workbookViewId="0">
      <selection activeCell="A12" sqref="A12:C18"/>
    </sheetView>
  </sheetViews>
  <sheetFormatPr defaultRowHeight="12.75" x14ac:dyDescent="0.2"/>
  <cols>
    <col min="1" max="1" width="19.7109375" style="3" customWidth="1"/>
    <col min="2" max="2" width="4.42578125" style="4" customWidth="1"/>
    <col min="3" max="3" width="12.7109375" style="3" customWidth="1"/>
    <col min="4" max="4" width="5.42578125" style="4" customWidth="1"/>
    <col min="5" max="5" width="14.85546875" style="4" customWidth="1"/>
    <col min="6" max="6" width="9.140625" style="4"/>
    <col min="7" max="7" width="12" style="4" customWidth="1"/>
    <col min="8" max="8" width="14.140625" style="3" customWidth="1"/>
    <col min="9" max="9" width="22.5703125" style="4" customWidth="1"/>
    <col min="10" max="10" width="25.140625" style="4" customWidth="1"/>
    <col min="11" max="11" width="15.7109375" style="4" customWidth="1"/>
    <col min="12" max="12" width="14.140625" style="4" customWidth="1"/>
    <col min="13" max="13" width="9.5703125" style="4" customWidth="1"/>
    <col min="14" max="14" width="14.140625" style="4" customWidth="1"/>
    <col min="15" max="15" width="23.42578125" style="4" customWidth="1"/>
    <col min="16" max="16" width="16.5703125" style="4" customWidth="1"/>
    <col min="17" max="17" width="41" style="4" customWidth="1"/>
    <col min="18" max="16384" width="9.140625" style="4"/>
  </cols>
  <sheetData>
    <row r="1" spans="1:16" ht="15.75" x14ac:dyDescent="0.25">
      <c r="A1" s="5" t="s">
        <v>46</v>
      </c>
      <c r="I1" s="6" t="s">
        <v>47</v>
      </c>
      <c r="J1" s="7" t="s">
        <v>48</v>
      </c>
    </row>
    <row r="2" spans="1:16" x14ac:dyDescent="0.2">
      <c r="I2" s="8" t="s">
        <v>42</v>
      </c>
      <c r="J2" s="9" t="s">
        <v>49</v>
      </c>
    </row>
    <row r="3" spans="1:16" x14ac:dyDescent="0.2">
      <c r="A3" s="10" t="s">
        <v>50</v>
      </c>
      <c r="I3" s="8" t="s">
        <v>51</v>
      </c>
      <c r="J3" s="9" t="s">
        <v>52</v>
      </c>
    </row>
    <row r="4" spans="1:16" x14ac:dyDescent="0.2">
      <c r="I4" s="8" t="s">
        <v>53</v>
      </c>
      <c r="J4" s="9" t="s">
        <v>52</v>
      </c>
    </row>
    <row r="5" spans="1:16" ht="13.5" thickBot="1" x14ac:dyDescent="0.25">
      <c r="I5" s="11" t="s">
        <v>54</v>
      </c>
      <c r="J5" s="12" t="s">
        <v>55</v>
      </c>
    </row>
    <row r="10" spans="1:16" ht="13.5" thickBot="1" x14ac:dyDescent="0.25"/>
    <row r="11" spans="1:16" ht="12.75" customHeight="1" thickBot="1" x14ac:dyDescent="0.25">
      <c r="A11" s="3" t="str">
        <f t="shared" ref="A11:A18" si="0">P11</f>
        <v>OEJV 0160 </v>
      </c>
      <c r="B11" s="2" t="str">
        <f t="shared" ref="B11:B18" si="1">IF(H11=INT(H11),"I","II")</f>
        <v>I</v>
      </c>
      <c r="C11" s="3">
        <f t="shared" ref="C11:C18" si="2">1*G11</f>
        <v>55836.404549999999</v>
      </c>
      <c r="D11" s="4" t="str">
        <f t="shared" ref="D11:D18" si="3">VLOOKUP(F11,I$1:J$5,2,FALSE)</f>
        <v>vis</v>
      </c>
      <c r="E11" s="13">
        <f>VLOOKUP(C11,Active!C$21:E$973,3,FALSE)</f>
        <v>115.0025135401149</v>
      </c>
      <c r="F11" s="2" t="s">
        <v>54</v>
      </c>
      <c r="G11" s="4" t="str">
        <f t="shared" ref="G11:G18" si="4">MID(I11,3,LEN(I11)-3)</f>
        <v>55836.40455</v>
      </c>
      <c r="H11" s="3">
        <f t="shared" ref="H11:H18" si="5">1*K11</f>
        <v>461</v>
      </c>
      <c r="I11" s="14" t="s">
        <v>83</v>
      </c>
      <c r="J11" s="15" t="s">
        <v>84</v>
      </c>
      <c r="K11" s="14">
        <v>461</v>
      </c>
      <c r="L11" s="14" t="s">
        <v>85</v>
      </c>
      <c r="M11" s="15" t="s">
        <v>86</v>
      </c>
      <c r="N11" s="15" t="s">
        <v>47</v>
      </c>
      <c r="O11" s="16" t="s">
        <v>87</v>
      </c>
      <c r="P11" s="17" t="s">
        <v>88</v>
      </c>
    </row>
    <row r="12" spans="1:16" ht="12.75" customHeight="1" thickBot="1" x14ac:dyDescent="0.25">
      <c r="A12" s="3" t="str">
        <f t="shared" si="0"/>
        <v> MVS 9.79 </v>
      </c>
      <c r="B12" s="2" t="str">
        <f t="shared" si="1"/>
        <v>I</v>
      </c>
      <c r="C12" s="3">
        <f t="shared" si="2"/>
        <v>38239.447</v>
      </c>
      <c r="D12" s="4" t="str">
        <f t="shared" si="3"/>
        <v>vis</v>
      </c>
      <c r="E12" s="13">
        <f>VLOOKUP(C12,Active!C$21:E$973,3,FALSE)</f>
        <v>-2319.9360330677541</v>
      </c>
      <c r="F12" s="2" t="s">
        <v>54</v>
      </c>
      <c r="G12" s="4" t="str">
        <f t="shared" si="4"/>
        <v>38239.447</v>
      </c>
      <c r="H12" s="3">
        <f t="shared" si="5"/>
        <v>-1974</v>
      </c>
      <c r="I12" s="14" t="s">
        <v>56</v>
      </c>
      <c r="J12" s="15" t="s">
        <v>57</v>
      </c>
      <c r="K12" s="14">
        <v>-1974</v>
      </c>
      <c r="L12" s="14" t="s">
        <v>58</v>
      </c>
      <c r="M12" s="15" t="s">
        <v>59</v>
      </c>
      <c r="N12" s="15"/>
      <c r="O12" s="16" t="s">
        <v>60</v>
      </c>
      <c r="P12" s="16" t="s">
        <v>61</v>
      </c>
    </row>
    <row r="13" spans="1:16" ht="12.75" customHeight="1" thickBot="1" x14ac:dyDescent="0.25">
      <c r="A13" s="3" t="str">
        <f t="shared" si="0"/>
        <v> MVS 9.79 </v>
      </c>
      <c r="B13" s="2" t="str">
        <f t="shared" si="1"/>
        <v>I</v>
      </c>
      <c r="C13" s="3">
        <f t="shared" si="2"/>
        <v>39619.536</v>
      </c>
      <c r="D13" s="4" t="str">
        <f t="shared" si="3"/>
        <v>vis</v>
      </c>
      <c r="E13" s="13">
        <f>VLOOKUP(C13,Active!C$21:E$973,3,FALSE)</f>
        <v>-2128.9693904364258</v>
      </c>
      <c r="F13" s="2" t="s">
        <v>54</v>
      </c>
      <c r="G13" s="4" t="str">
        <f t="shared" si="4"/>
        <v>39619.536</v>
      </c>
      <c r="H13" s="3">
        <f t="shared" si="5"/>
        <v>-1783</v>
      </c>
      <c r="I13" s="14" t="s">
        <v>62</v>
      </c>
      <c r="J13" s="15" t="s">
        <v>63</v>
      </c>
      <c r="K13" s="14">
        <v>-1783</v>
      </c>
      <c r="L13" s="14" t="s">
        <v>64</v>
      </c>
      <c r="M13" s="15" t="s">
        <v>59</v>
      </c>
      <c r="N13" s="15"/>
      <c r="O13" s="16" t="s">
        <v>60</v>
      </c>
      <c r="P13" s="16" t="s">
        <v>61</v>
      </c>
    </row>
    <row r="14" spans="1:16" ht="12.75" customHeight="1" thickBot="1" x14ac:dyDescent="0.25">
      <c r="A14" s="3" t="str">
        <f t="shared" si="0"/>
        <v> MVS 9.79 </v>
      </c>
      <c r="B14" s="2" t="str">
        <f t="shared" si="1"/>
        <v>I</v>
      </c>
      <c r="C14" s="3">
        <f t="shared" si="2"/>
        <v>42958.472999999998</v>
      </c>
      <c r="D14" s="4" t="str">
        <f t="shared" si="3"/>
        <v>vis</v>
      </c>
      <c r="E14" s="13">
        <f>VLOOKUP(C14,Active!C$21:E$973,3,FALSE)</f>
        <v>-1666.951659081767</v>
      </c>
      <c r="F14" s="2" t="s">
        <v>54</v>
      </c>
      <c r="G14" s="4" t="str">
        <f t="shared" si="4"/>
        <v>42958.473</v>
      </c>
      <c r="H14" s="3">
        <f t="shared" si="5"/>
        <v>-1321</v>
      </c>
      <c r="I14" s="14" t="s">
        <v>65</v>
      </c>
      <c r="J14" s="15" t="s">
        <v>66</v>
      </c>
      <c r="K14" s="14">
        <v>-1321</v>
      </c>
      <c r="L14" s="14" t="s">
        <v>67</v>
      </c>
      <c r="M14" s="15" t="s">
        <v>59</v>
      </c>
      <c r="N14" s="15"/>
      <c r="O14" s="16" t="s">
        <v>60</v>
      </c>
      <c r="P14" s="16" t="s">
        <v>61</v>
      </c>
    </row>
    <row r="15" spans="1:16" ht="12.75" customHeight="1" thickBot="1" x14ac:dyDescent="0.25">
      <c r="A15" s="3" t="str">
        <f t="shared" si="0"/>
        <v> MVS 9.79 </v>
      </c>
      <c r="B15" s="2" t="str">
        <f t="shared" si="1"/>
        <v>I</v>
      </c>
      <c r="C15" s="3">
        <f t="shared" si="2"/>
        <v>44454.398000000001</v>
      </c>
      <c r="D15" s="4" t="str">
        <f t="shared" si="3"/>
        <v>vis</v>
      </c>
      <c r="E15" s="13">
        <f>VLOOKUP(C15,Active!C$21:E$973,3,FALSE)</f>
        <v>-1459.9564762506086</v>
      </c>
      <c r="F15" s="2" t="s">
        <v>54</v>
      </c>
      <c r="G15" s="4" t="str">
        <f t="shared" si="4"/>
        <v>44454.398</v>
      </c>
      <c r="H15" s="3">
        <f t="shared" si="5"/>
        <v>-1114</v>
      </c>
      <c r="I15" s="14" t="s">
        <v>68</v>
      </c>
      <c r="J15" s="15" t="s">
        <v>69</v>
      </c>
      <c r="K15" s="14">
        <v>-1114</v>
      </c>
      <c r="L15" s="14" t="s">
        <v>70</v>
      </c>
      <c r="M15" s="15" t="s">
        <v>59</v>
      </c>
      <c r="N15" s="15"/>
      <c r="O15" s="16" t="s">
        <v>60</v>
      </c>
      <c r="P15" s="16" t="s">
        <v>61</v>
      </c>
    </row>
    <row r="16" spans="1:16" ht="12.75" customHeight="1" thickBot="1" x14ac:dyDescent="0.25">
      <c r="A16" s="3" t="str">
        <f t="shared" si="0"/>
        <v> MVS 9.79 </v>
      </c>
      <c r="B16" s="2" t="str">
        <f t="shared" si="1"/>
        <v>I</v>
      </c>
      <c r="C16" s="3">
        <f t="shared" si="2"/>
        <v>44461.442000000003</v>
      </c>
      <c r="D16" s="4" t="str">
        <f t="shared" si="3"/>
        <v>vis</v>
      </c>
      <c r="E16" s="13">
        <f>VLOOKUP(C16,Active!C$21:E$973,3,FALSE)</f>
        <v>-1458.9817789443512</v>
      </c>
      <c r="F16" s="2" t="s">
        <v>54</v>
      </c>
      <c r="G16" s="4" t="str">
        <f t="shared" si="4"/>
        <v>44461.442</v>
      </c>
      <c r="H16" s="3">
        <f t="shared" si="5"/>
        <v>-1113</v>
      </c>
      <c r="I16" s="14" t="s">
        <v>71</v>
      </c>
      <c r="J16" s="15" t="s">
        <v>72</v>
      </c>
      <c r="K16" s="14">
        <v>-1113</v>
      </c>
      <c r="L16" s="14" t="s">
        <v>73</v>
      </c>
      <c r="M16" s="15" t="s">
        <v>59</v>
      </c>
      <c r="N16" s="15"/>
      <c r="O16" s="16" t="s">
        <v>60</v>
      </c>
      <c r="P16" s="16" t="s">
        <v>61</v>
      </c>
    </row>
    <row r="17" spans="1:16" ht="12.75" customHeight="1" thickBot="1" x14ac:dyDescent="0.25">
      <c r="A17" s="3" t="str">
        <f t="shared" si="0"/>
        <v> BRNO 31.62 </v>
      </c>
      <c r="B17" s="2" t="str">
        <f t="shared" si="1"/>
        <v>I</v>
      </c>
      <c r="C17" s="3">
        <f t="shared" si="2"/>
        <v>47648.582999999999</v>
      </c>
      <c r="D17" s="4" t="str">
        <f t="shared" si="3"/>
        <v>vis</v>
      </c>
      <c r="E17" s="13">
        <f>VLOOKUP(C17,Active!C$21:E$973,3,FALSE)</f>
        <v>-1017.9684701195913</v>
      </c>
      <c r="F17" s="2" t="s">
        <v>54</v>
      </c>
      <c r="G17" s="4" t="str">
        <f t="shared" si="4"/>
        <v>47648.583</v>
      </c>
      <c r="H17" s="3">
        <f t="shared" si="5"/>
        <v>-672</v>
      </c>
      <c r="I17" s="14" t="s">
        <v>74</v>
      </c>
      <c r="J17" s="15" t="s">
        <v>75</v>
      </c>
      <c r="K17" s="14">
        <v>-672</v>
      </c>
      <c r="L17" s="14" t="s">
        <v>76</v>
      </c>
      <c r="M17" s="15" t="s">
        <v>77</v>
      </c>
      <c r="N17" s="15"/>
      <c r="O17" s="16" t="s">
        <v>78</v>
      </c>
      <c r="P17" s="16" t="s">
        <v>79</v>
      </c>
    </row>
    <row r="18" spans="1:16" ht="12.75" customHeight="1" thickBot="1" x14ac:dyDescent="0.25">
      <c r="A18" s="3" t="str">
        <f t="shared" si="0"/>
        <v> BRNO 31.62 </v>
      </c>
      <c r="B18" s="2" t="str">
        <f t="shared" si="1"/>
        <v>I</v>
      </c>
      <c r="C18" s="3">
        <f t="shared" si="2"/>
        <v>48956.330999999998</v>
      </c>
      <c r="D18" s="4" t="str">
        <f t="shared" si="3"/>
        <v>vis</v>
      </c>
      <c r="E18" s="13">
        <f>VLOOKUP(C18,Active!C$21:E$973,3,FALSE)</f>
        <v>-837.01184705554647</v>
      </c>
      <c r="F18" s="2" t="s">
        <v>54</v>
      </c>
      <c r="G18" s="4" t="str">
        <f t="shared" si="4"/>
        <v>48956.331</v>
      </c>
      <c r="H18" s="3">
        <f t="shared" si="5"/>
        <v>-491</v>
      </c>
      <c r="I18" s="14" t="s">
        <v>80</v>
      </c>
      <c r="J18" s="15" t="s">
        <v>81</v>
      </c>
      <c r="K18" s="14">
        <v>-491</v>
      </c>
      <c r="L18" s="14" t="s">
        <v>82</v>
      </c>
      <c r="M18" s="15" t="s">
        <v>77</v>
      </c>
      <c r="N18" s="15"/>
      <c r="O18" s="16" t="s">
        <v>78</v>
      </c>
      <c r="P18" s="16" t="s">
        <v>79</v>
      </c>
    </row>
    <row r="19" spans="1:16" x14ac:dyDescent="0.2">
      <c r="B19" s="2"/>
      <c r="E19" s="13"/>
      <c r="F19" s="2"/>
    </row>
    <row r="20" spans="1:16" x14ac:dyDescent="0.2">
      <c r="B20" s="2"/>
      <c r="E20" s="13"/>
      <c r="F20" s="2"/>
    </row>
    <row r="21" spans="1:16" x14ac:dyDescent="0.2">
      <c r="B21" s="2"/>
      <c r="E21" s="13"/>
      <c r="F21" s="2"/>
    </row>
    <row r="22" spans="1:16" x14ac:dyDescent="0.2">
      <c r="B22" s="2"/>
      <c r="E22" s="13"/>
      <c r="F22" s="2"/>
    </row>
    <row r="23" spans="1:16" x14ac:dyDescent="0.2">
      <c r="B23" s="2"/>
      <c r="E23" s="13"/>
      <c r="F23" s="2"/>
    </row>
    <row r="24" spans="1:16" x14ac:dyDescent="0.2">
      <c r="B24" s="2"/>
      <c r="E24" s="13"/>
      <c r="F24" s="2"/>
    </row>
    <row r="25" spans="1:16" x14ac:dyDescent="0.2">
      <c r="B25" s="2"/>
      <c r="E25" s="13"/>
      <c r="F25" s="2"/>
    </row>
    <row r="26" spans="1:16" x14ac:dyDescent="0.2">
      <c r="B26" s="2"/>
      <c r="E26" s="13"/>
      <c r="F26" s="2"/>
    </row>
    <row r="27" spans="1:16" x14ac:dyDescent="0.2">
      <c r="B27" s="2"/>
      <c r="E27" s="13"/>
      <c r="F27" s="2"/>
    </row>
    <row r="28" spans="1:16" x14ac:dyDescent="0.2">
      <c r="B28" s="2"/>
      <c r="E28" s="13"/>
      <c r="F28" s="2"/>
    </row>
    <row r="29" spans="1:16" x14ac:dyDescent="0.2">
      <c r="B29" s="2"/>
      <c r="E29" s="13"/>
      <c r="F29" s="2"/>
    </row>
    <row r="30" spans="1:16" x14ac:dyDescent="0.2">
      <c r="B30" s="2"/>
      <c r="E30" s="13"/>
      <c r="F30" s="2"/>
    </row>
    <row r="31" spans="1:16" x14ac:dyDescent="0.2">
      <c r="B31" s="2"/>
      <c r="E31" s="13"/>
      <c r="F31" s="2"/>
    </row>
    <row r="32" spans="1:16" x14ac:dyDescent="0.2">
      <c r="B32" s="2"/>
      <c r="E32" s="13"/>
      <c r="F32" s="2"/>
    </row>
    <row r="33" spans="2:6" x14ac:dyDescent="0.2">
      <c r="B33" s="2"/>
      <c r="E33" s="13"/>
      <c r="F33" s="2"/>
    </row>
    <row r="34" spans="2:6" x14ac:dyDescent="0.2">
      <c r="B34" s="2"/>
      <c r="E34" s="13"/>
      <c r="F34" s="2"/>
    </row>
    <row r="35" spans="2:6" x14ac:dyDescent="0.2">
      <c r="B35" s="2"/>
      <c r="E35" s="13"/>
      <c r="F35" s="2"/>
    </row>
    <row r="36" spans="2:6" x14ac:dyDescent="0.2">
      <c r="B36" s="2"/>
      <c r="E36" s="13"/>
      <c r="F36" s="2"/>
    </row>
    <row r="37" spans="2:6" x14ac:dyDescent="0.2">
      <c r="B37" s="2"/>
      <c r="E37" s="13"/>
      <c r="F37" s="2"/>
    </row>
    <row r="38" spans="2:6" x14ac:dyDescent="0.2">
      <c r="B38" s="2"/>
      <c r="E38" s="13"/>
      <c r="F38" s="2"/>
    </row>
    <row r="39" spans="2:6" x14ac:dyDescent="0.2">
      <c r="B39" s="2"/>
      <c r="E39" s="13"/>
      <c r="F39" s="2"/>
    </row>
    <row r="40" spans="2:6" x14ac:dyDescent="0.2">
      <c r="B40" s="2"/>
      <c r="E40" s="13"/>
      <c r="F40" s="2"/>
    </row>
    <row r="41" spans="2:6" x14ac:dyDescent="0.2">
      <c r="B41" s="2"/>
      <c r="E41" s="13"/>
      <c r="F41" s="2"/>
    </row>
    <row r="42" spans="2:6" x14ac:dyDescent="0.2">
      <c r="B42" s="2"/>
      <c r="E42" s="13"/>
      <c r="F42" s="2"/>
    </row>
    <row r="43" spans="2:6" x14ac:dyDescent="0.2">
      <c r="B43" s="2"/>
      <c r="E43" s="13"/>
      <c r="F43" s="2"/>
    </row>
    <row r="44" spans="2:6" x14ac:dyDescent="0.2">
      <c r="B44" s="2"/>
      <c r="E44" s="13"/>
      <c r="F44" s="2"/>
    </row>
    <row r="45" spans="2:6" x14ac:dyDescent="0.2">
      <c r="B45" s="2"/>
      <c r="E45" s="13"/>
      <c r="F45" s="2"/>
    </row>
    <row r="46" spans="2:6" x14ac:dyDescent="0.2">
      <c r="B46" s="2"/>
      <c r="E46" s="13"/>
      <c r="F46" s="2"/>
    </row>
    <row r="47" spans="2:6" x14ac:dyDescent="0.2">
      <c r="B47" s="2"/>
      <c r="F47" s="2"/>
    </row>
    <row r="48" spans="2:6" x14ac:dyDescent="0.2">
      <c r="B48" s="2"/>
      <c r="F48" s="2"/>
    </row>
    <row r="49" spans="2:6" x14ac:dyDescent="0.2">
      <c r="B49" s="2"/>
      <c r="F49" s="2"/>
    </row>
    <row r="50" spans="2:6" x14ac:dyDescent="0.2">
      <c r="B50" s="2"/>
      <c r="F50" s="2"/>
    </row>
    <row r="51" spans="2:6" x14ac:dyDescent="0.2">
      <c r="B51" s="2"/>
      <c r="F51" s="2"/>
    </row>
    <row r="52" spans="2:6" x14ac:dyDescent="0.2">
      <c r="B52" s="2"/>
      <c r="F52" s="2"/>
    </row>
    <row r="53" spans="2:6" x14ac:dyDescent="0.2">
      <c r="B53" s="2"/>
      <c r="F53" s="2"/>
    </row>
    <row r="54" spans="2:6" x14ac:dyDescent="0.2">
      <c r="B54" s="2"/>
      <c r="F54" s="2"/>
    </row>
    <row r="55" spans="2:6" x14ac:dyDescent="0.2">
      <c r="B55" s="2"/>
      <c r="F55" s="2"/>
    </row>
    <row r="56" spans="2:6" x14ac:dyDescent="0.2">
      <c r="B56" s="2"/>
      <c r="F56" s="2"/>
    </row>
    <row r="57" spans="2:6" x14ac:dyDescent="0.2">
      <c r="B57" s="2"/>
      <c r="F57" s="2"/>
    </row>
    <row r="58" spans="2:6" x14ac:dyDescent="0.2">
      <c r="B58" s="2"/>
      <c r="F58" s="2"/>
    </row>
    <row r="59" spans="2:6" x14ac:dyDescent="0.2">
      <c r="B59" s="2"/>
      <c r="F59" s="2"/>
    </row>
    <row r="60" spans="2:6" x14ac:dyDescent="0.2">
      <c r="B60" s="2"/>
      <c r="F60" s="2"/>
    </row>
    <row r="61" spans="2:6" x14ac:dyDescent="0.2">
      <c r="B61" s="2"/>
      <c r="F61" s="2"/>
    </row>
    <row r="62" spans="2:6" x14ac:dyDescent="0.2">
      <c r="B62" s="2"/>
      <c r="F62" s="2"/>
    </row>
    <row r="63" spans="2:6" x14ac:dyDescent="0.2">
      <c r="B63" s="2"/>
      <c r="F63" s="2"/>
    </row>
    <row r="64" spans="2:6" x14ac:dyDescent="0.2">
      <c r="B64" s="2"/>
      <c r="F64" s="2"/>
    </row>
    <row r="65" spans="2:6" x14ac:dyDescent="0.2">
      <c r="B65" s="2"/>
      <c r="F65" s="2"/>
    </row>
    <row r="66" spans="2:6" x14ac:dyDescent="0.2">
      <c r="B66" s="2"/>
      <c r="F66" s="2"/>
    </row>
    <row r="67" spans="2:6" x14ac:dyDescent="0.2">
      <c r="B67" s="2"/>
      <c r="F67" s="2"/>
    </row>
    <row r="68" spans="2:6" x14ac:dyDescent="0.2">
      <c r="B68" s="2"/>
      <c r="F68" s="2"/>
    </row>
    <row r="69" spans="2:6" x14ac:dyDescent="0.2">
      <c r="B69" s="2"/>
      <c r="F69" s="2"/>
    </row>
    <row r="70" spans="2:6" x14ac:dyDescent="0.2">
      <c r="B70" s="2"/>
      <c r="F70" s="2"/>
    </row>
    <row r="71" spans="2:6" x14ac:dyDescent="0.2">
      <c r="B71" s="2"/>
      <c r="F71" s="2"/>
    </row>
    <row r="72" spans="2:6" x14ac:dyDescent="0.2">
      <c r="B72" s="2"/>
      <c r="F72" s="2"/>
    </row>
    <row r="73" spans="2:6" x14ac:dyDescent="0.2">
      <c r="B73" s="2"/>
      <c r="F73" s="2"/>
    </row>
    <row r="74" spans="2:6" x14ac:dyDescent="0.2">
      <c r="B74" s="2"/>
      <c r="F74" s="2"/>
    </row>
    <row r="75" spans="2:6" x14ac:dyDescent="0.2">
      <c r="B75" s="2"/>
      <c r="F75" s="2"/>
    </row>
    <row r="76" spans="2:6" x14ac:dyDescent="0.2">
      <c r="B76" s="2"/>
      <c r="F76" s="2"/>
    </row>
    <row r="77" spans="2:6" x14ac:dyDescent="0.2">
      <c r="B77" s="2"/>
      <c r="F77" s="2"/>
    </row>
    <row r="78" spans="2:6" x14ac:dyDescent="0.2">
      <c r="B78" s="2"/>
      <c r="F78" s="2"/>
    </row>
    <row r="79" spans="2:6" x14ac:dyDescent="0.2">
      <c r="B79" s="2"/>
      <c r="F79" s="2"/>
    </row>
    <row r="80" spans="2:6" x14ac:dyDescent="0.2">
      <c r="B80" s="2"/>
      <c r="F80" s="2"/>
    </row>
    <row r="81" spans="2:6" x14ac:dyDescent="0.2">
      <c r="B81" s="2"/>
      <c r="F81" s="2"/>
    </row>
    <row r="82" spans="2:6" x14ac:dyDescent="0.2">
      <c r="B82" s="2"/>
      <c r="F82" s="2"/>
    </row>
    <row r="83" spans="2:6" x14ac:dyDescent="0.2">
      <c r="B83" s="2"/>
      <c r="F83" s="2"/>
    </row>
    <row r="84" spans="2:6" x14ac:dyDescent="0.2">
      <c r="B84" s="2"/>
      <c r="F84" s="2"/>
    </row>
    <row r="85" spans="2:6" x14ac:dyDescent="0.2">
      <c r="B85" s="2"/>
      <c r="F85" s="2"/>
    </row>
    <row r="86" spans="2:6" x14ac:dyDescent="0.2">
      <c r="B86" s="2"/>
      <c r="F86" s="2"/>
    </row>
    <row r="87" spans="2:6" x14ac:dyDescent="0.2">
      <c r="B87" s="2"/>
      <c r="F87" s="2"/>
    </row>
    <row r="88" spans="2:6" x14ac:dyDescent="0.2">
      <c r="B88" s="2"/>
      <c r="F88" s="2"/>
    </row>
    <row r="89" spans="2:6" x14ac:dyDescent="0.2">
      <c r="B89" s="2"/>
      <c r="F89" s="2"/>
    </row>
    <row r="90" spans="2:6" x14ac:dyDescent="0.2">
      <c r="B90" s="2"/>
      <c r="F90" s="2"/>
    </row>
    <row r="91" spans="2:6" x14ac:dyDescent="0.2">
      <c r="B91" s="2"/>
      <c r="F91" s="2"/>
    </row>
    <row r="92" spans="2:6" x14ac:dyDescent="0.2">
      <c r="B92" s="2"/>
      <c r="F92" s="2"/>
    </row>
    <row r="93" spans="2:6" x14ac:dyDescent="0.2">
      <c r="B93" s="2"/>
      <c r="F93" s="2"/>
    </row>
    <row r="94" spans="2:6" x14ac:dyDescent="0.2">
      <c r="B94" s="2"/>
      <c r="F94" s="2"/>
    </row>
    <row r="95" spans="2:6" x14ac:dyDescent="0.2">
      <c r="B95" s="2"/>
      <c r="F95" s="2"/>
    </row>
    <row r="96" spans="2:6" x14ac:dyDescent="0.2">
      <c r="B96" s="2"/>
      <c r="F96" s="2"/>
    </row>
    <row r="97" spans="2:6" x14ac:dyDescent="0.2">
      <c r="B97" s="2"/>
      <c r="F97" s="2"/>
    </row>
    <row r="98" spans="2:6" x14ac:dyDescent="0.2">
      <c r="B98" s="2"/>
      <c r="F98" s="2"/>
    </row>
    <row r="99" spans="2:6" x14ac:dyDescent="0.2">
      <c r="B99" s="2"/>
      <c r="F99" s="2"/>
    </row>
    <row r="100" spans="2:6" x14ac:dyDescent="0.2">
      <c r="B100" s="2"/>
      <c r="F100" s="2"/>
    </row>
    <row r="101" spans="2:6" x14ac:dyDescent="0.2">
      <c r="B101" s="2"/>
      <c r="F101" s="2"/>
    </row>
    <row r="102" spans="2:6" x14ac:dyDescent="0.2">
      <c r="B102" s="2"/>
      <c r="F102" s="2"/>
    </row>
    <row r="103" spans="2:6" x14ac:dyDescent="0.2">
      <c r="B103" s="2"/>
      <c r="F103" s="2"/>
    </row>
    <row r="104" spans="2:6" x14ac:dyDescent="0.2">
      <c r="B104" s="2"/>
      <c r="F104" s="2"/>
    </row>
    <row r="105" spans="2:6" x14ac:dyDescent="0.2">
      <c r="B105" s="2"/>
      <c r="F105" s="2"/>
    </row>
    <row r="106" spans="2:6" x14ac:dyDescent="0.2">
      <c r="B106" s="2"/>
      <c r="F106" s="2"/>
    </row>
    <row r="107" spans="2:6" x14ac:dyDescent="0.2">
      <c r="B107" s="2"/>
      <c r="F107" s="2"/>
    </row>
    <row r="108" spans="2:6" x14ac:dyDescent="0.2">
      <c r="B108" s="2"/>
      <c r="F108" s="2"/>
    </row>
    <row r="109" spans="2:6" x14ac:dyDescent="0.2">
      <c r="B109" s="2"/>
      <c r="F109" s="2"/>
    </row>
    <row r="110" spans="2:6" x14ac:dyDescent="0.2">
      <c r="B110" s="2"/>
      <c r="F110" s="2"/>
    </row>
    <row r="111" spans="2:6" x14ac:dyDescent="0.2">
      <c r="B111" s="2"/>
      <c r="F111" s="2"/>
    </row>
    <row r="112" spans="2:6" x14ac:dyDescent="0.2">
      <c r="B112" s="2"/>
      <c r="F112" s="2"/>
    </row>
    <row r="113" spans="2:6" x14ac:dyDescent="0.2">
      <c r="B113" s="2"/>
      <c r="F113" s="2"/>
    </row>
    <row r="114" spans="2:6" x14ac:dyDescent="0.2">
      <c r="B114" s="2"/>
      <c r="F114" s="2"/>
    </row>
    <row r="115" spans="2:6" x14ac:dyDescent="0.2">
      <c r="B115" s="2"/>
      <c r="F115" s="2"/>
    </row>
    <row r="116" spans="2:6" x14ac:dyDescent="0.2">
      <c r="B116" s="2"/>
      <c r="F116" s="2"/>
    </row>
    <row r="117" spans="2:6" x14ac:dyDescent="0.2">
      <c r="B117" s="2"/>
      <c r="F117" s="2"/>
    </row>
    <row r="118" spans="2:6" x14ac:dyDescent="0.2">
      <c r="B118" s="2"/>
      <c r="F118" s="2"/>
    </row>
    <row r="119" spans="2:6" x14ac:dyDescent="0.2">
      <c r="B119" s="2"/>
      <c r="F119" s="2"/>
    </row>
    <row r="120" spans="2:6" x14ac:dyDescent="0.2">
      <c r="B120" s="2"/>
      <c r="F120" s="2"/>
    </row>
    <row r="121" spans="2:6" x14ac:dyDescent="0.2">
      <c r="B121" s="2"/>
      <c r="F121" s="2"/>
    </row>
    <row r="122" spans="2:6" x14ac:dyDescent="0.2">
      <c r="B122" s="2"/>
      <c r="F122" s="2"/>
    </row>
    <row r="123" spans="2:6" x14ac:dyDescent="0.2">
      <c r="B123" s="2"/>
      <c r="F123" s="2"/>
    </row>
    <row r="124" spans="2:6" x14ac:dyDescent="0.2">
      <c r="B124" s="2"/>
      <c r="F124" s="2"/>
    </row>
    <row r="125" spans="2:6" x14ac:dyDescent="0.2">
      <c r="B125" s="2"/>
      <c r="F125" s="2"/>
    </row>
    <row r="126" spans="2:6" x14ac:dyDescent="0.2">
      <c r="B126" s="2"/>
      <c r="F126" s="2"/>
    </row>
    <row r="127" spans="2:6" x14ac:dyDescent="0.2">
      <c r="B127" s="2"/>
      <c r="F127" s="2"/>
    </row>
    <row r="128" spans="2:6" x14ac:dyDescent="0.2">
      <c r="B128" s="2"/>
      <c r="F128" s="2"/>
    </row>
    <row r="129" spans="2:6" x14ac:dyDescent="0.2">
      <c r="B129" s="2"/>
      <c r="F129" s="2"/>
    </row>
    <row r="130" spans="2:6" x14ac:dyDescent="0.2">
      <c r="B130" s="2"/>
      <c r="F130" s="2"/>
    </row>
    <row r="131" spans="2:6" x14ac:dyDescent="0.2">
      <c r="B131" s="2"/>
      <c r="F131" s="2"/>
    </row>
    <row r="132" spans="2:6" x14ac:dyDescent="0.2">
      <c r="B132" s="2"/>
      <c r="F132" s="2"/>
    </row>
    <row r="133" spans="2:6" x14ac:dyDescent="0.2">
      <c r="B133" s="2"/>
      <c r="F133" s="2"/>
    </row>
    <row r="134" spans="2:6" x14ac:dyDescent="0.2">
      <c r="B134" s="2"/>
      <c r="F134" s="2"/>
    </row>
    <row r="135" spans="2:6" x14ac:dyDescent="0.2">
      <c r="B135" s="2"/>
      <c r="F135" s="2"/>
    </row>
    <row r="136" spans="2:6" x14ac:dyDescent="0.2">
      <c r="B136" s="2"/>
      <c r="F136" s="2"/>
    </row>
    <row r="137" spans="2:6" x14ac:dyDescent="0.2">
      <c r="B137" s="2"/>
      <c r="F137" s="2"/>
    </row>
    <row r="138" spans="2:6" x14ac:dyDescent="0.2">
      <c r="B138" s="2"/>
      <c r="F138" s="2"/>
    </row>
    <row r="139" spans="2:6" x14ac:dyDescent="0.2">
      <c r="B139" s="2"/>
      <c r="F139" s="2"/>
    </row>
    <row r="140" spans="2:6" x14ac:dyDescent="0.2">
      <c r="B140" s="2"/>
      <c r="F140" s="2"/>
    </row>
    <row r="141" spans="2:6" x14ac:dyDescent="0.2">
      <c r="B141" s="2"/>
      <c r="F141" s="2"/>
    </row>
    <row r="142" spans="2:6" x14ac:dyDescent="0.2">
      <c r="B142" s="2"/>
      <c r="F142" s="2"/>
    </row>
    <row r="143" spans="2:6" x14ac:dyDescent="0.2">
      <c r="B143" s="2"/>
      <c r="F143" s="2"/>
    </row>
    <row r="144" spans="2:6" x14ac:dyDescent="0.2">
      <c r="B144" s="2"/>
      <c r="F144" s="2"/>
    </row>
    <row r="145" spans="2:6" x14ac:dyDescent="0.2">
      <c r="B145" s="2"/>
      <c r="F145" s="2"/>
    </row>
    <row r="146" spans="2:6" x14ac:dyDescent="0.2">
      <c r="B146" s="2"/>
      <c r="F146" s="2"/>
    </row>
    <row r="147" spans="2:6" x14ac:dyDescent="0.2">
      <c r="B147" s="2"/>
      <c r="F147" s="2"/>
    </row>
    <row r="148" spans="2:6" x14ac:dyDescent="0.2">
      <c r="B148" s="2"/>
      <c r="F148" s="2"/>
    </row>
    <row r="149" spans="2:6" x14ac:dyDescent="0.2">
      <c r="B149" s="2"/>
      <c r="F149" s="2"/>
    </row>
    <row r="150" spans="2:6" x14ac:dyDescent="0.2">
      <c r="B150" s="2"/>
      <c r="F150" s="2"/>
    </row>
    <row r="151" spans="2:6" x14ac:dyDescent="0.2">
      <c r="B151" s="2"/>
      <c r="F151" s="2"/>
    </row>
    <row r="152" spans="2:6" x14ac:dyDescent="0.2">
      <c r="B152" s="2"/>
      <c r="F152" s="2"/>
    </row>
    <row r="153" spans="2:6" x14ac:dyDescent="0.2">
      <c r="B153" s="2"/>
      <c r="F153" s="2"/>
    </row>
    <row r="154" spans="2:6" x14ac:dyDescent="0.2">
      <c r="B154" s="2"/>
      <c r="F154" s="2"/>
    </row>
    <row r="155" spans="2:6" x14ac:dyDescent="0.2">
      <c r="B155" s="2"/>
      <c r="F155" s="2"/>
    </row>
    <row r="156" spans="2:6" x14ac:dyDescent="0.2">
      <c r="B156" s="2"/>
      <c r="F156" s="2"/>
    </row>
    <row r="157" spans="2:6" x14ac:dyDescent="0.2">
      <c r="B157" s="2"/>
      <c r="F157" s="2"/>
    </row>
    <row r="158" spans="2:6" x14ac:dyDescent="0.2">
      <c r="B158" s="2"/>
      <c r="F158" s="2"/>
    </row>
    <row r="159" spans="2:6" x14ac:dyDescent="0.2">
      <c r="B159" s="2"/>
      <c r="F159" s="2"/>
    </row>
    <row r="160" spans="2:6" x14ac:dyDescent="0.2">
      <c r="B160" s="2"/>
      <c r="F160" s="2"/>
    </row>
    <row r="161" spans="2:6" x14ac:dyDescent="0.2">
      <c r="B161" s="2"/>
      <c r="F161" s="2"/>
    </row>
    <row r="162" spans="2:6" x14ac:dyDescent="0.2">
      <c r="B162" s="2"/>
      <c r="F162" s="2"/>
    </row>
    <row r="163" spans="2:6" x14ac:dyDescent="0.2">
      <c r="B163" s="2"/>
      <c r="F163" s="2"/>
    </row>
    <row r="164" spans="2:6" x14ac:dyDescent="0.2">
      <c r="B164" s="2"/>
      <c r="F164" s="2"/>
    </row>
    <row r="165" spans="2:6" x14ac:dyDescent="0.2">
      <c r="B165" s="2"/>
      <c r="F165" s="2"/>
    </row>
    <row r="166" spans="2:6" x14ac:dyDescent="0.2">
      <c r="B166" s="2"/>
      <c r="F166" s="2"/>
    </row>
    <row r="167" spans="2:6" x14ac:dyDescent="0.2">
      <c r="B167" s="2"/>
      <c r="F167" s="2"/>
    </row>
    <row r="168" spans="2:6" x14ac:dyDescent="0.2">
      <c r="B168" s="2"/>
      <c r="F168" s="2"/>
    </row>
    <row r="169" spans="2:6" x14ac:dyDescent="0.2">
      <c r="B169" s="2"/>
      <c r="F169" s="2"/>
    </row>
    <row r="170" spans="2:6" x14ac:dyDescent="0.2">
      <c r="B170" s="2"/>
      <c r="F170" s="2"/>
    </row>
    <row r="171" spans="2:6" x14ac:dyDescent="0.2">
      <c r="B171" s="2"/>
      <c r="F171" s="2"/>
    </row>
    <row r="172" spans="2:6" x14ac:dyDescent="0.2">
      <c r="B172" s="2"/>
      <c r="F172" s="2"/>
    </row>
    <row r="173" spans="2:6" x14ac:dyDescent="0.2">
      <c r="B173" s="2"/>
      <c r="F173" s="2"/>
    </row>
    <row r="174" spans="2:6" x14ac:dyDescent="0.2">
      <c r="B174" s="2"/>
      <c r="F174" s="2"/>
    </row>
    <row r="175" spans="2:6" x14ac:dyDescent="0.2">
      <c r="B175" s="2"/>
      <c r="F175" s="2"/>
    </row>
    <row r="176" spans="2:6" x14ac:dyDescent="0.2">
      <c r="B176" s="2"/>
      <c r="F176" s="2"/>
    </row>
    <row r="177" spans="2:6" x14ac:dyDescent="0.2">
      <c r="B177" s="2"/>
      <c r="F177" s="2"/>
    </row>
    <row r="178" spans="2:6" x14ac:dyDescent="0.2">
      <c r="B178" s="2"/>
      <c r="F178" s="2"/>
    </row>
    <row r="179" spans="2:6" x14ac:dyDescent="0.2">
      <c r="B179" s="2"/>
      <c r="F179" s="2"/>
    </row>
    <row r="180" spans="2:6" x14ac:dyDescent="0.2">
      <c r="B180" s="2"/>
      <c r="F180" s="2"/>
    </row>
    <row r="181" spans="2:6" x14ac:dyDescent="0.2">
      <c r="B181" s="2"/>
      <c r="F181" s="2"/>
    </row>
    <row r="182" spans="2:6" x14ac:dyDescent="0.2">
      <c r="B182" s="2"/>
      <c r="F182" s="2"/>
    </row>
    <row r="183" spans="2:6" x14ac:dyDescent="0.2">
      <c r="B183" s="2"/>
      <c r="F183" s="2"/>
    </row>
    <row r="184" spans="2:6" x14ac:dyDescent="0.2">
      <c r="B184" s="2"/>
      <c r="F184" s="2"/>
    </row>
    <row r="185" spans="2:6" x14ac:dyDescent="0.2">
      <c r="B185" s="2"/>
      <c r="F185" s="2"/>
    </row>
    <row r="186" spans="2:6" x14ac:dyDescent="0.2">
      <c r="B186" s="2"/>
      <c r="F186" s="2"/>
    </row>
    <row r="187" spans="2:6" x14ac:dyDescent="0.2">
      <c r="B187" s="2"/>
      <c r="F187" s="2"/>
    </row>
    <row r="188" spans="2:6" x14ac:dyDescent="0.2">
      <c r="B188" s="2"/>
      <c r="F188" s="2"/>
    </row>
    <row r="189" spans="2:6" x14ac:dyDescent="0.2">
      <c r="B189" s="2"/>
      <c r="F189" s="2"/>
    </row>
    <row r="190" spans="2:6" x14ac:dyDescent="0.2">
      <c r="B190" s="2"/>
      <c r="F190" s="2"/>
    </row>
    <row r="191" spans="2:6" x14ac:dyDescent="0.2">
      <c r="B191" s="2"/>
      <c r="F191" s="2"/>
    </row>
    <row r="192" spans="2:6" x14ac:dyDescent="0.2">
      <c r="B192" s="2"/>
      <c r="F192" s="2"/>
    </row>
    <row r="193" spans="2:6" x14ac:dyDescent="0.2">
      <c r="B193" s="2"/>
      <c r="F193" s="2"/>
    </row>
    <row r="194" spans="2:6" x14ac:dyDescent="0.2">
      <c r="B194" s="2"/>
      <c r="F194" s="2"/>
    </row>
    <row r="195" spans="2:6" x14ac:dyDescent="0.2">
      <c r="B195" s="2"/>
      <c r="F195" s="2"/>
    </row>
    <row r="196" spans="2:6" x14ac:dyDescent="0.2">
      <c r="B196" s="2"/>
      <c r="F196" s="2"/>
    </row>
    <row r="197" spans="2:6" x14ac:dyDescent="0.2">
      <c r="B197" s="2"/>
      <c r="F197" s="2"/>
    </row>
    <row r="198" spans="2:6" x14ac:dyDescent="0.2">
      <c r="B198" s="2"/>
      <c r="F198" s="2"/>
    </row>
    <row r="199" spans="2:6" x14ac:dyDescent="0.2">
      <c r="B199" s="2"/>
      <c r="F199" s="2"/>
    </row>
    <row r="200" spans="2:6" x14ac:dyDescent="0.2">
      <c r="B200" s="2"/>
      <c r="F200" s="2"/>
    </row>
    <row r="201" spans="2:6" x14ac:dyDescent="0.2">
      <c r="B201" s="2"/>
      <c r="F201" s="2"/>
    </row>
    <row r="202" spans="2:6" x14ac:dyDescent="0.2">
      <c r="B202" s="2"/>
      <c r="F202" s="2"/>
    </row>
    <row r="203" spans="2:6" x14ac:dyDescent="0.2">
      <c r="B203" s="2"/>
      <c r="F203" s="2"/>
    </row>
    <row r="204" spans="2:6" x14ac:dyDescent="0.2">
      <c r="B204" s="2"/>
      <c r="F204" s="2"/>
    </row>
    <row r="205" spans="2:6" x14ac:dyDescent="0.2">
      <c r="B205" s="2"/>
      <c r="F205" s="2"/>
    </row>
    <row r="206" spans="2:6" x14ac:dyDescent="0.2">
      <c r="B206" s="2"/>
      <c r="F206" s="2"/>
    </row>
    <row r="207" spans="2:6" x14ac:dyDescent="0.2">
      <c r="B207" s="2"/>
      <c r="F207" s="2"/>
    </row>
    <row r="208" spans="2:6" x14ac:dyDescent="0.2">
      <c r="B208" s="2"/>
      <c r="F208" s="2"/>
    </row>
    <row r="209" spans="2:6" x14ac:dyDescent="0.2">
      <c r="B209" s="2"/>
      <c r="F209" s="2"/>
    </row>
    <row r="210" spans="2:6" x14ac:dyDescent="0.2">
      <c r="B210" s="2"/>
      <c r="F210" s="2"/>
    </row>
    <row r="211" spans="2:6" x14ac:dyDescent="0.2">
      <c r="B211" s="2"/>
      <c r="F211" s="2"/>
    </row>
    <row r="212" spans="2:6" x14ac:dyDescent="0.2">
      <c r="B212" s="2"/>
      <c r="F212" s="2"/>
    </row>
    <row r="213" spans="2:6" x14ac:dyDescent="0.2">
      <c r="B213" s="2"/>
      <c r="F213" s="2"/>
    </row>
    <row r="214" spans="2:6" x14ac:dyDescent="0.2">
      <c r="B214" s="2"/>
      <c r="F214" s="2"/>
    </row>
    <row r="215" spans="2:6" x14ac:dyDescent="0.2">
      <c r="B215" s="2"/>
      <c r="F215" s="2"/>
    </row>
    <row r="216" spans="2:6" x14ac:dyDescent="0.2">
      <c r="B216" s="2"/>
      <c r="F216" s="2"/>
    </row>
    <row r="217" spans="2:6" x14ac:dyDescent="0.2">
      <c r="B217" s="2"/>
      <c r="F217" s="2"/>
    </row>
    <row r="218" spans="2:6" x14ac:dyDescent="0.2">
      <c r="B218" s="2"/>
      <c r="F218" s="2"/>
    </row>
    <row r="219" spans="2:6" x14ac:dyDescent="0.2">
      <c r="B219" s="2"/>
      <c r="F219" s="2"/>
    </row>
    <row r="220" spans="2:6" x14ac:dyDescent="0.2">
      <c r="B220" s="2"/>
      <c r="F220" s="2"/>
    </row>
    <row r="221" spans="2:6" x14ac:dyDescent="0.2">
      <c r="B221" s="2"/>
      <c r="F221" s="2"/>
    </row>
    <row r="222" spans="2:6" x14ac:dyDescent="0.2">
      <c r="B222" s="2"/>
      <c r="F222" s="2"/>
    </row>
    <row r="223" spans="2:6" x14ac:dyDescent="0.2">
      <c r="B223" s="2"/>
      <c r="F223" s="2"/>
    </row>
    <row r="224" spans="2:6" x14ac:dyDescent="0.2">
      <c r="B224" s="2"/>
      <c r="F224" s="2"/>
    </row>
    <row r="225" spans="2:6" x14ac:dyDescent="0.2">
      <c r="B225" s="2"/>
      <c r="F225" s="2"/>
    </row>
    <row r="226" spans="2:6" x14ac:dyDescent="0.2">
      <c r="B226" s="2"/>
      <c r="F226" s="2"/>
    </row>
    <row r="227" spans="2:6" x14ac:dyDescent="0.2">
      <c r="B227" s="2"/>
      <c r="F227" s="2"/>
    </row>
    <row r="228" spans="2:6" x14ac:dyDescent="0.2">
      <c r="B228" s="2"/>
      <c r="F228" s="2"/>
    </row>
    <row r="229" spans="2:6" x14ac:dyDescent="0.2">
      <c r="B229" s="2"/>
      <c r="F229" s="2"/>
    </row>
    <row r="230" spans="2:6" x14ac:dyDescent="0.2">
      <c r="B230" s="2"/>
      <c r="F230" s="2"/>
    </row>
    <row r="231" spans="2:6" x14ac:dyDescent="0.2">
      <c r="B231" s="2"/>
      <c r="F231" s="2"/>
    </row>
    <row r="232" spans="2:6" x14ac:dyDescent="0.2">
      <c r="B232" s="2"/>
      <c r="F232" s="2"/>
    </row>
    <row r="233" spans="2:6" x14ac:dyDescent="0.2">
      <c r="B233" s="2"/>
      <c r="F233" s="2"/>
    </row>
    <row r="234" spans="2:6" x14ac:dyDescent="0.2">
      <c r="B234" s="2"/>
      <c r="F234" s="2"/>
    </row>
    <row r="235" spans="2:6" x14ac:dyDescent="0.2">
      <c r="B235" s="2"/>
      <c r="F235" s="2"/>
    </row>
    <row r="236" spans="2:6" x14ac:dyDescent="0.2">
      <c r="B236" s="2"/>
      <c r="F236" s="2"/>
    </row>
    <row r="237" spans="2:6" x14ac:dyDescent="0.2">
      <c r="B237" s="2"/>
      <c r="F237" s="2"/>
    </row>
    <row r="238" spans="2:6" x14ac:dyDescent="0.2">
      <c r="B238" s="2"/>
      <c r="F238" s="2"/>
    </row>
    <row r="239" spans="2:6" x14ac:dyDescent="0.2">
      <c r="B239" s="2"/>
      <c r="F239" s="2"/>
    </row>
    <row r="240" spans="2:6" x14ac:dyDescent="0.2">
      <c r="B240" s="2"/>
      <c r="F240" s="2"/>
    </row>
    <row r="241" spans="2:6" x14ac:dyDescent="0.2">
      <c r="B241" s="2"/>
      <c r="F241" s="2"/>
    </row>
    <row r="242" spans="2:6" x14ac:dyDescent="0.2">
      <c r="B242" s="2"/>
      <c r="F242" s="2"/>
    </row>
    <row r="243" spans="2:6" x14ac:dyDescent="0.2">
      <c r="B243" s="2"/>
      <c r="F243" s="2"/>
    </row>
    <row r="244" spans="2:6" x14ac:dyDescent="0.2">
      <c r="B244" s="2"/>
      <c r="F244" s="2"/>
    </row>
    <row r="245" spans="2:6" x14ac:dyDescent="0.2">
      <c r="B245" s="2"/>
      <c r="F245" s="2"/>
    </row>
    <row r="246" spans="2:6" x14ac:dyDescent="0.2">
      <c r="B246" s="2"/>
      <c r="F246" s="2"/>
    </row>
    <row r="247" spans="2:6" x14ac:dyDescent="0.2">
      <c r="B247" s="2"/>
      <c r="F247" s="2"/>
    </row>
    <row r="248" spans="2:6" x14ac:dyDescent="0.2">
      <c r="B248" s="2"/>
      <c r="F248" s="2"/>
    </row>
    <row r="249" spans="2:6" x14ac:dyDescent="0.2">
      <c r="B249" s="2"/>
      <c r="F249" s="2"/>
    </row>
    <row r="250" spans="2:6" x14ac:dyDescent="0.2">
      <c r="B250" s="2"/>
      <c r="F250" s="2"/>
    </row>
    <row r="251" spans="2:6" x14ac:dyDescent="0.2">
      <c r="B251" s="2"/>
      <c r="F251" s="2"/>
    </row>
    <row r="252" spans="2:6" x14ac:dyDescent="0.2">
      <c r="B252" s="2"/>
      <c r="F252" s="2"/>
    </row>
    <row r="253" spans="2:6" x14ac:dyDescent="0.2">
      <c r="B253" s="2"/>
      <c r="F253" s="2"/>
    </row>
    <row r="254" spans="2:6" x14ac:dyDescent="0.2">
      <c r="B254" s="2"/>
      <c r="F254" s="2"/>
    </row>
    <row r="255" spans="2:6" x14ac:dyDescent="0.2">
      <c r="B255" s="2"/>
      <c r="F255" s="2"/>
    </row>
    <row r="256" spans="2:6" x14ac:dyDescent="0.2">
      <c r="B256" s="2"/>
      <c r="F256" s="2"/>
    </row>
    <row r="257" spans="2:6" x14ac:dyDescent="0.2">
      <c r="B257" s="2"/>
      <c r="F257" s="2"/>
    </row>
    <row r="258" spans="2:6" x14ac:dyDescent="0.2">
      <c r="B258" s="2"/>
      <c r="F258" s="2"/>
    </row>
    <row r="259" spans="2:6" x14ac:dyDescent="0.2">
      <c r="B259" s="2"/>
      <c r="F259" s="2"/>
    </row>
    <row r="260" spans="2:6" x14ac:dyDescent="0.2">
      <c r="B260" s="2"/>
      <c r="F260" s="2"/>
    </row>
    <row r="261" spans="2:6" x14ac:dyDescent="0.2">
      <c r="B261" s="2"/>
      <c r="F261" s="2"/>
    </row>
    <row r="262" spans="2:6" x14ac:dyDescent="0.2">
      <c r="B262" s="2"/>
      <c r="F262" s="2"/>
    </row>
    <row r="263" spans="2:6" x14ac:dyDescent="0.2">
      <c r="B263" s="2"/>
      <c r="F263" s="2"/>
    </row>
    <row r="264" spans="2:6" x14ac:dyDescent="0.2">
      <c r="B264" s="2"/>
      <c r="F264" s="2"/>
    </row>
    <row r="265" spans="2:6" x14ac:dyDescent="0.2">
      <c r="B265" s="2"/>
      <c r="F265" s="2"/>
    </row>
    <row r="266" spans="2:6" x14ac:dyDescent="0.2">
      <c r="B266" s="2"/>
      <c r="F266" s="2"/>
    </row>
    <row r="267" spans="2:6" x14ac:dyDescent="0.2">
      <c r="B267" s="2"/>
      <c r="F267" s="2"/>
    </row>
    <row r="268" spans="2:6" x14ac:dyDescent="0.2">
      <c r="B268" s="2"/>
      <c r="F268" s="2"/>
    </row>
    <row r="269" spans="2:6" x14ac:dyDescent="0.2">
      <c r="B269" s="2"/>
      <c r="F269" s="2"/>
    </row>
    <row r="270" spans="2:6" x14ac:dyDescent="0.2">
      <c r="B270" s="2"/>
      <c r="F270" s="2"/>
    </row>
    <row r="271" spans="2:6" x14ac:dyDescent="0.2">
      <c r="B271" s="2"/>
      <c r="F271" s="2"/>
    </row>
    <row r="272" spans="2:6" x14ac:dyDescent="0.2">
      <c r="B272" s="2"/>
      <c r="F272" s="2"/>
    </row>
    <row r="273" spans="2:6" x14ac:dyDescent="0.2">
      <c r="B273" s="2"/>
      <c r="F273" s="2"/>
    </row>
    <row r="274" spans="2:6" x14ac:dyDescent="0.2">
      <c r="B274" s="2"/>
      <c r="F274" s="2"/>
    </row>
    <row r="275" spans="2:6" x14ac:dyDescent="0.2">
      <c r="B275" s="2"/>
      <c r="F275" s="2"/>
    </row>
    <row r="276" spans="2:6" x14ac:dyDescent="0.2">
      <c r="B276" s="2"/>
      <c r="F276" s="2"/>
    </row>
    <row r="277" spans="2:6" x14ac:dyDescent="0.2">
      <c r="B277" s="2"/>
      <c r="F277" s="2"/>
    </row>
    <row r="278" spans="2:6" x14ac:dyDescent="0.2">
      <c r="B278" s="2"/>
      <c r="F278" s="2"/>
    </row>
    <row r="279" spans="2:6" x14ac:dyDescent="0.2">
      <c r="B279" s="2"/>
      <c r="F279" s="2"/>
    </row>
    <row r="280" spans="2:6" x14ac:dyDescent="0.2">
      <c r="B280" s="2"/>
      <c r="F280" s="2"/>
    </row>
    <row r="281" spans="2:6" x14ac:dyDescent="0.2">
      <c r="B281" s="2"/>
      <c r="F281" s="2"/>
    </row>
    <row r="282" spans="2:6" x14ac:dyDescent="0.2">
      <c r="B282" s="2"/>
      <c r="F282" s="2"/>
    </row>
    <row r="283" spans="2:6" x14ac:dyDescent="0.2">
      <c r="B283" s="2"/>
      <c r="F283" s="2"/>
    </row>
    <row r="284" spans="2:6" x14ac:dyDescent="0.2">
      <c r="B284" s="2"/>
      <c r="F284" s="2"/>
    </row>
    <row r="285" spans="2:6" x14ac:dyDescent="0.2">
      <c r="B285" s="2"/>
      <c r="F285" s="2"/>
    </row>
    <row r="286" spans="2:6" x14ac:dyDescent="0.2">
      <c r="B286" s="2"/>
      <c r="F286" s="2"/>
    </row>
    <row r="287" spans="2:6" x14ac:dyDescent="0.2">
      <c r="B287" s="2"/>
      <c r="F287" s="2"/>
    </row>
    <row r="288" spans="2:6" x14ac:dyDescent="0.2">
      <c r="B288" s="2"/>
      <c r="F288" s="2"/>
    </row>
    <row r="289" spans="2:6" x14ac:dyDescent="0.2">
      <c r="B289" s="2"/>
      <c r="F289" s="2"/>
    </row>
    <row r="290" spans="2:6" x14ac:dyDescent="0.2">
      <c r="B290" s="2"/>
      <c r="F290" s="2"/>
    </row>
    <row r="291" spans="2:6" x14ac:dyDescent="0.2">
      <c r="B291" s="2"/>
      <c r="F291" s="2"/>
    </row>
    <row r="292" spans="2:6" x14ac:dyDescent="0.2">
      <c r="B292" s="2"/>
      <c r="F292" s="2"/>
    </row>
    <row r="293" spans="2:6" x14ac:dyDescent="0.2">
      <c r="B293" s="2"/>
      <c r="F293" s="2"/>
    </row>
    <row r="294" spans="2:6" x14ac:dyDescent="0.2">
      <c r="B294" s="2"/>
      <c r="F294" s="2"/>
    </row>
    <row r="295" spans="2:6" x14ac:dyDescent="0.2">
      <c r="B295" s="2"/>
      <c r="F295" s="2"/>
    </row>
    <row r="296" spans="2:6" x14ac:dyDescent="0.2">
      <c r="B296" s="2"/>
      <c r="F296" s="2"/>
    </row>
    <row r="297" spans="2:6" x14ac:dyDescent="0.2">
      <c r="B297" s="2"/>
      <c r="F297" s="2"/>
    </row>
    <row r="298" spans="2:6" x14ac:dyDescent="0.2">
      <c r="B298" s="2"/>
      <c r="F298" s="2"/>
    </row>
    <row r="299" spans="2:6" x14ac:dyDescent="0.2">
      <c r="B299" s="2"/>
      <c r="F299" s="2"/>
    </row>
    <row r="300" spans="2:6" x14ac:dyDescent="0.2">
      <c r="B300" s="2"/>
      <c r="F300" s="2"/>
    </row>
    <row r="301" spans="2:6" x14ac:dyDescent="0.2">
      <c r="B301" s="2"/>
      <c r="F301" s="2"/>
    </row>
    <row r="302" spans="2:6" x14ac:dyDescent="0.2">
      <c r="B302" s="2"/>
      <c r="F302" s="2"/>
    </row>
    <row r="303" spans="2:6" x14ac:dyDescent="0.2">
      <c r="B303" s="2"/>
      <c r="F303" s="2"/>
    </row>
    <row r="304" spans="2:6" x14ac:dyDescent="0.2">
      <c r="B304" s="2"/>
      <c r="F304" s="2"/>
    </row>
    <row r="305" spans="2:6" x14ac:dyDescent="0.2">
      <c r="B305" s="2"/>
      <c r="F305" s="2"/>
    </row>
    <row r="306" spans="2:6" x14ac:dyDescent="0.2">
      <c r="B306" s="2"/>
      <c r="F306" s="2"/>
    </row>
    <row r="307" spans="2:6" x14ac:dyDescent="0.2">
      <c r="B307" s="2"/>
      <c r="F307" s="2"/>
    </row>
    <row r="308" spans="2:6" x14ac:dyDescent="0.2">
      <c r="B308" s="2"/>
      <c r="F308" s="2"/>
    </row>
    <row r="309" spans="2:6" x14ac:dyDescent="0.2">
      <c r="B309" s="2"/>
      <c r="F309" s="2"/>
    </row>
    <row r="310" spans="2:6" x14ac:dyDescent="0.2">
      <c r="B310" s="2"/>
      <c r="F310" s="2"/>
    </row>
    <row r="311" spans="2:6" x14ac:dyDescent="0.2">
      <c r="B311" s="2"/>
      <c r="F311" s="2"/>
    </row>
    <row r="312" spans="2:6" x14ac:dyDescent="0.2">
      <c r="B312" s="2"/>
      <c r="F312" s="2"/>
    </row>
    <row r="313" spans="2:6" x14ac:dyDescent="0.2">
      <c r="B313" s="2"/>
      <c r="F313" s="2"/>
    </row>
    <row r="314" spans="2:6" x14ac:dyDescent="0.2">
      <c r="B314" s="2"/>
      <c r="F314" s="2"/>
    </row>
    <row r="315" spans="2:6" x14ac:dyDescent="0.2">
      <c r="B315" s="2"/>
      <c r="F315" s="2"/>
    </row>
    <row r="316" spans="2:6" x14ac:dyDescent="0.2">
      <c r="B316" s="2"/>
      <c r="F316" s="2"/>
    </row>
    <row r="317" spans="2:6" x14ac:dyDescent="0.2">
      <c r="B317" s="2"/>
      <c r="F317" s="2"/>
    </row>
    <row r="318" spans="2:6" x14ac:dyDescent="0.2">
      <c r="B318" s="2"/>
      <c r="F318" s="2"/>
    </row>
    <row r="319" spans="2:6" x14ac:dyDescent="0.2">
      <c r="B319" s="2"/>
      <c r="F319" s="2"/>
    </row>
    <row r="320" spans="2:6" x14ac:dyDescent="0.2">
      <c r="B320" s="2"/>
      <c r="F320" s="2"/>
    </row>
    <row r="321" spans="2:6" x14ac:dyDescent="0.2">
      <c r="B321" s="2"/>
      <c r="F321" s="2"/>
    </row>
    <row r="322" spans="2:6" x14ac:dyDescent="0.2">
      <c r="B322" s="2"/>
      <c r="F322" s="2"/>
    </row>
    <row r="323" spans="2:6" x14ac:dyDescent="0.2">
      <c r="B323" s="2"/>
      <c r="F323" s="2"/>
    </row>
    <row r="324" spans="2:6" x14ac:dyDescent="0.2">
      <c r="B324" s="2"/>
      <c r="F324" s="2"/>
    </row>
    <row r="325" spans="2:6" x14ac:dyDescent="0.2">
      <c r="B325" s="2"/>
      <c r="F325" s="2"/>
    </row>
    <row r="326" spans="2:6" x14ac:dyDescent="0.2">
      <c r="B326" s="2"/>
      <c r="F326" s="2"/>
    </row>
    <row r="327" spans="2:6" x14ac:dyDescent="0.2">
      <c r="B327" s="2"/>
      <c r="F327" s="2"/>
    </row>
    <row r="328" spans="2:6" x14ac:dyDescent="0.2">
      <c r="B328" s="2"/>
      <c r="F328" s="2"/>
    </row>
    <row r="329" spans="2:6" x14ac:dyDescent="0.2">
      <c r="B329" s="2"/>
      <c r="F329" s="2"/>
    </row>
    <row r="330" spans="2:6" x14ac:dyDescent="0.2">
      <c r="B330" s="2"/>
      <c r="F330" s="2"/>
    </row>
    <row r="331" spans="2:6" x14ac:dyDescent="0.2">
      <c r="B331" s="2"/>
      <c r="F331" s="2"/>
    </row>
    <row r="332" spans="2:6" x14ac:dyDescent="0.2">
      <c r="B332" s="2"/>
      <c r="F332" s="2"/>
    </row>
    <row r="333" spans="2:6" x14ac:dyDescent="0.2">
      <c r="B333" s="2"/>
      <c r="F333" s="2"/>
    </row>
    <row r="334" spans="2:6" x14ac:dyDescent="0.2">
      <c r="B334" s="2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  <row r="782" spans="2:6" x14ac:dyDescent="0.2">
      <c r="B782" s="2"/>
      <c r="F782" s="2"/>
    </row>
    <row r="783" spans="2:6" x14ac:dyDescent="0.2">
      <c r="B783" s="2"/>
      <c r="F783" s="2"/>
    </row>
    <row r="784" spans="2:6" x14ac:dyDescent="0.2">
      <c r="B784" s="2"/>
      <c r="F784" s="2"/>
    </row>
    <row r="785" spans="2:6" x14ac:dyDescent="0.2">
      <c r="B785" s="2"/>
      <c r="F785" s="2"/>
    </row>
    <row r="786" spans="2:6" x14ac:dyDescent="0.2">
      <c r="B786" s="2"/>
      <c r="F786" s="2"/>
    </row>
    <row r="787" spans="2:6" x14ac:dyDescent="0.2">
      <c r="B787" s="2"/>
      <c r="F787" s="2"/>
    </row>
    <row r="788" spans="2:6" x14ac:dyDescent="0.2">
      <c r="B788" s="2"/>
      <c r="F788" s="2"/>
    </row>
    <row r="789" spans="2:6" x14ac:dyDescent="0.2">
      <c r="B789" s="2"/>
      <c r="F789" s="2"/>
    </row>
    <row r="790" spans="2:6" x14ac:dyDescent="0.2">
      <c r="B790" s="2"/>
      <c r="F790" s="2"/>
    </row>
    <row r="791" spans="2:6" x14ac:dyDescent="0.2">
      <c r="B791" s="2"/>
      <c r="F791" s="2"/>
    </row>
    <row r="792" spans="2:6" x14ac:dyDescent="0.2">
      <c r="B792" s="2"/>
      <c r="F792" s="2"/>
    </row>
    <row r="793" spans="2:6" x14ac:dyDescent="0.2">
      <c r="B793" s="2"/>
      <c r="F793" s="2"/>
    </row>
    <row r="794" spans="2:6" x14ac:dyDescent="0.2">
      <c r="B794" s="2"/>
      <c r="F794" s="2"/>
    </row>
    <row r="795" spans="2:6" x14ac:dyDescent="0.2">
      <c r="B795" s="2"/>
      <c r="F795" s="2"/>
    </row>
    <row r="796" spans="2:6" x14ac:dyDescent="0.2">
      <c r="B796" s="2"/>
      <c r="F796" s="2"/>
    </row>
    <row r="797" spans="2:6" x14ac:dyDescent="0.2">
      <c r="B797" s="2"/>
      <c r="F797" s="2"/>
    </row>
    <row r="798" spans="2:6" x14ac:dyDescent="0.2">
      <c r="B798" s="2"/>
      <c r="F798" s="2"/>
    </row>
    <row r="799" spans="2:6" x14ac:dyDescent="0.2">
      <c r="B799" s="2"/>
      <c r="F799" s="2"/>
    </row>
    <row r="800" spans="2:6" x14ac:dyDescent="0.2">
      <c r="B800" s="2"/>
      <c r="F800" s="2"/>
    </row>
    <row r="801" spans="2:6" x14ac:dyDescent="0.2">
      <c r="B801" s="2"/>
      <c r="F801" s="2"/>
    </row>
    <row r="802" spans="2:6" x14ac:dyDescent="0.2">
      <c r="B802" s="2"/>
      <c r="F802" s="2"/>
    </row>
    <row r="803" spans="2:6" x14ac:dyDescent="0.2">
      <c r="B803" s="2"/>
      <c r="F803" s="2"/>
    </row>
    <row r="804" spans="2:6" x14ac:dyDescent="0.2">
      <c r="B804" s="2"/>
      <c r="F804" s="2"/>
    </row>
    <row r="805" spans="2:6" x14ac:dyDescent="0.2">
      <c r="B805" s="2"/>
      <c r="F805" s="2"/>
    </row>
    <row r="806" spans="2:6" x14ac:dyDescent="0.2">
      <c r="B806" s="2"/>
      <c r="F806" s="2"/>
    </row>
    <row r="807" spans="2:6" x14ac:dyDescent="0.2">
      <c r="B807" s="2"/>
      <c r="F807" s="2"/>
    </row>
    <row r="808" spans="2:6" x14ac:dyDescent="0.2">
      <c r="B808" s="2"/>
      <c r="F808" s="2"/>
    </row>
    <row r="809" spans="2:6" x14ac:dyDescent="0.2">
      <c r="B809" s="2"/>
      <c r="F809" s="2"/>
    </row>
    <row r="810" spans="2:6" x14ac:dyDescent="0.2">
      <c r="B810" s="2"/>
      <c r="F810" s="2"/>
    </row>
    <row r="811" spans="2:6" x14ac:dyDescent="0.2">
      <c r="B811" s="2"/>
      <c r="F811" s="2"/>
    </row>
    <row r="812" spans="2:6" x14ac:dyDescent="0.2">
      <c r="B812" s="2"/>
      <c r="F812" s="2"/>
    </row>
    <row r="813" spans="2:6" x14ac:dyDescent="0.2">
      <c r="B813" s="2"/>
      <c r="F813" s="2"/>
    </row>
    <row r="814" spans="2:6" x14ac:dyDescent="0.2">
      <c r="B814" s="2"/>
      <c r="F814" s="2"/>
    </row>
    <row r="815" spans="2:6" x14ac:dyDescent="0.2">
      <c r="B815" s="2"/>
      <c r="F815" s="2"/>
    </row>
    <row r="816" spans="2:6" x14ac:dyDescent="0.2">
      <c r="B816" s="2"/>
      <c r="F816" s="2"/>
    </row>
    <row r="817" spans="2:6" x14ac:dyDescent="0.2">
      <c r="B817" s="2"/>
      <c r="F817" s="2"/>
    </row>
    <row r="818" spans="2:6" x14ac:dyDescent="0.2">
      <c r="B818" s="2"/>
      <c r="F818" s="2"/>
    </row>
    <row r="819" spans="2:6" x14ac:dyDescent="0.2">
      <c r="B819" s="2"/>
      <c r="F819" s="2"/>
    </row>
    <row r="820" spans="2:6" x14ac:dyDescent="0.2">
      <c r="B820" s="2"/>
      <c r="F820" s="2"/>
    </row>
    <row r="821" spans="2:6" x14ac:dyDescent="0.2">
      <c r="B821" s="2"/>
      <c r="F821" s="2"/>
    </row>
    <row r="822" spans="2:6" x14ac:dyDescent="0.2">
      <c r="B822" s="2"/>
      <c r="F822" s="2"/>
    </row>
    <row r="823" spans="2:6" x14ac:dyDescent="0.2">
      <c r="B823" s="2"/>
      <c r="F823" s="2"/>
    </row>
    <row r="824" spans="2:6" x14ac:dyDescent="0.2">
      <c r="B824" s="2"/>
      <c r="F824" s="2"/>
    </row>
    <row r="825" spans="2:6" x14ac:dyDescent="0.2">
      <c r="B825" s="2"/>
      <c r="F825" s="2"/>
    </row>
    <row r="826" spans="2:6" x14ac:dyDescent="0.2">
      <c r="B826" s="2"/>
      <c r="F826" s="2"/>
    </row>
    <row r="827" spans="2:6" x14ac:dyDescent="0.2">
      <c r="B827" s="2"/>
      <c r="F827" s="2"/>
    </row>
    <row r="828" spans="2:6" x14ac:dyDescent="0.2">
      <c r="B828" s="2"/>
      <c r="F828" s="2"/>
    </row>
    <row r="829" spans="2:6" x14ac:dyDescent="0.2">
      <c r="B829" s="2"/>
      <c r="F829" s="2"/>
    </row>
    <row r="830" spans="2:6" x14ac:dyDescent="0.2">
      <c r="B830" s="2"/>
      <c r="F830" s="2"/>
    </row>
    <row r="831" spans="2:6" x14ac:dyDescent="0.2">
      <c r="B831" s="2"/>
      <c r="F831" s="2"/>
    </row>
    <row r="832" spans="2:6" x14ac:dyDescent="0.2">
      <c r="B832" s="2"/>
      <c r="F832" s="2"/>
    </row>
    <row r="833" spans="2:6" x14ac:dyDescent="0.2">
      <c r="B833" s="2"/>
      <c r="F833" s="2"/>
    </row>
    <row r="834" spans="2:6" x14ac:dyDescent="0.2">
      <c r="B834" s="2"/>
      <c r="F834" s="2"/>
    </row>
  </sheetData>
  <phoneticPr fontId="7" type="noConversion"/>
  <hyperlinks>
    <hyperlink ref="P11" r:id="rId1" display="http://var.astro.cz/oejv/issues/oejv0160.pdf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2024-02-19T05:30:34Z</dcterms:modified>
</cp:coreProperties>
</file>