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CFDFFE4-505C-4CC3-A57A-E398DA74D5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5" i="1" l="1"/>
  <c r="F35" i="1" s="1"/>
  <c r="G35" i="1" s="1"/>
  <c r="K35" i="1" s="1"/>
  <c r="Q35" i="1"/>
  <c r="Q31" i="1"/>
  <c r="Q32" i="1"/>
  <c r="Q33" i="1"/>
  <c r="Q34" i="1"/>
  <c r="Q29" i="1"/>
  <c r="Q30" i="1"/>
  <c r="D9" i="1"/>
  <c r="C9" i="1"/>
  <c r="Q27" i="1"/>
  <c r="Q28" i="1"/>
  <c r="Q26" i="1"/>
  <c r="Q24" i="1"/>
  <c r="Q25" i="1"/>
  <c r="F16" i="1"/>
  <c r="Q23" i="1"/>
  <c r="Q22" i="1"/>
  <c r="C8" i="1"/>
  <c r="C7" i="1"/>
  <c r="E31" i="1"/>
  <c r="F31" i="1"/>
  <c r="C17" i="1"/>
  <c r="Q21" i="1"/>
  <c r="E30" i="1"/>
  <c r="F30" i="1"/>
  <c r="E24" i="1"/>
  <c r="F24" i="1"/>
  <c r="E21" i="1"/>
  <c r="F21" i="1"/>
  <c r="G30" i="1"/>
  <c r="K30" i="1"/>
  <c r="E22" i="1"/>
  <c r="F22" i="1"/>
  <c r="G22" i="1"/>
  <c r="H22" i="1"/>
  <c r="E34" i="1"/>
  <c r="F34" i="1"/>
  <c r="G32" i="1"/>
  <c r="K32" i="1"/>
  <c r="E26" i="1"/>
  <c r="F26" i="1"/>
  <c r="G26" i="1"/>
  <c r="J26" i="1"/>
  <c r="E27" i="1"/>
  <c r="F27" i="1"/>
  <c r="G27" i="1"/>
  <c r="K27" i="1"/>
  <c r="E32" i="1"/>
  <c r="F32" i="1"/>
  <c r="E25" i="1"/>
  <c r="F25" i="1"/>
  <c r="G25" i="1"/>
  <c r="J25" i="1"/>
  <c r="G21" i="1"/>
  <c r="H21" i="1"/>
  <c r="E28" i="1"/>
  <c r="F28" i="1"/>
  <c r="G28" i="1"/>
  <c r="K28" i="1"/>
  <c r="G24" i="1"/>
  <c r="J24" i="1"/>
  <c r="E29" i="1"/>
  <c r="F29" i="1"/>
  <c r="G29" i="1"/>
  <c r="K29" i="1"/>
  <c r="E23" i="1"/>
  <c r="F23" i="1"/>
  <c r="G23" i="1"/>
  <c r="E33" i="1"/>
  <c r="F33" i="1"/>
  <c r="G33" i="1"/>
  <c r="K33" i="1"/>
  <c r="G31" i="1"/>
  <c r="K31" i="1"/>
  <c r="G34" i="1"/>
  <c r="K34" i="1"/>
  <c r="K23" i="1"/>
  <c r="C12" i="1"/>
  <c r="C11" i="1"/>
  <c r="O35" i="1" l="1"/>
  <c r="O26" i="1"/>
  <c r="O23" i="1"/>
  <c r="O24" i="1"/>
  <c r="O22" i="1"/>
  <c r="O27" i="1"/>
  <c r="O30" i="1"/>
  <c r="O32" i="1"/>
  <c r="O34" i="1"/>
  <c r="O28" i="1"/>
  <c r="C15" i="1"/>
  <c r="O25" i="1"/>
  <c r="O31" i="1"/>
  <c r="O29" i="1"/>
  <c r="O21" i="1"/>
  <c r="O33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<sst xmlns="http://schemas.openxmlformats.org/spreadsheetml/2006/main" count="75" uniqueCount="59">
  <si>
    <t>IBVS 6244</t>
  </si>
  <si>
    <t>VSB-063</t>
  </si>
  <si>
    <t>V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</si>
  <si>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</si>
  <si>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</si>
  <si>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</si>
  <si>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</si>
  <si>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</si>
  <si>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</si>
  <si>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</si>
  <si>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</si>
  <si>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</si>
  <si>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</si>
  <si>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</si>
  <si>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</si>
  <si>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</si>
  <si>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</si>
  <si>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</si>
  <si>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</si>
  <si>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</si>
  <si>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</si>
  <si>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</si>
  <si>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</si>
  <si>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</si>
  <si>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</si>
  <si>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</si>
  <si>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</si>
  <si>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</si>
  <si>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S6</t>
  </si>
  <si>
    <t>Misc</t>
  </si>
  <si>
    <t># of data points:</t>
  </si>
  <si>
    <t>V0868 Mon / GSC 4835-1947</t>
  </si>
  <si>
    <t>IBVS 5425</t>
  </si>
  <si>
    <t>IBVS 5425 Eph.</t>
  </si>
  <si>
    <t>IBVS 5570</t>
  </si>
  <si>
    <t>EB / EW</t>
  </si>
  <si>
    <t>IBVS 6029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</si>
  <si>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</si>
  <si>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</si>
  <si>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</si>
  <si>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</si>
  <si>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</si>
  <si>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</si>
  <si>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</si>
  <si>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</si>
  <si>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</si>
  <si>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IBVS 6149</t>
  </si>
  <si>
    <t>IBVS 6157</t>
  </si>
  <si>
    <t>II</t>
  </si>
  <si>
    <t>IBVS 6209</t>
  </si>
  <si>
    <t>pg</t>
  </si>
  <si>
    <t>vis</t>
  </si>
  <si>
    <t>PE</t>
  </si>
  <si>
    <t>CCD</t>
  </si>
  <si>
    <t>JAVSO..47..263</t>
  </si>
  <si>
    <t>OEJV 0211</t>
  </si>
  <si>
    <t>VSB 067</t>
  </si>
  <si>
    <t>B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</si>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</sst>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11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8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22" fontId="8" fillId="0" borderId="0" xfId="0" applyNumberFormat="1" applyFont="1">
      <alignment vertical="top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0" fillId="0" borderId="0" xfId="42" applyFont="1" applyAlignment="1">
      <alignment horizontal="left"/>
    </xf>
    <xf numFmtId="0" fontId="30" fillId="0" borderId="0" xfId="42" applyFont="1" applyAlignment="1">
      <alignment horizontal="center"/>
    </xf>
    <xf numFmtId="0" fontId="30" fillId="0" borderId="0" xfId="42" applyFont="1" applyAlignment="1">
      <alignment horizontal="center" wrapText="1"/>
    </xf>
    <xf numFmtId="0" fontId="30" fillId="0" borderId="0" xfId="42" applyFont="1" applyAlignment="1">
      <alignment horizontal="left" wrapText="1"/>
    </xf>
    <xf numFmtId="0" fontId="30" fillId="0" borderId="0" xfId="0" applyFont="1" applyAlignme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V0868 Mon - O-C Diagr.</a:t>
            </a:r>
          </a:p>
        </c:rich>
      </c:tx>
      <c:layout>
        <c:manualLayout>
          <c:xMode val="edge"/>
          <c:yMode val="edge"/>
          <c:x val="0.361874329521410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142171204635756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589.5</c:v>
                </c:pt>
                <c:pt idx="2">
                  <c:v>5182.5</c:v>
                </c:pt>
                <c:pt idx="3">
                  <c:v>6322</c:v>
                </c:pt>
                <c:pt idx="4">
                  <c:v>6344</c:v>
                </c:pt>
                <c:pt idx="5">
                  <c:v>6930.5</c:v>
                </c:pt>
                <c:pt idx="6">
                  <c:v>6821</c:v>
                </c:pt>
                <c:pt idx="7">
                  <c:v>6908.5</c:v>
                </c:pt>
                <c:pt idx="8">
                  <c:v>7471</c:v>
                </c:pt>
                <c:pt idx="9">
                  <c:v>8023.5</c:v>
                </c:pt>
                <c:pt idx="10">
                  <c:v>9187</c:v>
                </c:pt>
                <c:pt idx="11">
                  <c:v>7987.5</c:v>
                </c:pt>
                <c:pt idx="12">
                  <c:v>9583.5</c:v>
                </c:pt>
                <c:pt idx="13">
                  <c:v>9583.5</c:v>
                </c:pt>
                <c:pt idx="14">
                  <c:v>10841.5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-2.9400000057648867E-3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57-422F-B9F7-3C776272FF6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5.7000000000000002E-3</c:v>
                  </c:pt>
                  <c:pt idx="4">
                    <c:v>1.29E-2</c:v>
                  </c:pt>
                  <c:pt idx="5">
                    <c:v>6.9999999999999999E-4</c:v>
                  </c:pt>
                  <c:pt idx="6">
                    <c:v>1E-4</c:v>
                  </c:pt>
                  <c:pt idx="7">
                    <c:v>6.9999999999999994E-5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5.7000000000000002E-3</c:v>
                  </c:pt>
                  <c:pt idx="4">
                    <c:v>1.29E-2</c:v>
                  </c:pt>
                  <c:pt idx="5">
                    <c:v>6.9999999999999999E-4</c:v>
                  </c:pt>
                  <c:pt idx="6">
                    <c:v>1E-4</c:v>
                  </c:pt>
                  <c:pt idx="7">
                    <c:v>6.9999999999999994E-5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589.5</c:v>
                </c:pt>
                <c:pt idx="2">
                  <c:v>5182.5</c:v>
                </c:pt>
                <c:pt idx="3">
                  <c:v>6322</c:v>
                </c:pt>
                <c:pt idx="4">
                  <c:v>6344</c:v>
                </c:pt>
                <c:pt idx="5">
                  <c:v>6930.5</c:v>
                </c:pt>
                <c:pt idx="6">
                  <c:v>6821</c:v>
                </c:pt>
                <c:pt idx="7">
                  <c:v>6908.5</c:v>
                </c:pt>
                <c:pt idx="8">
                  <c:v>7471</c:v>
                </c:pt>
                <c:pt idx="9">
                  <c:v>8023.5</c:v>
                </c:pt>
                <c:pt idx="10">
                  <c:v>9187</c:v>
                </c:pt>
                <c:pt idx="11">
                  <c:v>7987.5</c:v>
                </c:pt>
                <c:pt idx="12">
                  <c:v>9583.5</c:v>
                </c:pt>
                <c:pt idx="13">
                  <c:v>9583.5</c:v>
                </c:pt>
                <c:pt idx="14">
                  <c:v>10841.5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57-422F-B9F7-3C776272FF6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5.7000000000000002E-3</c:v>
                  </c:pt>
                  <c:pt idx="4">
                    <c:v>1.29E-2</c:v>
                  </c:pt>
                  <c:pt idx="5">
                    <c:v>6.9999999999999999E-4</c:v>
                  </c:pt>
                  <c:pt idx="6">
                    <c:v>1E-4</c:v>
                  </c:pt>
                  <c:pt idx="7">
                    <c:v>6.9999999999999994E-5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5.7000000000000002E-3</c:v>
                  </c:pt>
                  <c:pt idx="4">
                    <c:v>1.29E-2</c:v>
                  </c:pt>
                  <c:pt idx="5">
                    <c:v>6.9999999999999999E-4</c:v>
                  </c:pt>
                  <c:pt idx="6">
                    <c:v>1E-4</c:v>
                  </c:pt>
                  <c:pt idx="7">
                    <c:v>6.9999999999999994E-5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589.5</c:v>
                </c:pt>
                <c:pt idx="2">
                  <c:v>5182.5</c:v>
                </c:pt>
                <c:pt idx="3">
                  <c:v>6322</c:v>
                </c:pt>
                <c:pt idx="4">
                  <c:v>6344</c:v>
                </c:pt>
                <c:pt idx="5">
                  <c:v>6930.5</c:v>
                </c:pt>
                <c:pt idx="6">
                  <c:v>6821</c:v>
                </c:pt>
                <c:pt idx="7">
                  <c:v>6908.5</c:v>
                </c:pt>
                <c:pt idx="8">
                  <c:v>7471</c:v>
                </c:pt>
                <c:pt idx="9">
                  <c:v>8023.5</c:v>
                </c:pt>
                <c:pt idx="10">
                  <c:v>9187</c:v>
                </c:pt>
                <c:pt idx="11">
                  <c:v>7987.5</c:v>
                </c:pt>
                <c:pt idx="12">
                  <c:v>9583.5</c:v>
                </c:pt>
                <c:pt idx="13">
                  <c:v>9583.5</c:v>
                </c:pt>
                <c:pt idx="14">
                  <c:v>10841.5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-7.114000000001397E-2</c:v>
                </c:pt>
                <c:pt idx="4">
                  <c:v>-7.107999999425374E-2</c:v>
                </c:pt>
                <c:pt idx="5">
                  <c:v>-7.3260000004665926E-2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57-422F-B9F7-3C776272FF6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5.7000000000000002E-3</c:v>
                  </c:pt>
                  <c:pt idx="4">
                    <c:v>1.29E-2</c:v>
                  </c:pt>
                  <c:pt idx="5">
                    <c:v>6.9999999999999999E-4</c:v>
                  </c:pt>
                  <c:pt idx="6">
                    <c:v>1E-4</c:v>
                  </c:pt>
                  <c:pt idx="7">
                    <c:v>6.9999999999999994E-5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5.7000000000000002E-3</c:v>
                  </c:pt>
                  <c:pt idx="4">
                    <c:v>1.29E-2</c:v>
                  </c:pt>
                  <c:pt idx="5">
                    <c:v>6.9999999999999999E-4</c:v>
                  </c:pt>
                  <c:pt idx="6">
                    <c:v>1E-4</c:v>
                  </c:pt>
                  <c:pt idx="7">
                    <c:v>6.9999999999999994E-5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589.5</c:v>
                </c:pt>
                <c:pt idx="2">
                  <c:v>5182.5</c:v>
                </c:pt>
                <c:pt idx="3">
                  <c:v>6322</c:v>
                </c:pt>
                <c:pt idx="4">
                  <c:v>6344</c:v>
                </c:pt>
                <c:pt idx="5">
                  <c:v>6930.5</c:v>
                </c:pt>
                <c:pt idx="6">
                  <c:v>6821</c:v>
                </c:pt>
                <c:pt idx="7">
                  <c:v>6908.5</c:v>
                </c:pt>
                <c:pt idx="8">
                  <c:v>7471</c:v>
                </c:pt>
                <c:pt idx="9">
                  <c:v>8023.5</c:v>
                </c:pt>
                <c:pt idx="10">
                  <c:v>9187</c:v>
                </c:pt>
                <c:pt idx="11">
                  <c:v>7987.5</c:v>
                </c:pt>
                <c:pt idx="12">
                  <c:v>9583.5</c:v>
                </c:pt>
                <c:pt idx="13">
                  <c:v>9583.5</c:v>
                </c:pt>
                <c:pt idx="14">
                  <c:v>10841.5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-6.3000000001920853E-2</c:v>
                </c:pt>
                <c:pt idx="6">
                  <c:v>-7.3990000004414469E-2</c:v>
                </c:pt>
                <c:pt idx="7">
                  <c:v>-7.2370000001683366E-2</c:v>
                </c:pt>
                <c:pt idx="8">
                  <c:v>-7.4419999997189734E-2</c:v>
                </c:pt>
                <c:pt idx="9">
                  <c:v>-7.3919999995268881E-2</c:v>
                </c:pt>
                <c:pt idx="10">
                  <c:v>-8.3139999995182734E-2</c:v>
                </c:pt>
                <c:pt idx="11">
                  <c:v>-7.8079999955662061E-2</c:v>
                </c:pt>
                <c:pt idx="12">
                  <c:v>-8.2620000001043081E-2</c:v>
                </c:pt>
                <c:pt idx="13">
                  <c:v>-7.9619999996793922E-2</c:v>
                </c:pt>
                <c:pt idx="14">
                  <c:v>-8.5379999996803235E-2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E57-422F-B9F7-3C776272FF6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5.7000000000000002E-3</c:v>
                  </c:pt>
                  <c:pt idx="4">
                    <c:v>1.29E-2</c:v>
                  </c:pt>
                  <c:pt idx="5">
                    <c:v>6.9999999999999999E-4</c:v>
                  </c:pt>
                  <c:pt idx="6">
                    <c:v>1E-4</c:v>
                  </c:pt>
                  <c:pt idx="7">
                    <c:v>6.9999999999999994E-5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5.7000000000000002E-3</c:v>
                  </c:pt>
                  <c:pt idx="4">
                    <c:v>1.29E-2</c:v>
                  </c:pt>
                  <c:pt idx="5">
                    <c:v>6.9999999999999999E-4</c:v>
                  </c:pt>
                  <c:pt idx="6">
                    <c:v>1E-4</c:v>
                  </c:pt>
                  <c:pt idx="7">
                    <c:v>6.9999999999999994E-5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589.5</c:v>
                </c:pt>
                <c:pt idx="2">
                  <c:v>5182.5</c:v>
                </c:pt>
                <c:pt idx="3">
                  <c:v>6322</c:v>
                </c:pt>
                <c:pt idx="4">
                  <c:v>6344</c:v>
                </c:pt>
                <c:pt idx="5">
                  <c:v>6930.5</c:v>
                </c:pt>
                <c:pt idx="6">
                  <c:v>6821</c:v>
                </c:pt>
                <c:pt idx="7">
                  <c:v>6908.5</c:v>
                </c:pt>
                <c:pt idx="8">
                  <c:v>7471</c:v>
                </c:pt>
                <c:pt idx="9">
                  <c:v>8023.5</c:v>
                </c:pt>
                <c:pt idx="10">
                  <c:v>9187</c:v>
                </c:pt>
                <c:pt idx="11">
                  <c:v>7987.5</c:v>
                </c:pt>
                <c:pt idx="12">
                  <c:v>9583.5</c:v>
                </c:pt>
                <c:pt idx="13">
                  <c:v>9583.5</c:v>
                </c:pt>
                <c:pt idx="14">
                  <c:v>10841.5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E57-422F-B9F7-3C776272FF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5.7000000000000002E-3</c:v>
                  </c:pt>
                  <c:pt idx="4">
                    <c:v>1.29E-2</c:v>
                  </c:pt>
                  <c:pt idx="5">
                    <c:v>6.9999999999999999E-4</c:v>
                  </c:pt>
                  <c:pt idx="6">
                    <c:v>1E-4</c:v>
                  </c:pt>
                  <c:pt idx="7">
                    <c:v>6.9999999999999994E-5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5.7000000000000002E-3</c:v>
                  </c:pt>
                  <c:pt idx="4">
                    <c:v>1.29E-2</c:v>
                  </c:pt>
                  <c:pt idx="5">
                    <c:v>6.9999999999999999E-4</c:v>
                  </c:pt>
                  <c:pt idx="6">
                    <c:v>1E-4</c:v>
                  </c:pt>
                  <c:pt idx="7">
                    <c:v>6.9999999999999994E-5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589.5</c:v>
                </c:pt>
                <c:pt idx="2">
                  <c:v>5182.5</c:v>
                </c:pt>
                <c:pt idx="3">
                  <c:v>6322</c:v>
                </c:pt>
                <c:pt idx="4">
                  <c:v>6344</c:v>
                </c:pt>
                <c:pt idx="5">
                  <c:v>6930.5</c:v>
                </c:pt>
                <c:pt idx="6">
                  <c:v>6821</c:v>
                </c:pt>
                <c:pt idx="7">
                  <c:v>6908.5</c:v>
                </c:pt>
                <c:pt idx="8">
                  <c:v>7471</c:v>
                </c:pt>
                <c:pt idx="9">
                  <c:v>8023.5</c:v>
                </c:pt>
                <c:pt idx="10">
                  <c:v>9187</c:v>
                </c:pt>
                <c:pt idx="11">
                  <c:v>7987.5</c:v>
                </c:pt>
                <c:pt idx="12">
                  <c:v>9583.5</c:v>
                </c:pt>
                <c:pt idx="13">
                  <c:v>9583.5</c:v>
                </c:pt>
                <c:pt idx="14">
                  <c:v>10841.5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E57-422F-B9F7-3C776272FF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5.7000000000000002E-3</c:v>
                  </c:pt>
                  <c:pt idx="4">
                    <c:v>1.29E-2</c:v>
                  </c:pt>
                  <c:pt idx="5">
                    <c:v>6.9999999999999999E-4</c:v>
                  </c:pt>
                  <c:pt idx="6">
                    <c:v>1E-4</c:v>
                  </c:pt>
                  <c:pt idx="7">
                    <c:v>6.9999999999999994E-5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8.9999999999999998E-4</c:v>
                  </c:pt>
                  <c:pt idx="3">
                    <c:v>5.7000000000000002E-3</c:v>
                  </c:pt>
                  <c:pt idx="4">
                    <c:v>1.29E-2</c:v>
                  </c:pt>
                  <c:pt idx="5">
                    <c:v>6.9999999999999999E-4</c:v>
                  </c:pt>
                  <c:pt idx="6">
                    <c:v>1E-4</c:v>
                  </c:pt>
                  <c:pt idx="7">
                    <c:v>6.9999999999999994E-5</c:v>
                  </c:pt>
                  <c:pt idx="8">
                    <c:v>0</c:v>
                  </c:pt>
                  <c:pt idx="9">
                    <c:v>2.3E-3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589.5</c:v>
                </c:pt>
                <c:pt idx="2">
                  <c:v>5182.5</c:v>
                </c:pt>
                <c:pt idx="3">
                  <c:v>6322</c:v>
                </c:pt>
                <c:pt idx="4">
                  <c:v>6344</c:v>
                </c:pt>
                <c:pt idx="5">
                  <c:v>6930.5</c:v>
                </c:pt>
                <c:pt idx="6">
                  <c:v>6821</c:v>
                </c:pt>
                <c:pt idx="7">
                  <c:v>6908.5</c:v>
                </c:pt>
                <c:pt idx="8">
                  <c:v>7471</c:v>
                </c:pt>
                <c:pt idx="9">
                  <c:v>8023.5</c:v>
                </c:pt>
                <c:pt idx="10">
                  <c:v>9187</c:v>
                </c:pt>
                <c:pt idx="11">
                  <c:v>7987.5</c:v>
                </c:pt>
                <c:pt idx="12">
                  <c:v>9583.5</c:v>
                </c:pt>
                <c:pt idx="13">
                  <c:v>9583.5</c:v>
                </c:pt>
                <c:pt idx="14">
                  <c:v>10841.5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E57-422F-B9F7-3C776272FF6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589.5</c:v>
                </c:pt>
                <c:pt idx="2">
                  <c:v>5182.5</c:v>
                </c:pt>
                <c:pt idx="3">
                  <c:v>6322</c:v>
                </c:pt>
                <c:pt idx="4">
                  <c:v>6344</c:v>
                </c:pt>
                <c:pt idx="5">
                  <c:v>6930.5</c:v>
                </c:pt>
                <c:pt idx="6">
                  <c:v>6821</c:v>
                </c:pt>
                <c:pt idx="7">
                  <c:v>6908.5</c:v>
                </c:pt>
                <c:pt idx="8">
                  <c:v>7471</c:v>
                </c:pt>
                <c:pt idx="9">
                  <c:v>8023.5</c:v>
                </c:pt>
                <c:pt idx="10">
                  <c:v>9187</c:v>
                </c:pt>
                <c:pt idx="11">
                  <c:v>7987.5</c:v>
                </c:pt>
                <c:pt idx="12">
                  <c:v>9583.5</c:v>
                </c:pt>
                <c:pt idx="13">
                  <c:v>9583.5</c:v>
                </c:pt>
                <c:pt idx="14">
                  <c:v>10841.5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-4.7520566037898317E-2</c:v>
                </c:pt>
                <c:pt idx="1">
                  <c:v>-4.9642667239013907E-2</c:v>
                </c:pt>
                <c:pt idx="2">
                  <c:v>-6.6176697462464157E-2</c:v>
                </c:pt>
                <c:pt idx="3">
                  <c:v>-7.0278706484807191E-2</c:v>
                </c:pt>
                <c:pt idx="4">
                  <c:v>-7.0357902797656288E-2</c:v>
                </c:pt>
                <c:pt idx="5">
                  <c:v>-7.2469204501565188E-2</c:v>
                </c:pt>
                <c:pt idx="6">
                  <c:v>-7.2075022853520812E-2</c:v>
                </c:pt>
                <c:pt idx="7">
                  <c:v>-7.239000818871609E-2</c:v>
                </c:pt>
                <c:pt idx="8">
                  <c:v>-7.4414913914971431E-2</c:v>
                </c:pt>
                <c:pt idx="9">
                  <c:v>-7.640382131720444E-2</c:v>
                </c:pt>
                <c:pt idx="10">
                  <c:v>-8.0592226317201046E-2</c:v>
                </c:pt>
                <c:pt idx="11">
                  <c:v>-7.6274227350724103E-2</c:v>
                </c:pt>
                <c:pt idx="12">
                  <c:v>-8.2019559864685926E-2</c:v>
                </c:pt>
                <c:pt idx="13">
                  <c:v>-8.2019559864685926E-2</c:v>
                </c:pt>
                <c:pt idx="14">
                  <c:v>-8.6548149026693416E-2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E57-422F-B9F7-3C776272F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254528"/>
        <c:axId val="1"/>
      </c:scatterChart>
      <c:valAx>
        <c:axId val="60125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254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40243131967147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9524</xdr:rowOff>
    </xdr:from>
    <xdr:to>
      <xdr:col>17</xdr:col>
      <xdr:colOff>171450</xdr:colOff>
      <xdr:row>18</xdr:row>
      <xdr:rowOff>76199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D14E132-025D-2126-6029-8AF9436AF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31</v>
      </c>
    </row>
    <row r="2" spans="1:6" x14ac:dyDescent="0.2">
      <c r="A2" t="s">
        <v>26</v>
      </c>
      <c r="B2" s="17" t="s">
        <v>35</v>
      </c>
      <c r="C2" s="6"/>
      <c r="D2" s="6"/>
    </row>
    <row r="3" spans="1:6" ht="13.5" thickBot="1" x14ac:dyDescent="0.25"/>
    <row r="4" spans="1:6" ht="13.5" thickBot="1" x14ac:dyDescent="0.25">
      <c r="A4" s="8" t="s">
        <v>33</v>
      </c>
      <c r="C4" s="15">
        <v>52681.731</v>
      </c>
      <c r="D4" s="16">
        <v>0.63771999999999995</v>
      </c>
    </row>
    <row r="5" spans="1:6" x14ac:dyDescent="0.2">
      <c r="A5" s="18" t="s">
        <v>38</v>
      </c>
      <c r="B5" s="19"/>
      <c r="C5" s="20">
        <v>-9.5</v>
      </c>
      <c r="D5" s="19" t="s">
        <v>39</v>
      </c>
    </row>
    <row r="6" spans="1:6" x14ac:dyDescent="0.2">
      <c r="A6" s="8" t="s">
        <v>3</v>
      </c>
    </row>
    <row r="7" spans="1:6" x14ac:dyDescent="0.2">
      <c r="A7" t="s">
        <v>4</v>
      </c>
      <c r="C7">
        <f>+C4</f>
        <v>52681.731</v>
      </c>
    </row>
    <row r="8" spans="1:6" x14ac:dyDescent="0.2">
      <c r="A8" t="s">
        <v>5</v>
      </c>
      <c r="C8">
        <f>+D4</f>
        <v>0.63771999999999995</v>
      </c>
    </row>
    <row r="9" spans="1:6" x14ac:dyDescent="0.2">
      <c r="A9" s="23" t="s">
        <v>40</v>
      </c>
      <c r="B9" s="24">
        <v>23</v>
      </c>
      <c r="C9" s="21" t="str">
        <f>"F"&amp;B9</f>
        <v>F23</v>
      </c>
      <c r="D9" s="22" t="str">
        <f>"G"&amp;B9</f>
        <v>G23</v>
      </c>
    </row>
    <row r="10" spans="1:6" ht="13.5" thickBot="1" x14ac:dyDescent="0.25">
      <c r="C10" s="7" t="s">
        <v>21</v>
      </c>
      <c r="D10" s="7" t="s">
        <v>22</v>
      </c>
    </row>
    <row r="11" spans="1:6" x14ac:dyDescent="0.2">
      <c r="A11" t="s">
        <v>17</v>
      </c>
      <c r="C11" s="25">
        <f ca="1">INTERCEPT(INDIRECT($D$9):G992,INDIRECT($C$9):F992)</f>
        <v>-4.7520566037898317E-2</v>
      </c>
      <c r="D11" s="6"/>
    </row>
    <row r="12" spans="1:6" x14ac:dyDescent="0.2">
      <c r="A12" t="s">
        <v>18</v>
      </c>
      <c r="C12" s="25">
        <f ca="1">SLOPE(INDIRECT($D$9):G992,INDIRECT($C$9):F992)</f>
        <v>-3.5998324022317108E-6</v>
      </c>
      <c r="D12" s="6"/>
    </row>
    <row r="13" spans="1:6" x14ac:dyDescent="0.2">
      <c r="A13" t="s">
        <v>20</v>
      </c>
      <c r="C13" s="6" t="s">
        <v>15</v>
      </c>
    </row>
    <row r="14" spans="1:6" x14ac:dyDescent="0.2">
      <c r="A14" t="s">
        <v>25</v>
      </c>
    </row>
    <row r="15" spans="1:6" x14ac:dyDescent="0.2">
      <c r="A15" s="3" t="s">
        <v>19</v>
      </c>
      <c r="C15" s="11">
        <f ca="1">($C$7+C$11)+($C$8+C$12)*INT(MAX($F21:$F3533))</f>
        <v>59595.166973650885</v>
      </c>
      <c r="E15" s="26" t="s">
        <v>41</v>
      </c>
      <c r="F15" s="20">
        <v>1</v>
      </c>
    </row>
    <row r="16" spans="1:6" x14ac:dyDescent="0.2">
      <c r="A16" s="8" t="s">
        <v>6</v>
      </c>
      <c r="C16" s="12">
        <f ca="1">+$C$8+C$12</f>
        <v>0.63771640016759767</v>
      </c>
      <c r="E16" s="26" t="s">
        <v>42</v>
      </c>
      <c r="F16" s="27">
        <f ca="1">NOW()+15018.5+$C$5/24</f>
        <v>60365.73610509259</v>
      </c>
    </row>
    <row r="17" spans="1:17" ht="13.5" thickBot="1" x14ac:dyDescent="0.25">
      <c r="A17" s="13" t="s">
        <v>30</v>
      </c>
      <c r="C17">
        <f>COUNT(C21:C2191)</f>
        <v>15</v>
      </c>
      <c r="E17" s="26" t="s">
        <v>43</v>
      </c>
      <c r="F17" s="27">
        <f ca="1">ROUND(2*(F16-$C$7)/$C$8,0)/2+F15</f>
        <v>12050</v>
      </c>
    </row>
    <row r="18" spans="1:17" ht="14.25" thickTop="1" thickBot="1" x14ac:dyDescent="0.25">
      <c r="A18" s="8" t="s">
        <v>7</v>
      </c>
      <c r="C18" s="4">
        <f ca="1">+C15</f>
        <v>59595.166973650885</v>
      </c>
      <c r="D18" s="5">
        <f ca="1">+C16</f>
        <v>0.63771640016759767</v>
      </c>
      <c r="E18" s="26" t="s">
        <v>44</v>
      </c>
      <c r="F18" s="22">
        <f ca="1">ROUND(2*(F16-$C$15)/$C$16,0)/2+F15</f>
        <v>1209.5</v>
      </c>
    </row>
    <row r="19" spans="1:17" ht="13.5" thickTop="1" x14ac:dyDescent="0.2">
      <c r="E19" s="26" t="s">
        <v>45</v>
      </c>
      <c r="F19" s="28">
        <f ca="1">+$C$15+$C$16*F18-15018.5-$C$5/24</f>
        <v>45348.380792986929</v>
      </c>
    </row>
    <row r="20" spans="1:17" ht="13.5" thickBot="1" x14ac:dyDescent="0.25">
      <c r="A20" s="7" t="s">
        <v>8</v>
      </c>
      <c r="B20" s="7" t="s">
        <v>9</v>
      </c>
      <c r="C20" s="7" t="s">
        <v>10</v>
      </c>
      <c r="D20" s="7" t="s">
        <v>14</v>
      </c>
      <c r="E20" s="7" t="s">
        <v>11</v>
      </c>
      <c r="F20" s="7" t="s">
        <v>12</v>
      </c>
      <c r="G20" s="7" t="s">
        <v>13</v>
      </c>
      <c r="H20" s="10" t="s">
        <v>50</v>
      </c>
      <c r="I20" s="10" t="s">
        <v>51</v>
      </c>
      <c r="J20" s="10" t="s">
        <v>52</v>
      </c>
      <c r="K20" s="10" t="s">
        <v>53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17" x14ac:dyDescent="0.2">
      <c r="A21" t="s">
        <v>32</v>
      </c>
      <c r="C21" s="14">
        <v>52681.731</v>
      </c>
      <c r="D21" s="14" t="s">
        <v>15</v>
      </c>
      <c r="E21">
        <f t="shared" ref="E21:E26" si="0">+(C21-C$7)/C$8</f>
        <v>0</v>
      </c>
      <c r="F21">
        <f t="shared" ref="F21:F30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-4.7520566037898317E-2</v>
      </c>
      <c r="Q21" s="2">
        <f t="shared" ref="Q21:Q26" si="4">+C21-15018.5</f>
        <v>37663.231</v>
      </c>
    </row>
    <row r="22" spans="1:17" x14ac:dyDescent="0.2">
      <c r="A22" s="29" t="s">
        <v>34</v>
      </c>
      <c r="B22" s="29"/>
      <c r="C22" s="30">
        <v>53057.663999999997</v>
      </c>
      <c r="D22" s="30" t="s">
        <v>15</v>
      </c>
      <c r="E22">
        <f t="shared" si="0"/>
        <v>589.49538982625177</v>
      </c>
      <c r="F22">
        <f t="shared" si="1"/>
        <v>589.5</v>
      </c>
      <c r="G22">
        <f t="shared" si="2"/>
        <v>-2.9400000057648867E-3</v>
      </c>
      <c r="H22">
        <f>+G22</f>
        <v>-2.9400000057648867E-3</v>
      </c>
      <c r="O22">
        <f t="shared" ca="1" si="3"/>
        <v>-4.9642667239013907E-2</v>
      </c>
      <c r="Q22" s="2">
        <f t="shared" si="4"/>
        <v>38039.163999999997</v>
      </c>
    </row>
    <row r="23" spans="1:17" x14ac:dyDescent="0.2">
      <c r="A23" s="30" t="s">
        <v>36</v>
      </c>
      <c r="B23" s="31" t="s">
        <v>37</v>
      </c>
      <c r="C23" s="30">
        <v>55986.651899999997</v>
      </c>
      <c r="D23" s="30">
        <v>8.9999999999999998E-4</v>
      </c>
      <c r="E23">
        <f t="shared" si="0"/>
        <v>5182.4012105626252</v>
      </c>
      <c r="F23">
        <f t="shared" si="1"/>
        <v>5182.5</v>
      </c>
      <c r="G23">
        <f t="shared" si="2"/>
        <v>-6.3000000001920853E-2</v>
      </c>
      <c r="K23">
        <f>+G23</f>
        <v>-6.3000000001920853E-2</v>
      </c>
      <c r="O23">
        <f t="shared" ca="1" si="3"/>
        <v>-6.6176697462464157E-2</v>
      </c>
      <c r="Q23" s="2">
        <f t="shared" si="4"/>
        <v>40968.151899999997</v>
      </c>
    </row>
    <row r="24" spans="1:17" x14ac:dyDescent="0.2">
      <c r="A24" s="32" t="s">
        <v>46</v>
      </c>
      <c r="B24" s="33" t="s">
        <v>37</v>
      </c>
      <c r="C24" s="32">
        <v>56713.325700000001</v>
      </c>
      <c r="D24" s="32">
        <v>5.7000000000000002E-3</v>
      </c>
      <c r="E24">
        <f t="shared" si="0"/>
        <v>6321.8884463400891</v>
      </c>
      <c r="F24">
        <f t="shared" si="1"/>
        <v>6322</v>
      </c>
      <c r="G24">
        <f t="shared" si="2"/>
        <v>-7.114000000001397E-2</v>
      </c>
      <c r="J24">
        <f>+G24</f>
        <v>-7.114000000001397E-2</v>
      </c>
      <c r="O24">
        <f t="shared" ca="1" si="3"/>
        <v>-7.0278706484807191E-2</v>
      </c>
      <c r="Q24" s="2">
        <f t="shared" si="4"/>
        <v>41694.825700000001</v>
      </c>
    </row>
    <row r="25" spans="1:17" x14ac:dyDescent="0.2">
      <c r="A25" s="32" t="s">
        <v>46</v>
      </c>
      <c r="B25" s="33" t="s">
        <v>37</v>
      </c>
      <c r="C25" s="32">
        <v>56727.355600000003</v>
      </c>
      <c r="D25" s="32">
        <v>1.29E-2</v>
      </c>
      <c r="E25">
        <f t="shared" si="0"/>
        <v>6343.8885404252696</v>
      </c>
      <c r="F25">
        <f t="shared" si="1"/>
        <v>6344</v>
      </c>
      <c r="G25">
        <f t="shared" si="2"/>
        <v>-7.107999999425374E-2</v>
      </c>
      <c r="J25">
        <f>+G25</f>
        <v>-7.107999999425374E-2</v>
      </c>
      <c r="O25">
        <f t="shared" ca="1" si="3"/>
        <v>-7.0357902797656288E-2</v>
      </c>
      <c r="Q25" s="2">
        <f t="shared" si="4"/>
        <v>41708.855600000003</v>
      </c>
    </row>
    <row r="26" spans="1:17" x14ac:dyDescent="0.2">
      <c r="A26" s="34" t="s">
        <v>47</v>
      </c>
      <c r="B26" s="35"/>
      <c r="C26" s="34">
        <v>57101.376199999999</v>
      </c>
      <c r="D26" s="34">
        <v>6.9999999999999999E-4</v>
      </c>
      <c r="E26">
        <f t="shared" si="0"/>
        <v>6930.3851219971139</v>
      </c>
      <c r="F26">
        <f t="shared" si="1"/>
        <v>6930.5</v>
      </c>
      <c r="G26">
        <f t="shared" si="2"/>
        <v>-7.3260000004665926E-2</v>
      </c>
      <c r="J26">
        <f>+G26</f>
        <v>-7.3260000004665926E-2</v>
      </c>
      <c r="O26">
        <f t="shared" ca="1" si="3"/>
        <v>-7.2469204501565188E-2</v>
      </c>
      <c r="Q26" s="2">
        <f t="shared" si="4"/>
        <v>42082.876199999999</v>
      </c>
    </row>
    <row r="27" spans="1:17" x14ac:dyDescent="0.2">
      <c r="A27" s="36" t="s">
        <v>49</v>
      </c>
      <c r="B27" s="37" t="s">
        <v>48</v>
      </c>
      <c r="C27" s="38">
        <v>57031.545129999999</v>
      </c>
      <c r="D27" s="38">
        <v>1E-4</v>
      </c>
      <c r="E27">
        <f t="shared" ref="E27:E34" si="5">+(C27-C$7)/C$8</f>
        <v>6820.8839772941092</v>
      </c>
      <c r="F27">
        <f t="shared" si="1"/>
        <v>6821</v>
      </c>
      <c r="G27">
        <f t="shared" ref="G27:G34" si="6">+C27-(C$7+F27*C$8)</f>
        <v>-7.3990000004414469E-2</v>
      </c>
      <c r="K27">
        <f t="shared" ref="K27:K34" si="7">+G27</f>
        <v>-7.3990000004414469E-2</v>
      </c>
      <c r="O27">
        <f t="shared" ref="O27:O34" ca="1" si="8">+C$11+C$12*$F27</f>
        <v>-7.2075022853520812E-2</v>
      </c>
      <c r="Q27" s="2">
        <f t="shared" ref="Q27:Q34" si="9">+C27-15018.5</f>
        <v>42013.045129999999</v>
      </c>
    </row>
    <row r="28" spans="1:17" x14ac:dyDescent="0.2">
      <c r="A28" s="36" t="s">
        <v>49</v>
      </c>
      <c r="B28" s="37" t="s">
        <v>37</v>
      </c>
      <c r="C28" s="38">
        <v>57087.347249999999</v>
      </c>
      <c r="D28" s="38">
        <v>6.9999999999999994E-5</v>
      </c>
      <c r="E28">
        <f t="shared" si="5"/>
        <v>6908.3865175939272</v>
      </c>
      <c r="F28">
        <f t="shared" si="1"/>
        <v>6908.5</v>
      </c>
      <c r="G28">
        <f t="shared" si="6"/>
        <v>-7.2370000001683366E-2</v>
      </c>
      <c r="K28">
        <f t="shared" si="7"/>
        <v>-7.2370000001683366E-2</v>
      </c>
      <c r="O28">
        <f t="shared" ca="1" si="8"/>
        <v>-7.239000818871609E-2</v>
      </c>
      <c r="Q28" s="2">
        <f t="shared" si="9"/>
        <v>42068.847249999999</v>
      </c>
    </row>
    <row r="29" spans="1:17" x14ac:dyDescent="0.2">
      <c r="A29" s="39" t="s">
        <v>1</v>
      </c>
      <c r="B29" s="40" t="s">
        <v>37</v>
      </c>
      <c r="C29" s="39">
        <v>57446.062700000002</v>
      </c>
      <c r="D29" s="39" t="s">
        <v>2</v>
      </c>
      <c r="E29">
        <f t="shared" si="5"/>
        <v>7470.8833030170026</v>
      </c>
      <c r="F29">
        <f t="shared" si="1"/>
        <v>7471</v>
      </c>
      <c r="G29">
        <f t="shared" si="6"/>
        <v>-7.4419999997189734E-2</v>
      </c>
      <c r="K29">
        <f t="shared" si="7"/>
        <v>-7.4419999997189734E-2</v>
      </c>
      <c r="O29">
        <f t="shared" ca="1" si="8"/>
        <v>-7.4414913914971431E-2</v>
      </c>
      <c r="Q29" s="2">
        <f t="shared" si="9"/>
        <v>42427.562700000002</v>
      </c>
    </row>
    <row r="30" spans="1:17" x14ac:dyDescent="0.2">
      <c r="A30" s="39" t="s">
        <v>0</v>
      </c>
      <c r="B30" s="41" t="s">
        <v>37</v>
      </c>
      <c r="C30" s="42">
        <v>57798.4035</v>
      </c>
      <c r="D30" s="42">
        <v>2.3E-3</v>
      </c>
      <c r="E30">
        <f t="shared" si="5"/>
        <v>8023.3840870601534</v>
      </c>
      <c r="F30">
        <f t="shared" si="1"/>
        <v>8023.5</v>
      </c>
      <c r="G30">
        <f t="shared" si="6"/>
        <v>-7.3919999995268881E-2</v>
      </c>
      <c r="K30">
        <f t="shared" si="7"/>
        <v>-7.3919999995268881E-2</v>
      </c>
      <c r="O30">
        <f t="shared" ca="1" si="8"/>
        <v>-7.640382131720444E-2</v>
      </c>
      <c r="Q30" s="2">
        <f t="shared" si="9"/>
        <v>42779.9035</v>
      </c>
    </row>
    <row r="31" spans="1:17" x14ac:dyDescent="0.2">
      <c r="A31" s="43" t="s">
        <v>54</v>
      </c>
      <c r="B31" s="44" t="s">
        <v>48</v>
      </c>
      <c r="C31" s="45">
        <v>58540.381500000003</v>
      </c>
      <c r="D31" s="45">
        <v>4.0000000000000002E-4</v>
      </c>
      <c r="E31">
        <f t="shared" si="5"/>
        <v>9186.8696293044031</v>
      </c>
      <c r="F31">
        <f>ROUND(2*E31,0)/2</f>
        <v>9187</v>
      </c>
      <c r="G31">
        <f t="shared" si="6"/>
        <v>-8.3139999995182734E-2</v>
      </c>
      <c r="K31">
        <f t="shared" si="7"/>
        <v>-8.3139999995182734E-2</v>
      </c>
      <c r="O31">
        <f t="shared" ca="1" si="8"/>
        <v>-8.0592226317201046E-2</v>
      </c>
      <c r="Q31" s="2">
        <f t="shared" si="9"/>
        <v>43521.881500000003</v>
      </c>
    </row>
    <row r="32" spans="1:17" x14ac:dyDescent="0.2">
      <c r="A32" s="46" t="s">
        <v>55</v>
      </c>
      <c r="B32" s="47" t="s">
        <v>37</v>
      </c>
      <c r="C32" s="48">
        <v>57775.441420000046</v>
      </c>
      <c r="D32" s="48">
        <v>1E-4</v>
      </c>
      <c r="E32">
        <f t="shared" si="5"/>
        <v>7987.3775638211864</v>
      </c>
      <c r="F32">
        <f>ROUND(2*E32,0)/2</f>
        <v>7987.5</v>
      </c>
      <c r="G32">
        <f t="shared" si="6"/>
        <v>-7.8079999955662061E-2</v>
      </c>
      <c r="K32">
        <f t="shared" si="7"/>
        <v>-7.8079999955662061E-2</v>
      </c>
      <c r="O32">
        <f t="shared" ca="1" si="8"/>
        <v>-7.6274227350724103E-2</v>
      </c>
      <c r="Q32" s="2">
        <f t="shared" si="9"/>
        <v>42756.941420000046</v>
      </c>
    </row>
    <row r="33" spans="1:17" ht="12" customHeight="1" x14ac:dyDescent="0.2">
      <c r="A33" s="43" t="s">
        <v>56</v>
      </c>
      <c r="B33" s="44" t="s">
        <v>48</v>
      </c>
      <c r="C33" s="45">
        <v>58793.237999999998</v>
      </c>
      <c r="D33" s="45" t="s">
        <v>2</v>
      </c>
      <c r="E33">
        <f t="shared" si="5"/>
        <v>9583.3704447092732</v>
      </c>
      <c r="F33">
        <f>ROUND(2*E33,0)/2</f>
        <v>9583.5</v>
      </c>
      <c r="G33">
        <f t="shared" si="6"/>
        <v>-8.2620000001043081E-2</v>
      </c>
      <c r="K33">
        <f t="shared" si="7"/>
        <v>-8.2620000001043081E-2</v>
      </c>
      <c r="O33">
        <f t="shared" ca="1" si="8"/>
        <v>-8.2019559864685926E-2</v>
      </c>
      <c r="Q33" s="2">
        <f t="shared" si="9"/>
        <v>43774.737999999998</v>
      </c>
    </row>
    <row r="34" spans="1:17" ht="12" customHeight="1" x14ac:dyDescent="0.2">
      <c r="A34" s="43" t="s">
        <v>56</v>
      </c>
      <c r="B34" s="44" t="s">
        <v>48</v>
      </c>
      <c r="C34" s="45">
        <v>58793.241000000002</v>
      </c>
      <c r="D34" s="45" t="s">
        <v>57</v>
      </c>
      <c r="E34">
        <f t="shared" si="5"/>
        <v>9583.3751489682036</v>
      </c>
      <c r="F34">
        <f>ROUND(2*E34,0)/2</f>
        <v>9583.5</v>
      </c>
      <c r="G34">
        <f t="shared" si="6"/>
        <v>-7.9619999996793922E-2</v>
      </c>
      <c r="K34">
        <f t="shared" si="7"/>
        <v>-7.9619999996793922E-2</v>
      </c>
      <c r="O34">
        <f t="shared" ca="1" si="8"/>
        <v>-8.2019559864685926E-2</v>
      </c>
      <c r="Q34" s="2">
        <f t="shared" si="9"/>
        <v>43774.741000000002</v>
      </c>
    </row>
    <row r="35" spans="1:17" ht="12" customHeight="1" x14ac:dyDescent="0.2">
      <c r="A35" s="49" t="s">
        <v>58</v>
      </c>
      <c r="B35" s="50" t="s">
        <v>37</v>
      </c>
      <c r="C35" s="51">
        <v>59595.487000000001</v>
      </c>
      <c r="D35" s="49">
        <v>5.0000000000000001E-4</v>
      </c>
      <c r="E35">
        <f t="shared" ref="E35" si="10">+(C35-C$7)/C$8</f>
        <v>10841.36611679107</v>
      </c>
      <c r="F35">
        <f>ROUND(2*E35,0)/2</f>
        <v>10841.5</v>
      </c>
      <c r="G35">
        <f t="shared" ref="G35" si="11">+C35-(C$7+F35*C$8)</f>
        <v>-8.5379999996803235E-2</v>
      </c>
      <c r="K35">
        <f t="shared" ref="K35" si="12">+G35</f>
        <v>-8.5379999996803235E-2</v>
      </c>
      <c r="O35">
        <f t="shared" ref="O35" ca="1" si="13">+C$11+C$12*$F35</f>
        <v>-8.6548149026693416E-2</v>
      </c>
      <c r="Q35" s="2">
        <f t="shared" ref="Q35" si="14">+C35-15018.5</f>
        <v>44576.987000000001</v>
      </c>
    </row>
    <row r="36" spans="1:17" ht="12" customHeight="1" x14ac:dyDescent="0.2">
      <c r="C36" s="14"/>
      <c r="D36" s="14"/>
    </row>
    <row r="37" spans="1:17" x14ac:dyDescent="0.2">
      <c r="C37" s="14"/>
      <c r="D37" s="14"/>
    </row>
    <row r="38" spans="1:17" x14ac:dyDescent="0.2">
      <c r="C38" s="14"/>
      <c r="D38" s="14"/>
    </row>
    <row r="39" spans="1:17" x14ac:dyDescent="0.2">
      <c r="C39" s="14"/>
      <c r="D39" s="14"/>
    </row>
    <row r="40" spans="1:17" x14ac:dyDescent="0.2">
      <c r="C40" s="14"/>
      <c r="D40" s="14"/>
    </row>
    <row r="41" spans="1:17" x14ac:dyDescent="0.2">
      <c r="C41" s="14"/>
      <c r="D41" s="14"/>
    </row>
    <row r="42" spans="1:17" x14ac:dyDescent="0.2">
      <c r="C42" s="14"/>
      <c r="D42" s="14"/>
    </row>
    <row r="43" spans="1:17" x14ac:dyDescent="0.2">
      <c r="C43" s="14"/>
      <c r="D43" s="14"/>
    </row>
    <row r="44" spans="1:17" x14ac:dyDescent="0.2">
      <c r="C44" s="14"/>
      <c r="D44" s="14"/>
    </row>
    <row r="45" spans="1:17" x14ac:dyDescent="0.2">
      <c r="C45" s="14"/>
      <c r="D45" s="14"/>
    </row>
    <row r="46" spans="1:17" x14ac:dyDescent="0.2">
      <c r="C46" s="14"/>
      <c r="D46" s="14"/>
    </row>
    <row r="47" spans="1:17" x14ac:dyDescent="0.2">
      <c r="C47" s="14"/>
      <c r="D47" s="14"/>
    </row>
    <row r="48" spans="1:17" x14ac:dyDescent="0.2">
      <c r="C48" s="14"/>
      <c r="D48" s="14"/>
    </row>
    <row r="49" spans="3:4" x14ac:dyDescent="0.2">
      <c r="C49" s="14"/>
      <c r="D49" s="14"/>
    </row>
    <row r="50" spans="3:4" x14ac:dyDescent="0.2">
      <c r="C50" s="14"/>
      <c r="D50" s="14"/>
    </row>
    <row r="51" spans="3:4" x14ac:dyDescent="0.2">
      <c r="C51" s="14"/>
      <c r="D51" s="14"/>
    </row>
    <row r="52" spans="3:4" x14ac:dyDescent="0.2">
      <c r="C52" s="14"/>
      <c r="D52" s="14"/>
    </row>
    <row r="53" spans="3:4" x14ac:dyDescent="0.2">
      <c r="C53" s="14"/>
      <c r="D53" s="14"/>
    </row>
    <row r="54" spans="3:4" x14ac:dyDescent="0.2">
      <c r="C54" s="14"/>
      <c r="D54" s="14"/>
    </row>
    <row r="55" spans="3:4" x14ac:dyDescent="0.2">
      <c r="C55" s="14"/>
      <c r="D55" s="14"/>
    </row>
    <row r="56" spans="3:4" x14ac:dyDescent="0.2">
      <c r="C56" s="14"/>
      <c r="D56" s="14"/>
    </row>
    <row r="57" spans="3:4" x14ac:dyDescent="0.2">
      <c r="C57" s="14"/>
      <c r="D57" s="14"/>
    </row>
    <row r="58" spans="3:4" x14ac:dyDescent="0.2">
      <c r="C58" s="14"/>
      <c r="D58" s="14"/>
    </row>
    <row r="59" spans="3:4" x14ac:dyDescent="0.2">
      <c r="C59" s="14"/>
      <c r="D59" s="14"/>
    </row>
    <row r="60" spans="3:4" x14ac:dyDescent="0.2">
      <c r="C60" s="14"/>
      <c r="D60" s="14"/>
    </row>
    <row r="61" spans="3:4" x14ac:dyDescent="0.2">
      <c r="C61" s="14"/>
      <c r="D61" s="14"/>
    </row>
    <row r="62" spans="3:4" x14ac:dyDescent="0.2">
      <c r="C62" s="14"/>
      <c r="D62" s="14"/>
    </row>
    <row r="63" spans="3:4" x14ac:dyDescent="0.2">
      <c r="C63" s="14"/>
      <c r="D63" s="14"/>
    </row>
    <row r="64" spans="3:4" x14ac:dyDescent="0.2">
      <c r="C64" s="14"/>
      <c r="D64" s="14"/>
    </row>
    <row r="65" spans="3:4" x14ac:dyDescent="0.2">
      <c r="C65" s="14"/>
      <c r="D65" s="14"/>
    </row>
    <row r="66" spans="3:4" x14ac:dyDescent="0.2">
      <c r="C66" s="14"/>
      <c r="D66" s="14"/>
    </row>
    <row r="67" spans="3:4" x14ac:dyDescent="0.2">
      <c r="C67" s="14"/>
      <c r="D67" s="14"/>
    </row>
    <row r="68" spans="3:4" x14ac:dyDescent="0.2">
      <c r="C68" s="14"/>
      <c r="D68" s="14"/>
    </row>
    <row r="69" spans="3:4" x14ac:dyDescent="0.2">
      <c r="C69" s="14"/>
      <c r="D69" s="14"/>
    </row>
    <row r="70" spans="3:4" x14ac:dyDescent="0.2">
      <c r="C70" s="14"/>
      <c r="D70" s="14"/>
    </row>
    <row r="71" spans="3:4" x14ac:dyDescent="0.2">
      <c r="C71" s="14"/>
      <c r="D71" s="14"/>
    </row>
    <row r="72" spans="3:4" x14ac:dyDescent="0.2">
      <c r="C72" s="14"/>
      <c r="D72" s="14"/>
    </row>
    <row r="73" spans="3:4" x14ac:dyDescent="0.2">
      <c r="C73" s="14"/>
      <c r="D73" s="14"/>
    </row>
    <row r="74" spans="3:4" x14ac:dyDescent="0.2">
      <c r="C74" s="14"/>
      <c r="D74" s="14"/>
    </row>
    <row r="75" spans="3:4" x14ac:dyDescent="0.2">
      <c r="C75" s="14"/>
      <c r="D75" s="14"/>
    </row>
    <row r="76" spans="3:4" x14ac:dyDescent="0.2">
      <c r="C76" s="14"/>
      <c r="D76" s="14"/>
    </row>
    <row r="77" spans="3:4" x14ac:dyDescent="0.2">
      <c r="C77" s="14"/>
      <c r="D77" s="14"/>
    </row>
    <row r="78" spans="3:4" x14ac:dyDescent="0.2">
      <c r="C78" s="14"/>
      <c r="D78" s="14"/>
    </row>
    <row r="79" spans="3:4" x14ac:dyDescent="0.2">
      <c r="C79" s="14"/>
      <c r="D79" s="14"/>
    </row>
    <row r="80" spans="3:4" x14ac:dyDescent="0.2">
      <c r="C80" s="14"/>
      <c r="D80" s="14"/>
    </row>
    <row r="81" spans="3:4" x14ac:dyDescent="0.2">
      <c r="C81" s="14"/>
      <c r="D81" s="14"/>
    </row>
    <row r="82" spans="3:4" x14ac:dyDescent="0.2">
      <c r="C82" s="14"/>
      <c r="D82" s="14"/>
    </row>
    <row r="83" spans="3:4" x14ac:dyDescent="0.2">
      <c r="C83" s="14"/>
      <c r="D83" s="14"/>
    </row>
    <row r="84" spans="3:4" x14ac:dyDescent="0.2">
      <c r="C84" s="14"/>
      <c r="D84" s="14"/>
    </row>
    <row r="85" spans="3:4" x14ac:dyDescent="0.2">
      <c r="C85" s="14"/>
      <c r="D85" s="14"/>
    </row>
    <row r="86" spans="3:4" x14ac:dyDescent="0.2">
      <c r="C86" s="14"/>
      <c r="D86" s="14"/>
    </row>
    <row r="87" spans="3:4" x14ac:dyDescent="0.2">
      <c r="C87" s="14"/>
      <c r="D87" s="14"/>
    </row>
    <row r="88" spans="3:4" x14ac:dyDescent="0.2">
      <c r="C88" s="14"/>
      <c r="D88" s="14"/>
    </row>
    <row r="89" spans="3:4" x14ac:dyDescent="0.2">
      <c r="C89" s="14"/>
      <c r="D89" s="14"/>
    </row>
    <row r="90" spans="3:4" x14ac:dyDescent="0.2">
      <c r="C90" s="14"/>
      <c r="D90" s="14"/>
    </row>
    <row r="91" spans="3:4" x14ac:dyDescent="0.2">
      <c r="C91" s="14"/>
      <c r="D91" s="14"/>
    </row>
    <row r="92" spans="3:4" x14ac:dyDescent="0.2">
      <c r="C92" s="14"/>
      <c r="D92" s="14"/>
    </row>
    <row r="93" spans="3:4" x14ac:dyDescent="0.2">
      <c r="C93" s="14"/>
      <c r="D93" s="14"/>
    </row>
    <row r="94" spans="3:4" x14ac:dyDescent="0.2">
      <c r="C94" s="14"/>
      <c r="D94" s="14"/>
    </row>
    <row r="95" spans="3:4" x14ac:dyDescent="0.2">
      <c r="C95" s="14"/>
      <c r="D95" s="14"/>
    </row>
    <row r="96" spans="3:4" x14ac:dyDescent="0.2">
      <c r="C96" s="14"/>
      <c r="D96" s="14"/>
    </row>
    <row r="97" spans="3:4" x14ac:dyDescent="0.2">
      <c r="C97" s="14"/>
      <c r="D97" s="14"/>
    </row>
    <row r="98" spans="3:4" x14ac:dyDescent="0.2">
      <c r="C98" s="14"/>
      <c r="D98" s="14"/>
    </row>
    <row r="99" spans="3:4" x14ac:dyDescent="0.2">
      <c r="C99" s="14"/>
      <c r="D99" s="14"/>
    </row>
    <row r="100" spans="3:4" x14ac:dyDescent="0.2">
      <c r="C100" s="14"/>
      <c r="D100" s="14"/>
    </row>
    <row r="101" spans="3:4" x14ac:dyDescent="0.2">
      <c r="C101" s="14"/>
      <c r="D101" s="14"/>
    </row>
    <row r="102" spans="3:4" x14ac:dyDescent="0.2">
      <c r="C102" s="14"/>
      <c r="D102" s="14"/>
    </row>
    <row r="103" spans="3:4" x14ac:dyDescent="0.2">
      <c r="C103" s="14"/>
      <c r="D103" s="14"/>
    </row>
    <row r="104" spans="3:4" x14ac:dyDescent="0.2">
      <c r="C104" s="14"/>
      <c r="D104" s="14"/>
    </row>
    <row r="105" spans="3:4" x14ac:dyDescent="0.2">
      <c r="C105" s="14"/>
      <c r="D105" s="14"/>
    </row>
    <row r="106" spans="3:4" x14ac:dyDescent="0.2">
      <c r="C106" s="14"/>
      <c r="D106" s="14"/>
    </row>
    <row r="107" spans="3:4" x14ac:dyDescent="0.2">
      <c r="C107" s="14"/>
      <c r="D107" s="14"/>
    </row>
    <row r="108" spans="3:4" x14ac:dyDescent="0.2">
      <c r="C108" s="14"/>
      <c r="D108" s="14"/>
    </row>
    <row r="109" spans="3:4" x14ac:dyDescent="0.2">
      <c r="C109" s="14"/>
      <c r="D109" s="14"/>
    </row>
    <row r="110" spans="3:4" x14ac:dyDescent="0.2">
      <c r="C110" s="14"/>
      <c r="D110" s="14"/>
    </row>
    <row r="111" spans="3:4" x14ac:dyDescent="0.2">
      <c r="C111" s="14"/>
      <c r="D111" s="14"/>
    </row>
    <row r="112" spans="3:4" x14ac:dyDescent="0.2">
      <c r="C112" s="14"/>
      <c r="D112" s="14"/>
    </row>
    <row r="113" spans="3:4" x14ac:dyDescent="0.2">
      <c r="C113" s="14"/>
      <c r="D113" s="14"/>
    </row>
    <row r="114" spans="3:4" x14ac:dyDescent="0.2">
      <c r="C114" s="14"/>
      <c r="D114" s="14"/>
    </row>
    <row r="115" spans="3:4" x14ac:dyDescent="0.2">
      <c r="C115" s="14"/>
      <c r="D115" s="14"/>
    </row>
    <row r="116" spans="3:4" x14ac:dyDescent="0.2">
      <c r="C116" s="14"/>
      <c r="D116" s="14"/>
    </row>
    <row r="117" spans="3:4" x14ac:dyDescent="0.2">
      <c r="C117" s="14"/>
      <c r="D117" s="14"/>
    </row>
    <row r="118" spans="3:4" x14ac:dyDescent="0.2">
      <c r="C118" s="14"/>
      <c r="D118" s="14"/>
    </row>
    <row r="119" spans="3:4" x14ac:dyDescent="0.2">
      <c r="C119" s="14"/>
      <c r="D119" s="14"/>
    </row>
    <row r="120" spans="3:4" x14ac:dyDescent="0.2">
      <c r="C120" s="14"/>
      <c r="D120" s="14"/>
    </row>
    <row r="121" spans="3:4" x14ac:dyDescent="0.2">
      <c r="C121" s="14"/>
      <c r="D121" s="14"/>
    </row>
    <row r="122" spans="3:4" x14ac:dyDescent="0.2">
      <c r="C122" s="14"/>
      <c r="D122" s="14"/>
    </row>
    <row r="123" spans="3:4" x14ac:dyDescent="0.2">
      <c r="C123" s="14"/>
      <c r="D123" s="14"/>
    </row>
    <row r="124" spans="3:4" x14ac:dyDescent="0.2">
      <c r="C124" s="14"/>
      <c r="D124" s="14"/>
    </row>
    <row r="125" spans="3:4" x14ac:dyDescent="0.2">
      <c r="C125" s="14"/>
      <c r="D125" s="14"/>
    </row>
    <row r="126" spans="3:4" x14ac:dyDescent="0.2">
      <c r="C126" s="14"/>
      <c r="D126" s="14"/>
    </row>
    <row r="127" spans="3:4" x14ac:dyDescent="0.2">
      <c r="C127" s="14"/>
      <c r="D127" s="14"/>
    </row>
    <row r="128" spans="3:4" x14ac:dyDescent="0.2">
      <c r="C128" s="14"/>
      <c r="D128" s="14"/>
    </row>
    <row r="129" spans="3:4" x14ac:dyDescent="0.2">
      <c r="C129" s="14"/>
      <c r="D129" s="14"/>
    </row>
    <row r="130" spans="3:4" x14ac:dyDescent="0.2">
      <c r="C130" s="14"/>
      <c r="D130" s="14"/>
    </row>
    <row r="131" spans="3:4" x14ac:dyDescent="0.2">
      <c r="C131" s="14"/>
      <c r="D131" s="14"/>
    </row>
    <row r="132" spans="3:4" x14ac:dyDescent="0.2">
      <c r="C132" s="14"/>
      <c r="D132" s="14"/>
    </row>
    <row r="133" spans="3:4" x14ac:dyDescent="0.2">
      <c r="C133" s="14"/>
      <c r="D133" s="14"/>
    </row>
    <row r="134" spans="3:4" x14ac:dyDescent="0.2">
      <c r="C134" s="14"/>
      <c r="D134" s="14"/>
    </row>
    <row r="135" spans="3:4" x14ac:dyDescent="0.2">
      <c r="C135" s="14"/>
      <c r="D135" s="14"/>
    </row>
    <row r="136" spans="3:4" x14ac:dyDescent="0.2">
      <c r="C136" s="14"/>
      <c r="D136" s="14"/>
    </row>
    <row r="137" spans="3:4" x14ac:dyDescent="0.2">
      <c r="C137" s="14"/>
      <c r="D137" s="14"/>
    </row>
    <row r="138" spans="3:4" x14ac:dyDescent="0.2">
      <c r="C138" s="14"/>
      <c r="D138" s="14"/>
    </row>
    <row r="139" spans="3:4" x14ac:dyDescent="0.2">
      <c r="C139" s="14"/>
      <c r="D139" s="14"/>
    </row>
    <row r="140" spans="3:4" x14ac:dyDescent="0.2">
      <c r="C140" s="14"/>
      <c r="D140" s="14"/>
    </row>
    <row r="141" spans="3:4" x14ac:dyDescent="0.2">
      <c r="C141" s="14"/>
      <c r="D141" s="14"/>
    </row>
    <row r="142" spans="3:4" x14ac:dyDescent="0.2">
      <c r="C142" s="14"/>
      <c r="D142" s="14"/>
    </row>
    <row r="143" spans="3:4" x14ac:dyDescent="0.2">
      <c r="C143" s="14"/>
      <c r="D143" s="14"/>
    </row>
    <row r="144" spans="3:4" x14ac:dyDescent="0.2">
      <c r="C144" s="14"/>
      <c r="D144" s="14"/>
    </row>
    <row r="145" spans="3:4" x14ac:dyDescent="0.2">
      <c r="C145" s="14"/>
      <c r="D145" s="14"/>
    </row>
    <row r="146" spans="3:4" x14ac:dyDescent="0.2">
      <c r="C146" s="14"/>
      <c r="D146" s="14"/>
    </row>
    <row r="147" spans="3:4" x14ac:dyDescent="0.2">
      <c r="C147" s="14"/>
      <c r="D147" s="14"/>
    </row>
    <row r="148" spans="3:4" x14ac:dyDescent="0.2">
      <c r="C148" s="14"/>
      <c r="D148" s="14"/>
    </row>
    <row r="149" spans="3:4" x14ac:dyDescent="0.2">
      <c r="C149" s="14"/>
      <c r="D149" s="14"/>
    </row>
    <row r="150" spans="3:4" x14ac:dyDescent="0.2">
      <c r="C150" s="14"/>
      <c r="D150" s="14"/>
    </row>
    <row r="151" spans="3:4" x14ac:dyDescent="0.2">
      <c r="C151" s="14"/>
      <c r="D151" s="14"/>
    </row>
    <row r="152" spans="3:4" x14ac:dyDescent="0.2">
      <c r="C152" s="14"/>
      <c r="D152" s="14"/>
    </row>
    <row r="153" spans="3:4" x14ac:dyDescent="0.2">
      <c r="C153" s="14"/>
      <c r="D153" s="14"/>
    </row>
    <row r="154" spans="3:4" x14ac:dyDescent="0.2">
      <c r="C154" s="14"/>
      <c r="D154" s="14"/>
    </row>
    <row r="155" spans="3:4" x14ac:dyDescent="0.2">
      <c r="C155" s="14"/>
      <c r="D155" s="14"/>
    </row>
    <row r="156" spans="3:4" x14ac:dyDescent="0.2">
      <c r="C156" s="14"/>
      <c r="D156" s="14"/>
    </row>
    <row r="157" spans="3:4" x14ac:dyDescent="0.2">
      <c r="C157" s="14"/>
      <c r="D157" s="14"/>
    </row>
    <row r="158" spans="3:4" x14ac:dyDescent="0.2">
      <c r="C158" s="14"/>
      <c r="D158" s="14"/>
    </row>
    <row r="159" spans="3:4" x14ac:dyDescent="0.2">
      <c r="C159" s="14"/>
      <c r="D159" s="14"/>
    </row>
    <row r="160" spans="3:4" x14ac:dyDescent="0.2">
      <c r="C160" s="14"/>
      <c r="D160" s="14"/>
    </row>
    <row r="161" spans="3:4" x14ac:dyDescent="0.2">
      <c r="C161" s="14"/>
      <c r="D161" s="14"/>
    </row>
    <row r="162" spans="3:4" x14ac:dyDescent="0.2">
      <c r="C162" s="14"/>
      <c r="D162" s="14"/>
    </row>
    <row r="163" spans="3:4" x14ac:dyDescent="0.2">
      <c r="C163" s="14"/>
      <c r="D163" s="14"/>
    </row>
    <row r="164" spans="3:4" x14ac:dyDescent="0.2">
      <c r="C164" s="14"/>
      <c r="D164" s="14"/>
    </row>
    <row r="165" spans="3:4" x14ac:dyDescent="0.2">
      <c r="C165" s="14"/>
      <c r="D165" s="14"/>
    </row>
    <row r="166" spans="3:4" x14ac:dyDescent="0.2">
      <c r="C166" s="14"/>
      <c r="D166" s="14"/>
    </row>
    <row r="167" spans="3:4" x14ac:dyDescent="0.2">
      <c r="C167" s="14"/>
      <c r="D167" s="14"/>
    </row>
    <row r="168" spans="3:4" x14ac:dyDescent="0.2">
      <c r="C168" s="14"/>
      <c r="D168" s="14"/>
    </row>
    <row r="169" spans="3:4" x14ac:dyDescent="0.2">
      <c r="C169" s="14"/>
      <c r="D169" s="14"/>
    </row>
    <row r="170" spans="3:4" x14ac:dyDescent="0.2">
      <c r="C170" s="14"/>
      <c r="D170" s="14"/>
    </row>
    <row r="171" spans="3:4" x14ac:dyDescent="0.2">
      <c r="C171" s="14"/>
      <c r="D171" s="14"/>
    </row>
    <row r="172" spans="3:4" x14ac:dyDescent="0.2">
      <c r="C172" s="14"/>
      <c r="D172" s="14"/>
    </row>
    <row r="173" spans="3:4" x14ac:dyDescent="0.2">
      <c r="C173" s="14"/>
      <c r="D173" s="14"/>
    </row>
    <row r="174" spans="3:4" x14ac:dyDescent="0.2">
      <c r="C174" s="14"/>
      <c r="D174" s="14"/>
    </row>
    <row r="175" spans="3:4" x14ac:dyDescent="0.2">
      <c r="C175" s="14"/>
      <c r="D175" s="14"/>
    </row>
    <row r="176" spans="3:4" x14ac:dyDescent="0.2">
      <c r="C176" s="14"/>
      <c r="D176" s="14"/>
    </row>
    <row r="177" spans="3:4" x14ac:dyDescent="0.2">
      <c r="C177" s="14"/>
      <c r="D177" s="14"/>
    </row>
    <row r="178" spans="3:4" x14ac:dyDescent="0.2">
      <c r="C178" s="14"/>
      <c r="D178" s="14"/>
    </row>
    <row r="179" spans="3:4" x14ac:dyDescent="0.2">
      <c r="C179" s="14"/>
      <c r="D179" s="14"/>
    </row>
    <row r="180" spans="3:4" x14ac:dyDescent="0.2">
      <c r="C180" s="14"/>
      <c r="D180" s="14"/>
    </row>
    <row r="181" spans="3:4" x14ac:dyDescent="0.2">
      <c r="C181" s="14"/>
      <c r="D181" s="14"/>
    </row>
    <row r="182" spans="3:4" x14ac:dyDescent="0.2">
      <c r="C182" s="14"/>
      <c r="D182" s="14"/>
    </row>
    <row r="183" spans="3:4" x14ac:dyDescent="0.2">
      <c r="C183" s="14"/>
      <c r="D183" s="14"/>
    </row>
    <row r="184" spans="3:4" x14ac:dyDescent="0.2">
      <c r="C184" s="14"/>
      <c r="D184" s="14"/>
    </row>
    <row r="185" spans="3:4" x14ac:dyDescent="0.2">
      <c r="C185" s="14"/>
      <c r="D185" s="14"/>
    </row>
    <row r="186" spans="3:4" x14ac:dyDescent="0.2">
      <c r="C186" s="14"/>
      <c r="D186" s="14"/>
    </row>
    <row r="187" spans="3:4" x14ac:dyDescent="0.2">
      <c r="C187" s="14"/>
      <c r="D187" s="14"/>
    </row>
    <row r="188" spans="3:4" x14ac:dyDescent="0.2">
      <c r="C188" s="14"/>
      <c r="D188" s="14"/>
    </row>
    <row r="189" spans="3:4" x14ac:dyDescent="0.2">
      <c r="C189" s="14"/>
      <c r="D189" s="14"/>
    </row>
    <row r="190" spans="3:4" x14ac:dyDescent="0.2">
      <c r="C190" s="14"/>
      <c r="D190" s="14"/>
    </row>
    <row r="191" spans="3:4" x14ac:dyDescent="0.2">
      <c r="C191" s="14"/>
      <c r="D191" s="14"/>
    </row>
    <row r="192" spans="3:4" x14ac:dyDescent="0.2">
      <c r="C192" s="14"/>
      <c r="D192" s="14"/>
    </row>
    <row r="193" spans="3:4" x14ac:dyDescent="0.2">
      <c r="C193" s="14"/>
      <c r="D193" s="14"/>
    </row>
    <row r="194" spans="3:4" x14ac:dyDescent="0.2">
      <c r="C194" s="14"/>
      <c r="D194" s="14"/>
    </row>
    <row r="195" spans="3:4" x14ac:dyDescent="0.2">
      <c r="C195" s="14"/>
      <c r="D195" s="14"/>
    </row>
    <row r="196" spans="3:4" x14ac:dyDescent="0.2">
      <c r="C196" s="14"/>
      <c r="D196" s="14"/>
    </row>
    <row r="197" spans="3:4" x14ac:dyDescent="0.2">
      <c r="C197" s="14"/>
      <c r="D197" s="14"/>
    </row>
    <row r="198" spans="3:4" x14ac:dyDescent="0.2">
      <c r="C198" s="14"/>
      <c r="D198" s="14"/>
    </row>
    <row r="199" spans="3:4" x14ac:dyDescent="0.2">
      <c r="C199" s="14"/>
      <c r="D199" s="14"/>
    </row>
    <row r="200" spans="3:4" x14ac:dyDescent="0.2">
      <c r="C200" s="14"/>
      <c r="D200" s="14"/>
    </row>
    <row r="201" spans="3:4" x14ac:dyDescent="0.2">
      <c r="C201" s="14"/>
      <c r="D201" s="14"/>
    </row>
    <row r="202" spans="3:4" x14ac:dyDescent="0.2">
      <c r="C202" s="14"/>
      <c r="D202" s="14"/>
    </row>
    <row r="203" spans="3:4" x14ac:dyDescent="0.2">
      <c r="C203" s="14"/>
      <c r="D203" s="14"/>
    </row>
    <row r="204" spans="3:4" x14ac:dyDescent="0.2">
      <c r="C204" s="14"/>
      <c r="D204" s="14"/>
    </row>
    <row r="205" spans="3:4" x14ac:dyDescent="0.2">
      <c r="C205" s="14"/>
      <c r="D205" s="14"/>
    </row>
    <row r="206" spans="3:4" x14ac:dyDescent="0.2">
      <c r="C206" s="14"/>
      <c r="D206" s="14"/>
    </row>
    <row r="207" spans="3:4" x14ac:dyDescent="0.2">
      <c r="C207" s="14"/>
      <c r="D207" s="14"/>
    </row>
    <row r="208" spans="3:4" x14ac:dyDescent="0.2">
      <c r="C208" s="14"/>
      <c r="D208" s="14"/>
    </row>
    <row r="209" spans="3:4" x14ac:dyDescent="0.2">
      <c r="C209" s="14"/>
      <c r="D209" s="14"/>
    </row>
    <row r="210" spans="3:4" x14ac:dyDescent="0.2">
      <c r="C210" s="14"/>
      <c r="D210" s="14"/>
    </row>
    <row r="211" spans="3:4" x14ac:dyDescent="0.2">
      <c r="C211" s="14"/>
      <c r="D211" s="14"/>
    </row>
    <row r="212" spans="3:4" x14ac:dyDescent="0.2">
      <c r="C212" s="14"/>
      <c r="D212" s="14"/>
    </row>
    <row r="213" spans="3:4" x14ac:dyDescent="0.2">
      <c r="C213" s="14"/>
      <c r="D213" s="14"/>
    </row>
    <row r="214" spans="3:4" x14ac:dyDescent="0.2">
      <c r="C214" s="14"/>
      <c r="D214" s="14"/>
    </row>
    <row r="215" spans="3:4" x14ac:dyDescent="0.2">
      <c r="C215" s="14"/>
      <c r="D215" s="14"/>
    </row>
    <row r="216" spans="3:4" x14ac:dyDescent="0.2">
      <c r="C216" s="14"/>
      <c r="D216" s="14"/>
    </row>
    <row r="217" spans="3:4" x14ac:dyDescent="0.2">
      <c r="C217" s="14"/>
      <c r="D217" s="14"/>
    </row>
    <row r="218" spans="3:4" x14ac:dyDescent="0.2">
      <c r="C218" s="14"/>
      <c r="D218" s="14"/>
    </row>
    <row r="219" spans="3:4" x14ac:dyDescent="0.2">
      <c r="C219" s="14"/>
      <c r="D219" s="14"/>
    </row>
    <row r="220" spans="3:4" x14ac:dyDescent="0.2">
      <c r="C220" s="14"/>
      <c r="D220" s="14"/>
    </row>
    <row r="221" spans="3:4" x14ac:dyDescent="0.2">
      <c r="C221" s="14"/>
      <c r="D221" s="14"/>
    </row>
    <row r="222" spans="3:4" x14ac:dyDescent="0.2">
      <c r="C222" s="14"/>
      <c r="D222" s="14"/>
    </row>
    <row r="223" spans="3:4" x14ac:dyDescent="0.2">
      <c r="C223" s="14"/>
      <c r="D223" s="14"/>
    </row>
    <row r="224" spans="3:4" x14ac:dyDescent="0.2">
      <c r="C224" s="14"/>
      <c r="D224" s="14"/>
    </row>
    <row r="225" spans="3:4" x14ac:dyDescent="0.2">
      <c r="C225" s="14"/>
      <c r="D225" s="14"/>
    </row>
    <row r="226" spans="3:4" x14ac:dyDescent="0.2">
      <c r="C226" s="14"/>
      <c r="D226" s="14"/>
    </row>
    <row r="227" spans="3:4" x14ac:dyDescent="0.2">
      <c r="C227" s="14"/>
      <c r="D227" s="14"/>
    </row>
    <row r="228" spans="3:4" x14ac:dyDescent="0.2">
      <c r="C228" s="14"/>
      <c r="D228" s="14"/>
    </row>
    <row r="229" spans="3:4" x14ac:dyDescent="0.2">
      <c r="C229" s="14"/>
      <c r="D229" s="14"/>
    </row>
    <row r="230" spans="3:4" x14ac:dyDescent="0.2">
      <c r="C230" s="14"/>
      <c r="D230" s="14"/>
    </row>
    <row r="231" spans="3:4" x14ac:dyDescent="0.2">
      <c r="C231" s="14"/>
      <c r="D231" s="14"/>
    </row>
    <row r="232" spans="3:4" x14ac:dyDescent="0.2">
      <c r="C232" s="14"/>
      <c r="D232" s="14"/>
    </row>
    <row r="233" spans="3:4" x14ac:dyDescent="0.2">
      <c r="C233" s="14"/>
      <c r="D233" s="14"/>
    </row>
    <row r="234" spans="3:4" x14ac:dyDescent="0.2">
      <c r="C234" s="14"/>
      <c r="D234" s="14"/>
    </row>
    <row r="235" spans="3:4" x14ac:dyDescent="0.2">
      <c r="C235" s="14"/>
      <c r="D235" s="14"/>
    </row>
    <row r="236" spans="3:4" x14ac:dyDescent="0.2">
      <c r="C236" s="14"/>
      <c r="D236" s="14"/>
    </row>
    <row r="237" spans="3:4" x14ac:dyDescent="0.2">
      <c r="C237" s="14"/>
      <c r="D237" s="14"/>
    </row>
    <row r="238" spans="3:4" x14ac:dyDescent="0.2">
      <c r="C238" s="14"/>
      <c r="D238" s="14"/>
    </row>
    <row r="239" spans="3:4" x14ac:dyDescent="0.2">
      <c r="C239" s="14"/>
      <c r="D239" s="14"/>
    </row>
    <row r="240" spans="3:4" x14ac:dyDescent="0.2">
      <c r="C240" s="14"/>
      <c r="D240" s="14"/>
    </row>
    <row r="241" spans="3:4" x14ac:dyDescent="0.2">
      <c r="C241" s="14"/>
      <c r="D241" s="14"/>
    </row>
    <row r="242" spans="3:4" x14ac:dyDescent="0.2">
      <c r="C242" s="14"/>
      <c r="D242" s="14"/>
    </row>
    <row r="243" spans="3:4" x14ac:dyDescent="0.2">
      <c r="C243" s="14"/>
      <c r="D243" s="14"/>
    </row>
    <row r="244" spans="3:4" x14ac:dyDescent="0.2">
      <c r="C244" s="14"/>
      <c r="D244" s="14"/>
    </row>
    <row r="245" spans="3:4" x14ac:dyDescent="0.2">
      <c r="C245" s="14"/>
      <c r="D245" s="14"/>
    </row>
    <row r="246" spans="3:4" x14ac:dyDescent="0.2">
      <c r="C246" s="14"/>
      <c r="D246" s="14"/>
    </row>
    <row r="247" spans="3:4" x14ac:dyDescent="0.2">
      <c r="C247" s="14"/>
      <c r="D247" s="14"/>
    </row>
    <row r="248" spans="3:4" x14ac:dyDescent="0.2">
      <c r="C248" s="14"/>
      <c r="D248" s="14"/>
    </row>
    <row r="249" spans="3:4" x14ac:dyDescent="0.2">
      <c r="C249" s="14"/>
      <c r="D249" s="14"/>
    </row>
    <row r="250" spans="3:4" x14ac:dyDescent="0.2">
      <c r="C250" s="14"/>
      <c r="D250" s="14"/>
    </row>
    <row r="251" spans="3:4" x14ac:dyDescent="0.2">
      <c r="C251" s="14"/>
      <c r="D251" s="14"/>
    </row>
    <row r="252" spans="3:4" x14ac:dyDescent="0.2">
      <c r="C252" s="14"/>
      <c r="D252" s="14"/>
    </row>
    <row r="253" spans="3:4" x14ac:dyDescent="0.2">
      <c r="C253" s="14"/>
      <c r="D253" s="14"/>
    </row>
    <row r="254" spans="3:4" x14ac:dyDescent="0.2">
      <c r="C254" s="14"/>
      <c r="D254" s="14"/>
    </row>
    <row r="255" spans="3:4" x14ac:dyDescent="0.2">
      <c r="C255" s="14"/>
      <c r="D255" s="14"/>
    </row>
    <row r="256" spans="3:4" x14ac:dyDescent="0.2">
      <c r="C256" s="14"/>
      <c r="D256" s="14"/>
    </row>
    <row r="257" spans="3:4" x14ac:dyDescent="0.2">
      <c r="C257" s="14"/>
      <c r="D257" s="14"/>
    </row>
    <row r="258" spans="3:4" x14ac:dyDescent="0.2">
      <c r="C258" s="14"/>
      <c r="D258" s="14"/>
    </row>
    <row r="259" spans="3:4" x14ac:dyDescent="0.2">
      <c r="C259" s="14"/>
      <c r="D259" s="14"/>
    </row>
    <row r="260" spans="3:4" x14ac:dyDescent="0.2">
      <c r="C260" s="14"/>
      <c r="D260" s="14"/>
    </row>
  </sheetData>
  <protectedRanges>
    <protectedRange sqref="A31:D34" name="Range1"/>
  </protectedRanges>
  <phoneticPr fontId="7" type="noConversion"/>
  <hyperlinks>
    <hyperlink ref="H63671" r:id="rId1" display="http://vsolj.cetus-net.org/bulletin.html" xr:uid="{00000000-0004-0000-0000-000000000000}"/>
    <hyperlink ref="H63664" r:id="rId2" display="https://www.aavso.org/ejaavso" xr:uid="{00000000-0004-0000-0000-000001000000}"/>
    <hyperlink ref="I63671" r:id="rId3" display="http://vsolj.cetus-net.org/bulletin.html" xr:uid="{00000000-0004-0000-0000-000002000000}"/>
    <hyperlink ref="AQ57322" r:id="rId4" display="http://cdsbib.u-strasbg.fr/cgi-bin/cdsbib?1990RMxAA..21..381G" xr:uid="{00000000-0004-0000-0000-000003000000}"/>
    <hyperlink ref="H63668" r:id="rId5" display="https://www.aavso.org/ejaavso" xr:uid="{00000000-0004-0000-0000-000004000000}"/>
    <hyperlink ref="AP4686" r:id="rId6" display="http://cdsbib.u-strasbg.fr/cgi-bin/cdsbib?1990RMxAA..21..381G" xr:uid="{00000000-0004-0000-0000-000005000000}"/>
    <hyperlink ref="AP4689" r:id="rId7" display="http://cdsbib.u-strasbg.fr/cgi-bin/cdsbib?1990RMxAA..21..381G" xr:uid="{00000000-0004-0000-0000-000006000000}"/>
    <hyperlink ref="AP4687" r:id="rId8" display="http://cdsbib.u-strasbg.fr/cgi-bin/cdsbib?1990RMxAA..21..381G" xr:uid="{00000000-0004-0000-0000-000007000000}"/>
    <hyperlink ref="AP4671" r:id="rId9" display="http://cdsbib.u-strasbg.fr/cgi-bin/cdsbib?1990RMxAA..21..381G" xr:uid="{00000000-0004-0000-0000-000008000000}"/>
    <hyperlink ref="AQ4900" r:id="rId10" display="http://cdsbib.u-strasbg.fr/cgi-bin/cdsbib?1990RMxAA..21..381G" xr:uid="{00000000-0004-0000-0000-000009000000}"/>
    <hyperlink ref="AQ4904" r:id="rId11" display="http://cdsbib.u-strasbg.fr/cgi-bin/cdsbib?1990RMxAA..21..381G" xr:uid="{00000000-0004-0000-0000-00000A000000}"/>
    <hyperlink ref="AQ64584" r:id="rId12" display="http://cdsbib.u-strasbg.fr/cgi-bin/cdsbib?1990RMxAA..21..381G" xr:uid="{00000000-0004-0000-0000-00000B000000}"/>
    <hyperlink ref="I1792" r:id="rId13" display="http://vsolj.cetus-net.org/bulletin.html" xr:uid="{00000000-0004-0000-0000-00000C000000}"/>
    <hyperlink ref="H1792" r:id="rId14" display="http://vsolj.cetus-net.org/bulletin.html" xr:uid="{00000000-0004-0000-0000-00000D000000}"/>
    <hyperlink ref="AQ65245" r:id="rId15" display="http://cdsbib.u-strasbg.fr/cgi-bin/cdsbib?1990RMxAA..21..381G" xr:uid="{00000000-0004-0000-0000-00000E000000}"/>
    <hyperlink ref="AQ65244" r:id="rId16" display="http://cdsbib.u-strasbg.fr/cgi-bin/cdsbib?1990RMxAA..21..381G" xr:uid="{00000000-0004-0000-0000-00000F000000}"/>
    <hyperlink ref="AP2962" r:id="rId17" display="http://cdsbib.u-strasbg.fr/cgi-bin/cdsbib?1990RMxAA..21..381G" xr:uid="{00000000-0004-0000-0000-000010000000}"/>
    <hyperlink ref="AP2980" r:id="rId18" display="http://cdsbib.u-strasbg.fr/cgi-bin/cdsbib?1990RMxAA..21..381G" xr:uid="{00000000-0004-0000-0000-000011000000}"/>
    <hyperlink ref="AP2981" r:id="rId19" display="http://cdsbib.u-strasbg.fr/cgi-bin/cdsbib?1990RMxAA..21..381G" xr:uid="{00000000-0004-0000-0000-000012000000}"/>
    <hyperlink ref="AP2977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2024-02-25T04:39:59Z</dcterms:modified>
</cp:coreProperties>
</file>